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en 2" sheetId="9" r:id="rId1"/>
  </sheets>
  <calcPr calcId="152511"/>
</workbook>
</file>

<file path=xl/calcChain.xml><?xml version="1.0" encoding="utf-8"?>
<calcChain xmlns="http://schemas.openxmlformats.org/spreadsheetml/2006/main">
  <c r="F30" i="9" l="1"/>
  <c r="F32" i="9"/>
  <c r="F31" i="9"/>
  <c r="F27" i="9"/>
  <c r="F26" i="9"/>
  <c r="F25" i="9"/>
  <c r="H33" i="9" l="1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G24" i="9"/>
  <c r="F24" i="9"/>
  <c r="H24" i="9" s="1"/>
  <c r="H23" i="9"/>
  <c r="G23" i="9"/>
  <c r="H22" i="9"/>
  <c r="G22" i="9"/>
  <c r="H21" i="9"/>
  <c r="G21" i="9"/>
  <c r="H20" i="9"/>
  <c r="G20" i="9"/>
  <c r="H18" i="9"/>
  <c r="E18" i="9"/>
  <c r="G18" i="9" s="1"/>
  <c r="G17" i="9"/>
  <c r="F17" i="9"/>
  <c r="H17" i="9" s="1"/>
  <c r="G16" i="9"/>
  <c r="F16" i="9"/>
  <c r="H16" i="9" s="1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G34" i="9" s="1"/>
  <c r="H34" i="9" l="1"/>
</calcChain>
</file>

<file path=xl/sharedStrings.xml><?xml version="1.0" encoding="utf-8"?>
<sst xmlns="http://schemas.openxmlformats.org/spreadsheetml/2006/main" count="72" uniqueCount="72">
  <si>
    <t xml:space="preserve">M3 Nylock Nut </t>
  </si>
  <si>
    <t xml:space="preserve">M3 30mm low-profile Bolt </t>
  </si>
  <si>
    <t xml:space="preserve">M3 60mm Bolt </t>
  </si>
  <si>
    <t>Fasteners</t>
  </si>
  <si>
    <t>Velcro Straps</t>
  </si>
  <si>
    <t># Per Copter</t>
  </si>
  <si>
    <t>ESC</t>
  </si>
  <si>
    <t>Motor</t>
  </si>
  <si>
    <t>Power Splitter Cable</t>
  </si>
  <si>
    <t>Propellers</t>
  </si>
  <si>
    <t>Power Module</t>
  </si>
  <si>
    <t>Wiring and Connectors</t>
  </si>
  <si>
    <t>3DR Radio</t>
  </si>
  <si>
    <t>USRP Antenna</t>
  </si>
  <si>
    <t>USRP</t>
  </si>
  <si>
    <t>GPS Tower</t>
  </si>
  <si>
    <t>GPS</t>
  </si>
  <si>
    <t>Tube Clamps</t>
  </si>
  <si>
    <t>APM</t>
  </si>
  <si>
    <t>Motor Mounts</t>
  </si>
  <si>
    <t>Battery (6S) 10Ah</t>
  </si>
  <si>
    <t>RC Receiver</t>
  </si>
  <si>
    <t>Structure</t>
  </si>
  <si>
    <t>Power Supply</t>
  </si>
  <si>
    <t>Control</t>
  </si>
  <si>
    <t>Weight</t>
  </si>
  <si>
    <t>Base Plate</t>
  </si>
  <si>
    <t>Z-bar landing gear</t>
  </si>
  <si>
    <t>Cost</t>
  </si>
  <si>
    <t>Part #</t>
  </si>
  <si>
    <t>Servo jumper cables</t>
  </si>
  <si>
    <t>Machining</t>
  </si>
  <si>
    <t>Motor Arm Tubes</t>
  </si>
  <si>
    <t>Connector Arm Tubes</t>
  </si>
  <si>
    <t>http://www.robotshop.com/en/3dr-apm-26-autopilot-system.html?gclid=CjwKEAjw_MisBRCTuNPfoMqU4ngSJACrJv1VfWDDzm_ZjVnlL6s3qsxUMWEepReCEBQLEvpbBPRAZhoCrJ3w_wcB</t>
  </si>
  <si>
    <t>https://store.3drobotics.com/products/3dr-gps-ublox-with-compass</t>
  </si>
  <si>
    <t>http://www.hobbyking.com/hobbyking/store/__14356__FrSky_D8R_II_PLUS_2_4Ghz_8CH_Receiver_with_Telemetery.html</t>
  </si>
  <si>
    <t>http://www.hobbyking.com/hobbyking/store/__64713__10CM_Servo_Lead_JR_32AWG_Ultra_Light_10pcs_bag_AR_Warehouse_.html</t>
  </si>
  <si>
    <t>http://www.hobbyking.com/hobbyking/store/__55560__HKPilot_Transceiver_Telemetry_Radio_Set_V2_915Mhz_.html</t>
  </si>
  <si>
    <t>http://www.hobbyking.com/hobbyking/store/__2165__TURNIGY_Plush_40amp_Speed_Controller.html</t>
  </si>
  <si>
    <t>http://www.hobbyking.com/hobbyking/store/__47693__Turnigy_Multistar_4822_490Kv_22Pole_Multi_Rotor_Outrunner_US_Warehouse_.html?strSearch=multistar</t>
  </si>
  <si>
    <t>http://www.hobbyking.com/hobbyking/store/__64439__Multistar_High_Capacity_6S_10000mAh_Multi_Rotor_Lipo_Pack_US_Warehouse_.html</t>
  </si>
  <si>
    <t>Battery (USRP) (3S) 610mAh</t>
  </si>
  <si>
    <t>http://www.hobbyking.com/hobbyking/store/__7308__Rhino_610mAh_3S_11_1v_20C_Lipoly_Pack_.html</t>
  </si>
  <si>
    <t>http://www.hobbyking.com/hobbyking/store/__56855__HKPilot_Mega_10s_Power_Module_With_XT60_Connectors.html?strSearch=10s%20power%20module</t>
  </si>
  <si>
    <t>XT90 male to XT60 female (2 pack)</t>
  </si>
  <si>
    <t>http://www.hobbyking.com/hobbyking/store/__62937__XT90_male_to_XT60_female_2pcs_bag.html</t>
  </si>
  <si>
    <t>http://www.ebay.com/itm/XT60-to-4-X-3-5mm-bullet-Multi-Rotor-ESC-Power-Breakout-Cable-/151502258841?pt=LH_DefaultDomain_0&amp;hash=item23463d0299</t>
  </si>
  <si>
    <t>http://www.amazon.com/HDVD-10pack-5-5mm-Power-Pigtail/dp/B00D36MC0E/ref=sr_1_1?ie=UTF8&amp;qid=1435678439&amp;sr=8-1&amp;keywords=coaxial+power+connector+male</t>
  </si>
  <si>
    <t>http://www.ebay.com/itm/GemFan-T-type-1240-Carbon-Fiber-Multirotor-Propeller-12x4-CW-CCW-T-motor-/391148405842?pt=LH_DefaultDomain_0&amp;hash=item5b12430452</t>
  </si>
  <si>
    <t>http://www.rockwestcomposites.com/products/46321</t>
  </si>
  <si>
    <t>http://www.rockwestcomposites.com/products/402-612</t>
  </si>
  <si>
    <t>http://www.ebay.com/itm/3K-CF-2212-5208-Motor-Mount-set-for-16mm-Arm-Tube-Quadcopter-Hexacopter-Octa-/301452736113?pt=LH_DefaultDomain_0&amp;hash=item462ffbb671</t>
  </si>
  <si>
    <t>http://www.ebay.com/itm/20x16mm-Fiber-Carbon-Glass-Tube-Fixture-Clamp-Metal-RC-Quadcopter-Multicopter-US-/161724591437?pt=LH_DefaultDomain_0&amp;hash=item25a7896d4d</t>
  </si>
  <si>
    <t>https://store.3drobotics.com/products/gps-mast</t>
  </si>
  <si>
    <t>http://www.mcmaster.com/#9931t34/=xr0b5d</t>
  </si>
  <si>
    <t>http://www.mcmaster.com/mv1434659457/#91290a181/=xqzfw6</t>
  </si>
  <si>
    <t>http://www.mcmaster.com/mv1434659457/#93070a152/=xqzddj</t>
  </si>
  <si>
    <t>M3 35mm Bolt</t>
  </si>
  <si>
    <t>http://www.mcmaster.com/mv1434659457/#91290a135/=xqzgo0</t>
  </si>
  <si>
    <t>http://www.mcmaster.com/#90576a102/=xqz5vh</t>
  </si>
  <si>
    <t>UB Machine shop</t>
  </si>
  <si>
    <t>T Weight (g)</t>
  </si>
  <si>
    <t>T Cost ($)</t>
  </si>
  <si>
    <t>USRP Power Adapter (Coaxial Male)</t>
  </si>
  <si>
    <t>http://www.amazon.com/Heininger-HitchMate-4084-QuickCinch-Black/dp/B005QURVB0/ref=sr_1_15?ie=UTF8&amp;qid=1435672614&amp;sr=8-15&amp;keywords=velcro+strap&amp;pebp=1435672659607&amp;perid=0BPR7FVXFQWMG26V2859</t>
  </si>
  <si>
    <t>Dual Lock</t>
  </si>
  <si>
    <t>http://www.amazon.com/3M-Dual-Lock-Reclosable-Fastener/dp/B004V3RALO/ref=sr_1_2?ie=UTF8&amp;qid=1438864813&amp;sr=8-2&amp;keywords=dual+lock</t>
  </si>
  <si>
    <t>Heat Shrink</t>
  </si>
  <si>
    <t>Misc</t>
  </si>
  <si>
    <t>http://www.amazon.com/Hand-Waxed-Lacing-Spool-Black/dp/B00NAOHSP8/ref=pd_sim_60_5?ie=UTF8&amp;refRID=0K7YAJKA1ZFH66S647WW</t>
  </si>
  <si>
    <t>Wax 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</si>
</sst>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"/>
    <xf numFmtId="0" fontId="2" fillId="0" borderId="0" xfId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3" fillId="0" borderId="0" xfId="1" applyFont="1"/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mv1434659457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ebay.com/itm/XT60-to-4-X-3-5mm-bullet-Multi-Rotor-ESC-Power-Breakout-Cable-/151502258841?pt=LH_DefaultDomain_0&amp;hash=item23463d0299" TargetMode="External"/><Relationship Id="rId7" Type="http://schemas.openxmlformats.org/officeDocument/2006/relationships/hyperlink" Target="http://www.mcmaster.com/mv1434659457/" TargetMode="External"/><Relationship Id="rId12" Type="http://schemas.openxmlformats.org/officeDocument/2006/relationships/hyperlink" Target="http://www.hobbyking.com/hobbyking/store/__7308__Rhino_610mAh_3S_11_1v_20C_Lipoly_Pack_.html" TargetMode="External"/><Relationship Id="rId2" Type="http://schemas.openxmlformats.org/officeDocument/2006/relationships/hyperlink" Target="http://www.hobbyking.com/hobbyking/store/__64439__Multistar_High_Capacity_6S_10000mAh_Multi_Rotor_Lipo_Pack_US_Warehouse_.html" TargetMode="External"/><Relationship Id="rId1" Type="http://schemas.openxmlformats.org/officeDocument/2006/relationships/hyperlink" Target="http://www.hobbyking.com/hobbyking/store/__64713__10CM_Servo_Lead_JR_32AWG_Ultra_Light_10pcs_bag_AR_Warehouse_.html" TargetMode="External"/><Relationship Id="rId6" Type="http://schemas.openxmlformats.org/officeDocument/2006/relationships/hyperlink" Target="http://www.mcmaster.com/mv1434659457/" TargetMode="External"/><Relationship Id="rId11" Type="http://schemas.openxmlformats.org/officeDocument/2006/relationships/hyperlink" Target="http://www.amazon.com/HDVD-10pack-5-5mm-Power-Pigtail/dp/B00D36MC0E/ref=sr_1_1?ie=UTF8&amp;qid=1435678439&amp;sr=8-1&amp;keywords=coaxial+power+connector+male" TargetMode="External"/><Relationship Id="rId5" Type="http://schemas.openxmlformats.org/officeDocument/2006/relationships/hyperlink" Target="http://www.rockwestcomposites.com/products/46321" TargetMode="External"/><Relationship Id="rId10" Type="http://schemas.openxmlformats.org/officeDocument/2006/relationships/hyperlink" Target="http://www.mcmaster.com/" TargetMode="External"/><Relationship Id="rId4" Type="http://schemas.openxmlformats.org/officeDocument/2006/relationships/hyperlink" Target="http://www.hobbyking.com/hobbyking/store/__62937__XT90_male_to_XT60_female_2pcs_bag.html" TargetMode="External"/><Relationship Id="rId9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zoomScale="85" zoomScaleNormal="85" workbookViewId="0">
      <selection activeCell="G37" sqref="G37"/>
    </sheetView>
  </sheetViews>
  <sheetFormatPr defaultRowHeight="15" x14ac:dyDescent="0.25"/>
  <cols>
    <col min="1" max="1" width="21.42578125" bestFit="1" customWidth="1"/>
    <col min="2" max="2" width="6" bestFit="1" customWidth="1"/>
    <col min="3" max="3" width="33.140625" bestFit="1" customWidth="1"/>
    <col min="4" max="4" width="11.85546875" bestFit="1" customWidth="1"/>
    <col min="7" max="7" width="11.85546875" bestFit="1" customWidth="1"/>
  </cols>
  <sheetData>
    <row r="1" spans="1:9" x14ac:dyDescent="0.25">
      <c r="B1" s="9" t="s">
        <v>29</v>
      </c>
      <c r="C1" s="9"/>
      <c r="D1" s="9" t="s">
        <v>5</v>
      </c>
      <c r="E1" s="9" t="s">
        <v>25</v>
      </c>
      <c r="F1" s="9" t="s">
        <v>28</v>
      </c>
      <c r="G1" s="11" t="s">
        <v>62</v>
      </c>
      <c r="H1" s="11" t="s">
        <v>63</v>
      </c>
    </row>
    <row r="2" spans="1:9" x14ac:dyDescent="0.25">
      <c r="A2" s="23" t="s">
        <v>24</v>
      </c>
      <c r="B2" s="4">
        <v>1</v>
      </c>
      <c r="C2" s="5" t="s">
        <v>18</v>
      </c>
      <c r="D2" s="10">
        <v>1</v>
      </c>
      <c r="E2" s="10">
        <v>26</v>
      </c>
      <c r="F2" s="10">
        <v>159.99</v>
      </c>
      <c r="G2" s="10">
        <f>D2*E2</f>
        <v>26</v>
      </c>
      <c r="H2" s="10">
        <f>D2*F2</f>
        <v>159.99</v>
      </c>
      <c r="I2" t="s">
        <v>34</v>
      </c>
    </row>
    <row r="3" spans="1:9" x14ac:dyDescent="0.25">
      <c r="A3" s="23"/>
      <c r="B3" s="9">
        <v>2</v>
      </c>
      <c r="C3" t="s">
        <v>16</v>
      </c>
      <c r="D3" s="10">
        <v>1</v>
      </c>
      <c r="E3" s="10">
        <v>16.8</v>
      </c>
      <c r="F3" s="10">
        <v>89.99</v>
      </c>
      <c r="G3" s="10">
        <f t="shared" ref="G3:G33" si="0">D3*E3</f>
        <v>16.8</v>
      </c>
      <c r="H3" s="10">
        <f t="shared" ref="H3:H33" si="1">D3*F3</f>
        <v>89.99</v>
      </c>
      <c r="I3" t="s">
        <v>35</v>
      </c>
    </row>
    <row r="4" spans="1:9" x14ac:dyDescent="0.25">
      <c r="A4" s="23"/>
      <c r="B4" s="4">
        <v>3</v>
      </c>
      <c r="C4" t="s">
        <v>21</v>
      </c>
      <c r="D4" s="10">
        <v>1</v>
      </c>
      <c r="E4" s="10">
        <v>12.4</v>
      </c>
      <c r="F4" s="10">
        <v>25.5</v>
      </c>
      <c r="G4" s="10">
        <f t="shared" si="0"/>
        <v>12.4</v>
      </c>
      <c r="H4" s="10">
        <f t="shared" si="1"/>
        <v>25.5</v>
      </c>
      <c r="I4" t="s">
        <v>36</v>
      </c>
    </row>
    <row r="5" spans="1:9" x14ac:dyDescent="0.25">
      <c r="A5" s="23"/>
      <c r="B5" s="18">
        <v>4</v>
      </c>
      <c r="C5" t="s">
        <v>30</v>
      </c>
      <c r="D5" s="10">
        <v>1</v>
      </c>
      <c r="E5" s="10">
        <v>13</v>
      </c>
      <c r="F5" s="10">
        <v>2.58</v>
      </c>
      <c r="G5" s="10">
        <f t="shared" si="0"/>
        <v>13</v>
      </c>
      <c r="H5" s="10">
        <f t="shared" si="1"/>
        <v>2.58</v>
      </c>
      <c r="I5" s="12" t="s">
        <v>37</v>
      </c>
    </row>
    <row r="6" spans="1:9" x14ac:dyDescent="0.25">
      <c r="A6" s="23"/>
      <c r="B6" s="4">
        <v>5</v>
      </c>
      <c r="C6" t="s">
        <v>14</v>
      </c>
      <c r="D6" s="6">
        <v>1</v>
      </c>
      <c r="E6" s="10">
        <v>375</v>
      </c>
      <c r="F6" s="10">
        <v>0</v>
      </c>
      <c r="G6" s="10">
        <f t="shared" si="0"/>
        <v>375</v>
      </c>
      <c r="H6" s="10">
        <f t="shared" si="1"/>
        <v>0</v>
      </c>
    </row>
    <row r="7" spans="1:9" x14ac:dyDescent="0.25">
      <c r="A7" s="23"/>
      <c r="B7" s="18">
        <v>6</v>
      </c>
      <c r="C7" t="s">
        <v>13</v>
      </c>
      <c r="D7" s="6">
        <v>2</v>
      </c>
      <c r="E7" s="10">
        <v>10</v>
      </c>
      <c r="F7" s="10">
        <v>0</v>
      </c>
      <c r="G7" s="10">
        <f t="shared" si="0"/>
        <v>20</v>
      </c>
      <c r="H7" s="10">
        <f t="shared" si="1"/>
        <v>0</v>
      </c>
    </row>
    <row r="8" spans="1:9" x14ac:dyDescent="0.25">
      <c r="A8" s="23"/>
      <c r="B8" s="4">
        <v>7</v>
      </c>
      <c r="C8" s="2" t="s">
        <v>12</v>
      </c>
      <c r="D8" s="6">
        <v>2</v>
      </c>
      <c r="E8" s="10">
        <v>11.5</v>
      </c>
      <c r="F8" s="10">
        <v>50</v>
      </c>
      <c r="G8" s="10">
        <f t="shared" si="0"/>
        <v>23</v>
      </c>
      <c r="H8" s="10">
        <f t="shared" si="1"/>
        <v>100</v>
      </c>
      <c r="I8" t="s">
        <v>38</v>
      </c>
    </row>
    <row r="9" spans="1:9" x14ac:dyDescent="0.25">
      <c r="A9" s="23"/>
      <c r="B9" s="18">
        <v>8</v>
      </c>
      <c r="C9" t="s">
        <v>6</v>
      </c>
      <c r="D9" s="6">
        <v>4</v>
      </c>
      <c r="E9" s="10">
        <v>33</v>
      </c>
      <c r="F9" s="10">
        <v>21.99</v>
      </c>
      <c r="G9" s="10">
        <f t="shared" si="0"/>
        <v>132</v>
      </c>
      <c r="H9" s="10">
        <f t="shared" si="1"/>
        <v>87.96</v>
      </c>
      <c r="I9" t="s">
        <v>39</v>
      </c>
    </row>
    <row r="10" spans="1:9" x14ac:dyDescent="0.25">
      <c r="A10" s="23"/>
      <c r="B10" s="4">
        <v>9</v>
      </c>
      <c r="C10" t="s">
        <v>7</v>
      </c>
      <c r="D10" s="10">
        <v>4</v>
      </c>
      <c r="E10" s="10">
        <v>98</v>
      </c>
      <c r="F10" s="10">
        <v>34.11</v>
      </c>
      <c r="G10" s="10">
        <f t="shared" si="0"/>
        <v>392</v>
      </c>
      <c r="H10" s="10">
        <f t="shared" si="1"/>
        <v>136.44</v>
      </c>
      <c r="I10" t="s">
        <v>40</v>
      </c>
    </row>
    <row r="11" spans="1:9" x14ac:dyDescent="0.25">
      <c r="A11" s="23" t="s">
        <v>23</v>
      </c>
      <c r="B11" s="18">
        <v>10</v>
      </c>
      <c r="C11" s="1" t="s">
        <v>20</v>
      </c>
      <c r="D11" s="10">
        <v>1</v>
      </c>
      <c r="E11" s="10">
        <v>1189</v>
      </c>
      <c r="F11" s="10">
        <v>98.11</v>
      </c>
      <c r="G11" s="10">
        <f t="shared" si="0"/>
        <v>1189</v>
      </c>
      <c r="H11" s="10">
        <f t="shared" si="1"/>
        <v>98.11</v>
      </c>
      <c r="I11" s="13" t="s">
        <v>41</v>
      </c>
    </row>
    <row r="12" spans="1:9" x14ac:dyDescent="0.25">
      <c r="A12" s="23"/>
      <c r="B12" s="4">
        <v>11</v>
      </c>
      <c r="C12" s="1" t="s">
        <v>42</v>
      </c>
      <c r="D12" s="10">
        <v>1</v>
      </c>
      <c r="E12" s="10">
        <v>50.9</v>
      </c>
      <c r="F12" s="10">
        <v>4.28</v>
      </c>
      <c r="G12" s="10">
        <f t="shared" si="0"/>
        <v>50.9</v>
      </c>
      <c r="H12" s="10">
        <f t="shared" si="1"/>
        <v>4.28</v>
      </c>
      <c r="I12" s="13" t="s">
        <v>43</v>
      </c>
    </row>
    <row r="13" spans="1:9" x14ac:dyDescent="0.25">
      <c r="A13" s="23" t="s">
        <v>11</v>
      </c>
      <c r="B13" s="18">
        <v>12</v>
      </c>
      <c r="C13" t="s">
        <v>10</v>
      </c>
      <c r="D13" s="10">
        <v>1</v>
      </c>
      <c r="E13" s="10">
        <v>17</v>
      </c>
      <c r="F13" s="10">
        <v>21.28</v>
      </c>
      <c r="G13" s="10">
        <f t="shared" si="0"/>
        <v>17</v>
      </c>
      <c r="H13" s="10">
        <f t="shared" si="1"/>
        <v>21.28</v>
      </c>
      <c r="I13" t="s">
        <v>44</v>
      </c>
    </row>
    <row r="14" spans="1:9" x14ac:dyDescent="0.25">
      <c r="A14" s="23"/>
      <c r="B14" s="4">
        <v>13</v>
      </c>
      <c r="C14" s="1" t="s">
        <v>45</v>
      </c>
      <c r="D14" s="10">
        <v>2</v>
      </c>
      <c r="E14" s="10">
        <v>12</v>
      </c>
      <c r="F14" s="10">
        <v>1.71</v>
      </c>
      <c r="G14" s="10">
        <f t="shared" si="0"/>
        <v>24</v>
      </c>
      <c r="H14" s="10">
        <f>D14*F14</f>
        <v>3.42</v>
      </c>
      <c r="I14" s="13" t="s">
        <v>46</v>
      </c>
    </row>
    <row r="15" spans="1:9" x14ac:dyDescent="0.25">
      <c r="A15" s="23"/>
      <c r="B15" s="18">
        <v>14</v>
      </c>
      <c r="C15" t="s">
        <v>8</v>
      </c>
      <c r="D15" s="10">
        <v>1</v>
      </c>
      <c r="E15" s="10">
        <v>29</v>
      </c>
      <c r="F15" s="10">
        <v>8.99</v>
      </c>
      <c r="G15" s="10">
        <f t="shared" si="0"/>
        <v>29</v>
      </c>
      <c r="H15" s="10">
        <f t="shared" si="1"/>
        <v>8.99</v>
      </c>
      <c r="I15" s="12" t="s">
        <v>47</v>
      </c>
    </row>
    <row r="16" spans="1:9" x14ac:dyDescent="0.25">
      <c r="A16" s="23"/>
      <c r="B16" s="4">
        <v>15</v>
      </c>
      <c r="C16" t="s">
        <v>64</v>
      </c>
      <c r="D16" s="10">
        <v>1</v>
      </c>
      <c r="E16" s="10">
        <v>8</v>
      </c>
      <c r="F16" s="10">
        <f>5.69/10</f>
        <v>0.56900000000000006</v>
      </c>
      <c r="G16" s="10">
        <f t="shared" si="0"/>
        <v>8</v>
      </c>
      <c r="H16" s="10">
        <f t="shared" si="1"/>
        <v>0.56900000000000006</v>
      </c>
      <c r="I16" s="12" t="s">
        <v>48</v>
      </c>
    </row>
    <row r="17" spans="1:14" x14ac:dyDescent="0.25">
      <c r="A17" s="23" t="s">
        <v>22</v>
      </c>
      <c r="B17" s="4">
        <v>17</v>
      </c>
      <c r="C17" s="5" t="s">
        <v>9</v>
      </c>
      <c r="D17" s="3">
        <v>4</v>
      </c>
      <c r="E17" s="10">
        <v>14</v>
      </c>
      <c r="F17" s="10">
        <f>13.95/2</f>
        <v>6.9749999999999996</v>
      </c>
      <c r="G17" s="10">
        <f t="shared" si="0"/>
        <v>56</v>
      </c>
      <c r="H17" s="10">
        <f t="shared" si="1"/>
        <v>27.9</v>
      </c>
      <c r="I17" t="s">
        <v>49</v>
      </c>
    </row>
    <row r="18" spans="1:14" x14ac:dyDescent="0.25">
      <c r="A18" s="23"/>
      <c r="B18" s="18">
        <v>18</v>
      </c>
      <c r="C18" s="7" t="s">
        <v>32</v>
      </c>
      <c r="D18" s="24">
        <v>1</v>
      </c>
      <c r="E18" s="20">
        <f>6*0.045*453.592</f>
        <v>122.46984</v>
      </c>
      <c r="F18" s="21">
        <v>64.989999999999995</v>
      </c>
      <c r="G18" s="20">
        <f t="shared" si="0"/>
        <v>122.46984</v>
      </c>
      <c r="H18" s="21">
        <f t="shared" si="1"/>
        <v>64.989999999999995</v>
      </c>
      <c r="I18" s="22" t="s">
        <v>50</v>
      </c>
      <c r="J18" s="22"/>
      <c r="K18" s="22"/>
      <c r="L18" s="22"/>
      <c r="M18" s="22"/>
      <c r="N18" s="22"/>
    </row>
    <row r="19" spans="1:14" x14ac:dyDescent="0.25">
      <c r="A19" s="23"/>
      <c r="B19" s="4">
        <v>19</v>
      </c>
      <c r="C19" s="7" t="s">
        <v>33</v>
      </c>
      <c r="D19" s="24"/>
      <c r="E19" s="20"/>
      <c r="F19" s="21"/>
      <c r="G19" s="20"/>
      <c r="H19" s="21"/>
      <c r="I19" s="22"/>
      <c r="J19" s="22"/>
      <c r="K19" s="22"/>
      <c r="L19" s="22"/>
      <c r="M19" s="22"/>
      <c r="N19" s="22"/>
    </row>
    <row r="20" spans="1:14" x14ac:dyDescent="0.25">
      <c r="A20" s="23"/>
      <c r="B20" s="18">
        <v>20</v>
      </c>
      <c r="C20" s="7" t="s">
        <v>26</v>
      </c>
      <c r="D20" s="10">
        <v>1</v>
      </c>
      <c r="E20" s="10">
        <v>84.9</v>
      </c>
      <c r="F20" s="10">
        <v>19.989999999999998</v>
      </c>
      <c r="G20" s="10">
        <f t="shared" si="0"/>
        <v>84.9</v>
      </c>
      <c r="H20" s="10">
        <f t="shared" si="1"/>
        <v>19.989999999999998</v>
      </c>
      <c r="I20" t="s">
        <v>51</v>
      </c>
    </row>
    <row r="21" spans="1:14" x14ac:dyDescent="0.25">
      <c r="A21" s="23"/>
      <c r="B21" s="4">
        <v>21</v>
      </c>
      <c r="C21" s="7" t="s">
        <v>19</v>
      </c>
      <c r="D21" s="10">
        <v>4</v>
      </c>
      <c r="E21" s="10">
        <v>9.1999999999999993</v>
      </c>
      <c r="F21" s="10">
        <v>5.99</v>
      </c>
      <c r="G21" s="10">
        <f t="shared" si="0"/>
        <v>36.799999999999997</v>
      </c>
      <c r="H21" s="10">
        <f t="shared" si="1"/>
        <v>23.96</v>
      </c>
      <c r="I21" t="s">
        <v>52</v>
      </c>
    </row>
    <row r="22" spans="1:14" x14ac:dyDescent="0.25">
      <c r="A22" s="23"/>
      <c r="B22" s="18">
        <v>22</v>
      </c>
      <c r="C22" s="7" t="s">
        <v>17</v>
      </c>
      <c r="D22" s="10">
        <v>22</v>
      </c>
      <c r="E22" s="10">
        <v>4.7</v>
      </c>
      <c r="F22" s="10">
        <v>0.99</v>
      </c>
      <c r="G22" s="10">
        <f t="shared" si="0"/>
        <v>103.4</v>
      </c>
      <c r="H22" s="10">
        <f t="shared" si="1"/>
        <v>21.78</v>
      </c>
      <c r="I22" t="s">
        <v>53</v>
      </c>
    </row>
    <row r="23" spans="1:14" x14ac:dyDescent="0.25">
      <c r="A23" s="23"/>
      <c r="B23" s="4">
        <v>23</v>
      </c>
      <c r="C23" s="7" t="s">
        <v>15</v>
      </c>
      <c r="D23" s="10">
        <v>1</v>
      </c>
      <c r="E23" s="10">
        <v>17</v>
      </c>
      <c r="F23" s="10">
        <v>10</v>
      </c>
      <c r="G23" s="10">
        <f t="shared" si="0"/>
        <v>17</v>
      </c>
      <c r="H23" s="10">
        <f t="shared" si="1"/>
        <v>10</v>
      </c>
      <c r="I23" t="s">
        <v>54</v>
      </c>
    </row>
    <row r="24" spans="1:14" x14ac:dyDescent="0.25">
      <c r="A24" s="23"/>
      <c r="B24" s="18">
        <v>24</v>
      </c>
      <c r="C24" s="7" t="s">
        <v>27</v>
      </c>
      <c r="D24" s="10">
        <v>4</v>
      </c>
      <c r="E24" s="10">
        <v>36</v>
      </c>
      <c r="F24" s="14">
        <f>41.93/9</f>
        <v>4.6588888888888889</v>
      </c>
      <c r="G24" s="10">
        <f t="shared" si="0"/>
        <v>144</v>
      </c>
      <c r="H24" s="14">
        <f t="shared" si="1"/>
        <v>18.635555555555555</v>
      </c>
      <c r="I24" s="12" t="s">
        <v>55</v>
      </c>
    </row>
    <row r="25" spans="1:14" x14ac:dyDescent="0.25">
      <c r="A25" s="23"/>
      <c r="B25" s="4">
        <v>25</v>
      </c>
      <c r="C25" s="8" t="s">
        <v>2</v>
      </c>
      <c r="D25" s="3">
        <v>16</v>
      </c>
      <c r="E25" s="10">
        <v>4</v>
      </c>
      <c r="F25" s="19">
        <f>7.59/16</f>
        <v>0.47437499999999999</v>
      </c>
      <c r="G25" s="10">
        <f t="shared" si="0"/>
        <v>64</v>
      </c>
      <c r="H25" s="10">
        <f t="shared" si="1"/>
        <v>7.59</v>
      </c>
      <c r="I25" s="13" t="s">
        <v>56</v>
      </c>
    </row>
    <row r="26" spans="1:14" x14ac:dyDescent="0.25">
      <c r="A26" s="23"/>
      <c r="B26" s="18">
        <v>26</v>
      </c>
      <c r="C26" s="8" t="s">
        <v>1</v>
      </c>
      <c r="D26" s="3">
        <v>2</v>
      </c>
      <c r="E26" s="10">
        <v>3</v>
      </c>
      <c r="F26" s="10">
        <f>6.76/2</f>
        <v>3.38</v>
      </c>
      <c r="G26" s="10">
        <f t="shared" si="0"/>
        <v>6</v>
      </c>
      <c r="H26" s="10">
        <f t="shared" si="1"/>
        <v>6.76</v>
      </c>
      <c r="I26" s="13" t="s">
        <v>57</v>
      </c>
    </row>
    <row r="27" spans="1:14" x14ac:dyDescent="0.25">
      <c r="A27" s="23"/>
      <c r="B27" s="4">
        <v>27</v>
      </c>
      <c r="C27" s="8" t="s">
        <v>58</v>
      </c>
      <c r="D27" s="3">
        <v>4</v>
      </c>
      <c r="E27" s="10">
        <v>3</v>
      </c>
      <c r="F27" s="19">
        <f>9.21/4</f>
        <v>2.3025000000000002</v>
      </c>
      <c r="G27" s="10">
        <f t="shared" si="0"/>
        <v>12</v>
      </c>
      <c r="H27" s="10">
        <f t="shared" si="1"/>
        <v>9.2100000000000009</v>
      </c>
      <c r="I27" s="13" t="s">
        <v>59</v>
      </c>
    </row>
    <row r="28" spans="1:14" x14ac:dyDescent="0.25">
      <c r="A28" s="23"/>
      <c r="B28" s="18">
        <v>28</v>
      </c>
      <c r="C28" s="8" t="s">
        <v>0</v>
      </c>
      <c r="D28" s="3">
        <v>1</v>
      </c>
      <c r="E28" s="10">
        <v>8</v>
      </c>
      <c r="F28" s="10">
        <v>3.27</v>
      </c>
      <c r="G28" s="10">
        <f t="shared" si="0"/>
        <v>8</v>
      </c>
      <c r="H28" s="10">
        <f t="shared" si="1"/>
        <v>3.27</v>
      </c>
      <c r="I28" s="13" t="s">
        <v>60</v>
      </c>
    </row>
    <row r="29" spans="1:14" x14ac:dyDescent="0.25">
      <c r="A29" s="23"/>
      <c r="B29" s="4">
        <v>29</v>
      </c>
      <c r="C29" t="s">
        <v>31</v>
      </c>
      <c r="D29" s="3">
        <v>1</v>
      </c>
      <c r="E29" s="10">
        <v>0</v>
      </c>
      <c r="F29" s="10">
        <v>50</v>
      </c>
      <c r="G29" s="10">
        <f t="shared" si="0"/>
        <v>0</v>
      </c>
      <c r="H29" s="10">
        <f t="shared" si="1"/>
        <v>50</v>
      </c>
      <c r="I29" s="15" t="s">
        <v>61</v>
      </c>
    </row>
    <row r="30" spans="1:14" x14ac:dyDescent="0.25">
      <c r="A30" s="23" t="s">
        <v>3</v>
      </c>
      <c r="B30" s="18">
        <v>30</v>
      </c>
      <c r="C30" s="2" t="s">
        <v>71</v>
      </c>
      <c r="D30" s="3">
        <v>10</v>
      </c>
      <c r="E30" s="10">
        <v>1</v>
      </c>
      <c r="F30" s="19">
        <f>7.88/100</f>
        <v>7.8799999999999995E-2</v>
      </c>
      <c r="G30" s="10">
        <f t="shared" si="0"/>
        <v>10</v>
      </c>
      <c r="H30" s="10">
        <f t="shared" si="1"/>
        <v>0.78799999999999992</v>
      </c>
      <c r="I30" t="s">
        <v>70</v>
      </c>
    </row>
    <row r="31" spans="1:14" x14ac:dyDescent="0.25">
      <c r="A31" s="23"/>
      <c r="B31" s="4">
        <v>31</v>
      </c>
      <c r="C31" s="2" t="s">
        <v>4</v>
      </c>
      <c r="D31" s="3">
        <v>4</v>
      </c>
      <c r="E31" s="10">
        <v>7.2</v>
      </c>
      <c r="F31" s="19">
        <f>16.41/10</f>
        <v>1.641</v>
      </c>
      <c r="G31" s="10">
        <f t="shared" si="0"/>
        <v>28.8</v>
      </c>
      <c r="H31" s="10">
        <f t="shared" si="1"/>
        <v>6.5640000000000001</v>
      </c>
      <c r="I31" s="12" t="s">
        <v>65</v>
      </c>
    </row>
    <row r="32" spans="1:14" x14ac:dyDescent="0.25">
      <c r="A32" s="23"/>
      <c r="B32" s="18">
        <v>32</v>
      </c>
      <c r="C32" s="2" t="s">
        <v>66</v>
      </c>
      <c r="D32" s="3">
        <v>1</v>
      </c>
      <c r="E32" s="10">
        <v>8</v>
      </c>
      <c r="F32" s="10">
        <f>18/6</f>
        <v>3</v>
      </c>
      <c r="G32" s="10">
        <f t="shared" si="0"/>
        <v>8</v>
      </c>
      <c r="H32" s="10">
        <f t="shared" si="1"/>
        <v>3</v>
      </c>
      <c r="I32" s="12" t="s">
        <v>67</v>
      </c>
    </row>
    <row r="33" spans="1:9" x14ac:dyDescent="0.25">
      <c r="A33" s="23"/>
      <c r="B33" s="18">
        <v>34</v>
      </c>
      <c r="C33" s="2" t="s">
        <v>68</v>
      </c>
      <c r="D33" s="3">
        <v>1</v>
      </c>
      <c r="E33" s="10">
        <v>6</v>
      </c>
      <c r="F33" s="10">
        <v>0</v>
      </c>
      <c r="G33" s="10">
        <f t="shared" si="0"/>
        <v>6</v>
      </c>
      <c r="H33" s="10">
        <f t="shared" si="1"/>
        <v>0</v>
      </c>
      <c r="I33" t="s">
        <v>69</v>
      </c>
    </row>
    <row r="34" spans="1:9" x14ac:dyDescent="0.25">
      <c r="G34" s="16">
        <f>SUM(G2:G33)</f>
        <v>3035.4698400000007</v>
      </c>
      <c r="H34" s="16">
        <f>SUM(H2:H33)</f>
        <v>1013.5465555555555</v>
      </c>
    </row>
    <row r="36" spans="1:9" x14ac:dyDescent="0.25">
      <c r="G36" s="17"/>
      <c r="H36" s="17"/>
    </row>
  </sheetData>
  <mergeCells count="11">
    <mergeCell ref="A2:A10"/>
    <mergeCell ref="A11:A12"/>
    <mergeCell ref="A13:A16"/>
    <mergeCell ref="A17:A29"/>
    <mergeCell ref="D18:D19"/>
    <mergeCell ref="G18:G19"/>
    <mergeCell ref="H18:H19"/>
    <mergeCell ref="I18:N19"/>
    <mergeCell ref="A30:A33"/>
    <mergeCell ref="F18:F19"/>
    <mergeCell ref="E18:E19"/>
  </mergeCells>
  <hyperlinks>
    <hyperlink ref="I5" r:id="rId1"/>
    <hyperlink ref="I11" r:id="rId2"/>
    <hyperlink ref="I15" r:id="rId3"/>
    <hyperlink ref="I14" r:id="rId4"/>
    <hyperlink ref="I18" r:id="rId5"/>
    <hyperlink ref="I25" r:id="rId6" location="91290a181/=xqzfw6"/>
    <hyperlink ref="I26" r:id="rId7" location="93070a152/=xqzddj"/>
    <hyperlink ref="I27" r:id="rId8" location="91290a135/=xqzgo0"/>
    <hyperlink ref="I24" r:id="rId9" location="9931t34/=xr0b5d"/>
    <hyperlink ref="I28" r:id="rId10" location="90576a102/=xqz5vh"/>
    <hyperlink ref="I16" r:id="rId11"/>
    <hyperlink ref="I12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2015-08-07T18:35:10Z</dcterms:modified>
</cp:coreProperties>
</file>