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maisonneuveqcca-my.sharepoint.com/personal/e1451722_cmaisonneuve_qc_ca/Documents/H2024/Projet/Remise/Schémas/"/>
    </mc:Choice>
  </mc:AlternateContent>
  <xr:revisionPtr revIDLastSave="477" documentId="8_{B1AC01FB-1BA0-48F6-AC01-A36BD0A4DC3C}" xr6:coauthVersionLast="47" xr6:coauthVersionMax="47" xr10:uidLastSave="{A43F9CF0-0CBA-4173-919A-BA8CA16E9703}"/>
  <bookViews>
    <workbookView xWindow="-120" yWindow="-120" windowWidth="29040" windowHeight="15840" activeTab="1" xr2:uid="{5004D1E7-CBD4-448D-A80E-5EAEBC289562}"/>
  </bookViews>
  <sheets>
    <sheet name="Balise" sheetId="1" r:id="rId1"/>
    <sheet name="Distributeur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1" l="1"/>
  <c r="D3" i="1"/>
  <c r="D2" i="1"/>
  <c r="F2" i="1" s="1"/>
  <c r="G2" i="1" s="1"/>
  <c r="D4" i="1"/>
  <c r="F5" i="1"/>
  <c r="G5" i="1" s="1"/>
  <c r="F6" i="1"/>
  <c r="G6" i="1" s="1"/>
  <c r="F3" i="1"/>
  <c r="G3" i="1" s="1"/>
  <c r="B9" i="3"/>
  <c r="B11" i="3" s="1"/>
  <c r="C6" i="3"/>
  <c r="C4" i="3"/>
  <c r="C8" i="1" l="1"/>
  <c r="F4" i="1"/>
  <c r="G4" i="1" s="1"/>
  <c r="B8" i="1"/>
  <c r="F7" i="1"/>
  <c r="G7" i="1" s="1"/>
  <c r="G8" i="1" l="1"/>
  <c r="G14" i="1" s="1"/>
  <c r="G15" i="1" s="1"/>
  <c r="F8" i="1"/>
  <c r="F14" i="1" s="1"/>
  <c r="F15" i="1" s="1"/>
</calcChain>
</file>

<file path=xl/sharedStrings.xml><?xml version="1.0" encoding="utf-8"?>
<sst xmlns="http://schemas.openxmlformats.org/spreadsheetml/2006/main" count="48" uniqueCount="44">
  <si>
    <t>Distributeur</t>
  </si>
  <si>
    <t>Tension</t>
  </si>
  <si>
    <t>Balise</t>
  </si>
  <si>
    <t>LDO</t>
  </si>
  <si>
    <t>Batterie Moniteur</t>
  </si>
  <si>
    <t>Attiny</t>
  </si>
  <si>
    <t>DEL</t>
  </si>
  <si>
    <t>mosfet protection reverse voltage</t>
  </si>
  <si>
    <t>mA</t>
  </si>
  <si>
    <t>Réception</t>
  </si>
  <si>
    <t xml:space="preserve">écran + esp </t>
  </si>
  <si>
    <t>esp</t>
  </si>
  <si>
    <t>porte action</t>
  </si>
  <si>
    <t xml:space="preserve">porte ouverte </t>
  </si>
  <si>
    <t>distribution action</t>
  </si>
  <si>
    <t>%</t>
  </si>
  <si>
    <t>5min</t>
  </si>
  <si>
    <t>tjrs</t>
  </si>
  <si>
    <t>20fois/jour</t>
  </si>
  <si>
    <t>2fois/jour</t>
  </si>
  <si>
    <t>10fois/jour</t>
  </si>
  <si>
    <t>2 sec</t>
  </si>
  <si>
    <t>2min</t>
  </si>
  <si>
    <t>10sec</t>
  </si>
  <si>
    <t>20 min</t>
  </si>
  <si>
    <t>40 sec</t>
  </si>
  <si>
    <t>20 sec</t>
  </si>
  <si>
    <t>total</t>
  </si>
  <si>
    <t>bref le reste est négligable en ce moment...</t>
  </si>
  <si>
    <t>donc durée de vie :</t>
  </si>
  <si>
    <t>pour 11500mAh</t>
  </si>
  <si>
    <t>h</t>
  </si>
  <si>
    <t>Courant veille(mA)</t>
  </si>
  <si>
    <t>mAh</t>
  </si>
  <si>
    <t>mWh</t>
  </si>
  <si>
    <t>Note: on estime 10 transmission IR par jour</t>
  </si>
  <si>
    <t>une transmission dure 2 seconde</t>
  </si>
  <si>
    <t>% d'utilisation (pas en veille)</t>
  </si>
  <si>
    <t>-</t>
  </si>
  <si>
    <t>Durée de vie pour pile CR2330</t>
  </si>
  <si>
    <t>3V - 265mAH</t>
  </si>
  <si>
    <t>mois:</t>
  </si>
  <si>
    <t>heures:</t>
  </si>
  <si>
    <t>Courant moyen max(mA)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</si>
</sst>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0.00000"/>
    <numFmt numFmtId="166" formatCode="0.0000"/>
    <numFmt numFmtId="167" formatCode="0.000%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65" fontId="0" fillId="0" borderId="0" xfId="0" applyNumberFormat="1"/>
    <xf numFmtId="166" fontId="0" fillId="0" borderId="0" xfId="0" applyNumberFormat="1"/>
    <xf numFmtId="10" fontId="0" fillId="0" borderId="0" xfId="0" applyNumberFormat="1"/>
    <xf numFmtId="167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1" xfId="0" applyBorder="1"/>
    <xf numFmtId="166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FCFF0-053A-47C2-B28C-7B25987AD2C3}">
  <dimension ref="A1:G20"/>
  <sheetViews>
    <sheetView workbookViewId="0">
      <selection activeCell="I12" sqref="I12"/>
    </sheetView>
  </sheetViews>
  <sheetFormatPr baseColWidth="10" defaultRowHeight="15" x14ac:dyDescent="0.25"/>
  <cols>
    <col min="1" max="1" width="40.28515625" customWidth="1"/>
    <col min="2" max="2" width="23" bestFit="1" customWidth="1"/>
    <col min="3" max="3" width="18" customWidth="1"/>
    <col min="4" max="4" width="26.7109375" bestFit="1" customWidth="1"/>
    <col min="6" max="6" width="14" customWidth="1"/>
    <col min="7" max="7" width="12" bestFit="1" customWidth="1"/>
  </cols>
  <sheetData>
    <row r="1" spans="1:7" x14ac:dyDescent="0.25">
      <c r="A1" s="1" t="s">
        <v>2</v>
      </c>
      <c r="B1" t="s">
        <v>43</v>
      </c>
      <c r="C1" t="s">
        <v>32</v>
      </c>
      <c r="D1" t="s">
        <v>37</v>
      </c>
      <c r="E1" t="s">
        <v>1</v>
      </c>
      <c r="F1" t="s">
        <v>33</v>
      </c>
      <c r="G1" t="s">
        <v>34</v>
      </c>
    </row>
    <row r="2" spans="1:7" x14ac:dyDescent="0.25">
      <c r="A2" t="s">
        <v>5</v>
      </c>
      <c r="B2" s="6">
        <v>0.5</v>
      </c>
      <c r="C2" s="6">
        <v>0.01</v>
      </c>
      <c r="D2" s="5">
        <f>1*(($E$10*$E$11)/(60*60*24))</f>
        <v>2.3148148148148149E-4</v>
      </c>
      <c r="E2">
        <v>1.8</v>
      </c>
      <c r="F2" s="2">
        <f>(B2*D2)+C2</f>
        <v>1.0115740740740741E-2</v>
      </c>
      <c r="G2" s="3">
        <f t="shared" ref="G2:G3" si="0">F2*3</f>
        <v>3.0347222222222223E-2</v>
      </c>
    </row>
    <row r="3" spans="1:7" x14ac:dyDescent="0.25">
      <c r="A3" t="s">
        <v>6</v>
      </c>
      <c r="B3" s="6">
        <v>1</v>
      </c>
      <c r="C3" s="6">
        <v>0</v>
      </c>
      <c r="D3" s="5">
        <f>1*(($E$10*$E$11)/(60*60*24))</f>
        <v>2.3148148148148149E-4</v>
      </c>
      <c r="E3">
        <v>1.8</v>
      </c>
      <c r="F3" s="2">
        <f t="shared" ref="F3:F4" si="1">(B3*D3)+C3</f>
        <v>2.3148148148148149E-4</v>
      </c>
      <c r="G3" s="3">
        <f t="shared" si="0"/>
        <v>6.9444444444444447E-4</v>
      </c>
    </row>
    <row r="4" spans="1:7" x14ac:dyDescent="0.25">
      <c r="A4" t="s">
        <v>9</v>
      </c>
      <c r="B4" s="6">
        <f>0.0025+C4</f>
        <v>6.0999999999999995E-3</v>
      </c>
      <c r="C4" s="6">
        <v>3.5999999999999999E-3</v>
      </c>
      <c r="D4" s="5">
        <f>1*(($E$10*$E$11)/(60*60*24))</f>
        <v>2.3148148148148149E-4</v>
      </c>
      <c r="E4">
        <v>1.8</v>
      </c>
      <c r="F4" s="2">
        <f t="shared" si="1"/>
        <v>3.6014120370370371E-3</v>
      </c>
      <c r="G4" s="3">
        <f>F4*3</f>
        <v>1.0804236111111112E-2</v>
      </c>
    </row>
    <row r="5" spans="1:7" x14ac:dyDescent="0.25">
      <c r="A5" t="s">
        <v>3</v>
      </c>
      <c r="B5" s="6">
        <v>1E-3</v>
      </c>
      <c r="C5" s="6" t="s">
        <v>38</v>
      </c>
      <c r="D5" s="4">
        <v>1</v>
      </c>
      <c r="E5">
        <v>3</v>
      </c>
      <c r="F5" s="2">
        <f t="shared" ref="F5:F7" si="2">(B5*D5)</f>
        <v>1E-3</v>
      </c>
      <c r="G5" s="3">
        <f t="shared" ref="G5:G7" si="3">F5*E5</f>
        <v>3.0000000000000001E-3</v>
      </c>
    </row>
    <row r="6" spans="1:7" x14ac:dyDescent="0.25">
      <c r="A6" t="s">
        <v>4</v>
      </c>
      <c r="B6" s="6">
        <v>4.0000000000000001E-3</v>
      </c>
      <c r="C6" s="6" t="s">
        <v>38</v>
      </c>
      <c r="D6" s="4">
        <v>1</v>
      </c>
      <c r="E6">
        <v>3</v>
      </c>
      <c r="F6" s="2">
        <f t="shared" si="2"/>
        <v>4.0000000000000001E-3</v>
      </c>
      <c r="G6" s="3">
        <f t="shared" si="3"/>
        <v>1.2E-2</v>
      </c>
    </row>
    <row r="7" spans="1:7" x14ac:dyDescent="0.25">
      <c r="A7" t="s">
        <v>7</v>
      </c>
      <c r="B7" s="11">
        <v>1E-4</v>
      </c>
      <c r="C7" s="6" t="s">
        <v>38</v>
      </c>
      <c r="D7" s="4">
        <v>1</v>
      </c>
      <c r="E7">
        <v>3</v>
      </c>
      <c r="F7" s="2">
        <f t="shared" si="2"/>
        <v>1E-4</v>
      </c>
      <c r="G7" s="3">
        <f t="shared" si="3"/>
        <v>3.0000000000000003E-4</v>
      </c>
    </row>
    <row r="8" spans="1:7" x14ac:dyDescent="0.25">
      <c r="A8" s="8" t="s">
        <v>27</v>
      </c>
      <c r="B8" s="10">
        <f>SUM(B2:B7)</f>
        <v>1.5111999999999999</v>
      </c>
      <c r="C8" s="9">
        <f>SUM(C2:C7)</f>
        <v>1.3600000000000001E-2</v>
      </c>
      <c r="D8" s="4"/>
      <c r="E8" t="s">
        <v>27</v>
      </c>
      <c r="F8" s="2">
        <f>SUM(F2:F7)</f>
        <v>1.9048634259259258E-2</v>
      </c>
      <c r="G8" s="2">
        <f>SUM(G2:G7)</f>
        <v>5.7145902777777778E-2</v>
      </c>
    </row>
    <row r="10" spans="1:7" x14ac:dyDescent="0.25">
      <c r="C10" t="s">
        <v>35</v>
      </c>
      <c r="E10">
        <v>10</v>
      </c>
    </row>
    <row r="11" spans="1:7" x14ac:dyDescent="0.25">
      <c r="C11" t="s">
        <v>36</v>
      </c>
      <c r="E11">
        <v>2</v>
      </c>
    </row>
    <row r="14" spans="1:7" x14ac:dyDescent="0.25">
      <c r="D14" t="s">
        <v>39</v>
      </c>
      <c r="E14" s="7" t="s">
        <v>42</v>
      </c>
      <c r="F14">
        <f>265/F8</f>
        <v>13911.758522592634</v>
      </c>
      <c r="G14">
        <f>(265*3)/G8</f>
        <v>13911.758522592632</v>
      </c>
    </row>
    <row r="15" spans="1:7" x14ac:dyDescent="0.25">
      <c r="D15" t="s">
        <v>40</v>
      </c>
      <c r="E15" s="7" t="s">
        <v>41</v>
      </c>
      <c r="F15">
        <f>(F14/24)/30.41</f>
        <v>19.061381292601986</v>
      </c>
      <c r="G15">
        <f>(G14/24)/30.41</f>
        <v>19.061381292601986</v>
      </c>
    </row>
    <row r="20" ht="7.5" customHeight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C9D87-8584-4522-8BA7-774DE7F684B1}">
  <dimension ref="A1:F12"/>
  <sheetViews>
    <sheetView tabSelected="1" workbookViewId="0">
      <selection activeCell="C27" sqref="C27"/>
    </sheetView>
  </sheetViews>
  <sheetFormatPr baseColWidth="10" defaultRowHeight="15" x14ac:dyDescent="0.25"/>
  <cols>
    <col min="1" max="1" width="17.42578125" bestFit="1" customWidth="1"/>
  </cols>
  <sheetData>
    <row r="1" spans="1:6" x14ac:dyDescent="0.25">
      <c r="A1" t="s">
        <v>0</v>
      </c>
      <c r="B1" t="s">
        <v>8</v>
      </c>
      <c r="C1" t="s">
        <v>15</v>
      </c>
    </row>
    <row r="2" spans="1:6" x14ac:dyDescent="0.25">
      <c r="A2" t="s">
        <v>11</v>
      </c>
      <c r="B2">
        <v>170</v>
      </c>
      <c r="C2">
        <v>100</v>
      </c>
      <c r="D2" t="s">
        <v>17</v>
      </c>
    </row>
    <row r="3" spans="1:6" x14ac:dyDescent="0.25">
      <c r="A3" t="s">
        <v>10</v>
      </c>
      <c r="B3">
        <v>250</v>
      </c>
      <c r="C3">
        <v>0.34</v>
      </c>
      <c r="D3" t="s">
        <v>16</v>
      </c>
    </row>
    <row r="4" spans="1:6" x14ac:dyDescent="0.25">
      <c r="A4" t="s">
        <v>12</v>
      </c>
      <c r="B4">
        <v>500</v>
      </c>
      <c r="C4" s="3">
        <f>40/86400</f>
        <v>4.6296296296296298E-4</v>
      </c>
      <c r="D4" t="s">
        <v>18</v>
      </c>
      <c r="E4" t="s">
        <v>21</v>
      </c>
      <c r="F4" t="s">
        <v>25</v>
      </c>
    </row>
    <row r="5" spans="1:6" x14ac:dyDescent="0.25">
      <c r="A5" t="s">
        <v>13</v>
      </c>
      <c r="B5">
        <v>350</v>
      </c>
      <c r="C5">
        <v>1.2999999999999999E-2</v>
      </c>
      <c r="D5" t="s">
        <v>20</v>
      </c>
      <c r="E5" t="s">
        <v>22</v>
      </c>
      <c r="F5" t="s">
        <v>24</v>
      </c>
    </row>
    <row r="6" spans="1:6" x14ac:dyDescent="0.25">
      <c r="A6" t="s">
        <v>14</v>
      </c>
      <c r="B6">
        <v>500</v>
      </c>
      <c r="C6" s="3">
        <f>20/86400</f>
        <v>2.3148148148148149E-4</v>
      </c>
      <c r="D6" t="s">
        <v>19</v>
      </c>
      <c r="E6" t="s">
        <v>23</v>
      </c>
      <c r="F6" t="s">
        <v>26</v>
      </c>
    </row>
    <row r="9" spans="1:6" x14ac:dyDescent="0.25">
      <c r="A9" t="s">
        <v>27</v>
      </c>
      <c r="B9">
        <f>B2*(C2/100)+B3*(C3/100)+B4*(C4/100)+B5*(C5/100)+B6*(C6/100)</f>
        <v>170.89897222222223</v>
      </c>
    </row>
    <row r="10" spans="1:6" x14ac:dyDescent="0.25">
      <c r="B10" t="s">
        <v>28</v>
      </c>
    </row>
    <row r="11" spans="1:6" x14ac:dyDescent="0.25">
      <c r="A11" t="s">
        <v>29</v>
      </c>
      <c r="B11">
        <f>11500/B9</f>
        <v>67.29121802468417</v>
      </c>
      <c r="C11" t="s">
        <v>31</v>
      </c>
    </row>
    <row r="12" spans="1:6" x14ac:dyDescent="0.25">
      <c r="A12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Balise</vt:lpstr>
      <vt:lpstr>Distributeur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Molas, John</dc:creator>
  <cp:lastModifiedBy>Molas, John</cp:lastModifiedBy>
  <dcterms:created xsi:type="dcterms:W3CDTF">2024-03-07T21:33:41Z</dcterms:created>
  <dcterms:modified xsi:type="dcterms:W3CDTF">2024-05-27T15:12:52Z</dcterms:modified>
</cp:coreProperties>
</file>