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Pricing/00_Sprint/01_Scraping_Online/01_App/sources/"/>
    </mc:Choice>
  </mc:AlternateContent>
  <xr:revisionPtr revIDLastSave="329" documentId="13_ncr:1_{E45B4535-7667-4474-88D9-1D8CCBF59590}" xr6:coauthVersionLast="47" xr6:coauthVersionMax="47" xr10:uidLastSave="{CFDB9F62-ADCA-476B-A484-B74D64349F4C}"/>
  <bookViews>
    <workbookView xWindow="-120" yWindow="-120" windowWidth="29040" windowHeight="15840" xr2:uid="{972418CC-E33B-4616-97B4-BE94CE718AFA}"/>
  </bookViews>
  <sheets>
    <sheet name="Todos" sheetId="1" r:id="rId1"/>
  </sheets>
  <definedNames>
    <definedName name="_xlnm._FilterDatabase" localSheetId="0" hidden="1">Todos!$A$1:$L$119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1" l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Q80" i="1"/>
  <c r="R80" i="1"/>
  <c r="S80" i="1"/>
  <c r="T80" i="1"/>
  <c r="U80" i="1"/>
  <c r="V80" i="1"/>
  <c r="W80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87" i="1"/>
  <c r="R87" i="1"/>
  <c r="S87" i="1"/>
  <c r="T87" i="1"/>
  <c r="U87" i="1"/>
  <c r="V87" i="1"/>
  <c r="W87" i="1"/>
  <c r="X87" i="1"/>
  <c r="Q88" i="1"/>
  <c r="R88" i="1"/>
  <c r="S88" i="1"/>
  <c r="T88" i="1"/>
  <c r="U88" i="1"/>
  <c r="V88" i="1"/>
  <c r="W88" i="1"/>
  <c r="X88" i="1"/>
  <c r="Q89" i="1"/>
  <c r="R89" i="1"/>
  <c r="S89" i="1"/>
  <c r="T89" i="1"/>
  <c r="U89" i="1"/>
  <c r="V89" i="1"/>
  <c r="W89" i="1"/>
  <c r="X89" i="1"/>
  <c r="Q90" i="1"/>
  <c r="R90" i="1"/>
  <c r="S90" i="1"/>
  <c r="T90" i="1"/>
  <c r="U90" i="1"/>
  <c r="V90" i="1"/>
  <c r="W90" i="1"/>
  <c r="X90" i="1"/>
  <c r="Q91" i="1"/>
  <c r="R91" i="1"/>
  <c r="S91" i="1"/>
  <c r="T91" i="1"/>
  <c r="U91" i="1"/>
  <c r="V91" i="1"/>
  <c r="W91" i="1"/>
  <c r="X91" i="1"/>
  <c r="Q92" i="1"/>
  <c r="R92" i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Q94" i="1"/>
  <c r="R94" i="1"/>
  <c r="S94" i="1"/>
  <c r="T94" i="1"/>
  <c r="U94" i="1"/>
  <c r="V94" i="1"/>
  <c r="W94" i="1"/>
  <c r="X94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Q103" i="1"/>
  <c r="R103" i="1"/>
  <c r="S103" i="1"/>
  <c r="T103" i="1"/>
  <c r="U103" i="1"/>
  <c r="V103" i="1"/>
  <c r="W103" i="1"/>
  <c r="X10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Q110" i="1"/>
  <c r="R110" i="1"/>
  <c r="S110" i="1"/>
  <c r="T110" i="1"/>
  <c r="U110" i="1"/>
  <c r="V110" i="1"/>
  <c r="W110" i="1"/>
  <c r="X110" i="1"/>
  <c r="Q111" i="1"/>
  <c r="R111" i="1"/>
  <c r="S111" i="1"/>
  <c r="T111" i="1"/>
  <c r="U111" i="1"/>
  <c r="V111" i="1"/>
  <c r="W111" i="1"/>
  <c r="X111" i="1"/>
  <c r="Q112" i="1"/>
  <c r="R112" i="1"/>
  <c r="S112" i="1"/>
  <c r="T112" i="1"/>
  <c r="U112" i="1"/>
  <c r="V112" i="1"/>
  <c r="W112" i="1"/>
  <c r="X112" i="1"/>
  <c r="Q113" i="1"/>
  <c r="R113" i="1"/>
  <c r="S113" i="1"/>
  <c r="T113" i="1"/>
  <c r="U113" i="1"/>
  <c r="V113" i="1"/>
  <c r="W113" i="1"/>
  <c r="X113" i="1"/>
  <c r="Q114" i="1"/>
  <c r="R114" i="1"/>
  <c r="S114" i="1"/>
  <c r="T114" i="1"/>
  <c r="U114" i="1"/>
  <c r="V114" i="1"/>
  <c r="W114" i="1"/>
  <c r="X114" i="1"/>
  <c r="Q115" i="1"/>
  <c r="R115" i="1"/>
  <c r="S115" i="1"/>
  <c r="T115" i="1"/>
  <c r="U115" i="1"/>
  <c r="V115" i="1"/>
  <c r="W115" i="1"/>
  <c r="X115" i="1"/>
  <c r="Q116" i="1"/>
  <c r="R116" i="1"/>
  <c r="S116" i="1"/>
  <c r="T116" i="1"/>
  <c r="U116" i="1"/>
  <c r="V116" i="1"/>
  <c r="W116" i="1"/>
  <c r="X116" i="1"/>
  <c r="Q117" i="1"/>
  <c r="R117" i="1"/>
  <c r="S117" i="1"/>
  <c r="T117" i="1"/>
  <c r="U117" i="1"/>
  <c r="V117" i="1"/>
  <c r="W117" i="1"/>
  <c r="X117" i="1"/>
  <c r="Q118" i="1"/>
  <c r="R118" i="1"/>
  <c r="S118" i="1"/>
  <c r="T118" i="1"/>
  <c r="U118" i="1"/>
  <c r="V118" i="1"/>
  <c r="W118" i="1"/>
  <c r="X118" i="1"/>
  <c r="Q119" i="1"/>
  <c r="R119" i="1"/>
  <c r="S119" i="1"/>
  <c r="T119" i="1"/>
  <c r="U119" i="1"/>
  <c r="V119" i="1"/>
  <c r="W119" i="1"/>
  <c r="X119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R2" i="1"/>
  <c r="S2" i="1"/>
  <c r="T2" i="1"/>
  <c r="U2" i="1"/>
  <c r="V2" i="1"/>
  <c r="W2" i="1"/>
  <c r="X2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</calcChain>
</file>

<file path=xl/sharedStrings.xml><?xml version="1.0" encoding="utf-8"?>
<sst xmlns="http://schemas.openxmlformats.org/spreadsheetml/2006/main" count="1296" uniqueCount="521">
  <si>
    <t>Fabricante</t>
  </si>
  <si>
    <t>Homologo Mansfield</t>
  </si>
  <si>
    <t>Sku</t>
  </si>
  <si>
    <t>Type</t>
  </si>
  <si>
    <t>Linea</t>
  </si>
  <si>
    <t>Rough in</t>
  </si>
  <si>
    <t>Bowl Height</t>
  </si>
  <si>
    <t>Asiento</t>
  </si>
  <si>
    <t>Capacidad (Gpl)</t>
  </si>
  <si>
    <t>Descripcion</t>
  </si>
  <si>
    <t>Short Name</t>
  </si>
  <si>
    <t>Url2</t>
  </si>
  <si>
    <t>Link</t>
  </si>
  <si>
    <t>Mansfield</t>
  </si>
  <si>
    <t>123010000</t>
  </si>
  <si>
    <t>Tank</t>
  </si>
  <si>
    <t>Quantum</t>
  </si>
  <si>
    <t>NA</t>
  </si>
  <si>
    <t>Na</t>
  </si>
  <si>
    <t>Mansfield Quantum 1.6 GPF Toilet Tank Only</t>
  </si>
  <si>
    <t>Mansfield Quantum 1,6 gpf Tank</t>
  </si>
  <si>
    <t>https://www.build.com/mansfield-123/s1371791?uid=3238764&amp;searchId=0mmj3E9dNg</t>
  </si>
  <si>
    <t>160010007</t>
  </si>
  <si>
    <t>Alto 160</t>
  </si>
  <si>
    <t>Mansfield Alto 1.6 GPF Toilet Tank Only</t>
  </si>
  <si>
    <t>Mansfield Alto 160 1,6 gpf Tank</t>
  </si>
  <si>
    <t>https://www.build.com/mansfield-160/s1371834?uid=3238814&amp;searchId=5Y55CLP58U</t>
  </si>
  <si>
    <t>173000000</t>
  </si>
  <si>
    <t>Alto 173</t>
  </si>
  <si>
    <t>Mansfield Alto 173 1,6 gpf Tank</t>
  </si>
  <si>
    <t>https://www.build.com/mansfield-173/s1371841?uid=3238830&amp;searchId=Nd7YBpGwVd</t>
  </si>
  <si>
    <t>160010037</t>
  </si>
  <si>
    <t>Alto 180</t>
  </si>
  <si>
    <t>Mansfield Alto 180 1,6 gpf Tank</t>
  </si>
  <si>
    <t>https://www.build.com/mansfield-180/s1371847?uid=3238947&amp;searchId=7B36h2W1Mm</t>
  </si>
  <si>
    <t>386010000</t>
  </si>
  <si>
    <t>Summit</t>
  </si>
  <si>
    <t>Mansfield Summit 1.6 GPF Toilet Tank Only</t>
  </si>
  <si>
    <t>Mansfield Summit 1,6 gpf Tank</t>
  </si>
  <si>
    <t>https://www.build.com/mansfield-386/s1371971?uid=3239076&amp;searchId=tcQLmDrVj6</t>
  </si>
  <si>
    <t>130010007</t>
  </si>
  <si>
    <t>Bowl</t>
  </si>
  <si>
    <t>Alto 130</t>
  </si>
  <si>
    <t>14</t>
  </si>
  <si>
    <t>Standard</t>
  </si>
  <si>
    <t>Round Front</t>
  </si>
  <si>
    <t>Mansfield Alto Round Toilet Bowl Only - Less Seat</t>
  </si>
  <si>
    <t>Mansfield Alto 130 Std RF Bowl</t>
  </si>
  <si>
    <t>https://www.build.com/mansfield-130/s1371793?uid=3238770&amp;searchId=kIhYBhnkcT</t>
  </si>
  <si>
    <t>131900001</t>
  </si>
  <si>
    <t>Flushometer</t>
  </si>
  <si>
    <t>12</t>
  </si>
  <si>
    <t>ADA</t>
  </si>
  <si>
    <t>Elongated</t>
  </si>
  <si>
    <t>1,28 / 1,6</t>
  </si>
  <si>
    <t>Mansfield Adriatic Elongated Comfort Height Toilet Bowl Only - Less Seat</t>
  </si>
  <si>
    <t>Mansfield Flushometer ADA EL Bowl</t>
  </si>
  <si>
    <t>https://www.build.com/mansfield-1319/s1371799?uid=3238912&amp;searchId=vYk7W8pdtW</t>
  </si>
  <si>
    <t>135010007</t>
  </si>
  <si>
    <t>Alto 135</t>
  </si>
  <si>
    <t>Mansfield Alto Elongated Toilet Bowl Only - Less Seat</t>
  </si>
  <si>
    <t>Mansfield Alto 135 Std EL Bowl</t>
  </si>
  <si>
    <t>https://www.build.com/mansfield-135/s1371800?uid=3238776&amp;searchId=17ZuZQzgZJ</t>
  </si>
  <si>
    <t>137210040</t>
  </si>
  <si>
    <t>Alto 137</t>
  </si>
  <si>
    <t>Mansfield Alto Elongated Comfort Height Toilet Bowl Only - Less Seat</t>
  </si>
  <si>
    <t>Mansfield Alto 137 ADA EL Bowl</t>
  </si>
  <si>
    <t>https://www.build.com/mansfield-137/s1371807?uid=3238787&amp;searchId=XtYHbmp53Z</t>
  </si>
  <si>
    <t>147010000</t>
  </si>
  <si>
    <t>Mansfield Quantum Elongated Toilet Bowl Only - Less Seat</t>
  </si>
  <si>
    <t>Mansfield Quantum Std EL Bowl</t>
  </si>
  <si>
    <t>https://www.build.com/mansfield-147/s1371827?uid=3238800&amp;searchId=bnud3RuoWU</t>
  </si>
  <si>
    <t>148010000</t>
  </si>
  <si>
    <t>Mansfield Quantum Elongated Comfort Height Toilet Bowl Only - Less Seat</t>
  </si>
  <si>
    <t>Mansfield Quantum ADA EL Bowl</t>
  </si>
  <si>
    <t>https://www.build.com/mansfield-148/s1371828?uid=3238802&amp;searchId=8MKFZ5Itln</t>
  </si>
  <si>
    <t>151010000</t>
  </si>
  <si>
    <t>Rear Outlet</t>
  </si>
  <si>
    <t>https://www.build.com/mansfield-151/s1371830?uid=3238934&amp;searchId=qtA4H53ebQ</t>
  </si>
  <si>
    <t>153010000</t>
  </si>
  <si>
    <t>Quantum One</t>
  </si>
  <si>
    <t>Mansfield QuantumOne 1.0 GPF Toilet Tank Only</t>
  </si>
  <si>
    <t>Mansfield Quantum One 1 gpf Tank</t>
  </si>
  <si>
    <t>https://www.build.com/mansfield-153/s1371831?uid=3238805&amp;searchId=e5dVT4N528</t>
  </si>
  <si>
    <t>155010000</t>
  </si>
  <si>
    <t>Mansfield Quantum 1.28 GPF Toilet Tank Only</t>
  </si>
  <si>
    <t>Mansfield Quantum 1,28 gpf Tank</t>
  </si>
  <si>
    <t>https://www.build.com/mansfield-155/s1371833?uid=3238811&amp;searchId=L4K8vZGxud</t>
  </si>
  <si>
    <t>317310000</t>
  </si>
  <si>
    <t>Mansfield Alto 1.28 GPF Toilet Tank Only</t>
  </si>
  <si>
    <t>Mansfield Alto 160 1,28 gpf Tank</t>
  </si>
  <si>
    <t>https://www.build.com/mansfield-3173/s1371925?uid=3238711&amp;searchId=Emep6dAInp</t>
  </si>
  <si>
    <t>380010000</t>
  </si>
  <si>
    <t>Mansfield Summit Round Toilet Bowl Only - Less Seat</t>
  </si>
  <si>
    <t>Mansfield Summit Std RF Bowl</t>
  </si>
  <si>
    <t>https://www.build.com/mansfield-380/s1371951?uid=3239063&amp;searchId=wC98g54GuV</t>
  </si>
  <si>
    <t>384010000</t>
  </si>
  <si>
    <t>Mansfield Summit Elongated Comfort Height Toilet Bowl Only - Less Seat</t>
  </si>
  <si>
    <t>Mansfield Summit ADA EL Bowl</t>
  </si>
  <si>
    <t>https://www.build.com/mansfield-384/s1371961?uid=3239070&amp;searchId=wAlrdKjhMs</t>
  </si>
  <si>
    <t>387010000</t>
  </si>
  <si>
    <t>Mansfield Summit 1.28 GPF Toilet Tank Only</t>
  </si>
  <si>
    <t>Mansfield Summit 1,28 gpf Tank</t>
  </si>
  <si>
    <t>https://www.build.com/mansfield-387/s1371974?uid=3239079&amp;searchId=KcE0l2RBtI</t>
  </si>
  <si>
    <t>388010000</t>
  </si>
  <si>
    <t>Mansfield Summit Round Comfort Height Toilet Bowl Only - Less Seat</t>
  </si>
  <si>
    <t>Mansfield Summit ADA RF Bowl</t>
  </si>
  <si>
    <t>https://www.build.com/mansfield-388/s1371977?uid=3239082&amp;searchId=b0yE2xNzbG</t>
  </si>
  <si>
    <t>117-3173</t>
  </si>
  <si>
    <t>CTK</t>
  </si>
  <si>
    <t>Alto</t>
  </si>
  <si>
    <t>Mansfield Alto White Round Chair Height 2-piece WaterSense Toilet 12-in Rough-In Size (Ada Compliant)</t>
  </si>
  <si>
    <t>Mansfield Alto CTK 12 ADA RF 1,28 gpf</t>
  </si>
  <si>
    <t>https://www.lowes.com/pd/Mansfield-Alto-174-1-28-Round-SmartHeight-8482-Toilet-Combination/5002186849</t>
  </si>
  <si>
    <t>5117CTK</t>
  </si>
  <si>
    <t>https://www.lowes.com/pd/Mansfield-Alto-White-WaterSense-Elongated-Comfort-Height-2-Piece-Vitreous-China-Toilet-12-in-Rough-In-Size-ADA-Compliant/1002970010</t>
  </si>
  <si>
    <t>5130CTK</t>
  </si>
  <si>
    <t>Mansfield Alto White Round Standard Height 2-piece WaterSense Toilet 12-in Rough-In Size</t>
  </si>
  <si>
    <t>Mansfield Alto CTK 12 Std RF 1,28 gpf</t>
  </si>
  <si>
    <t>https://www.lowes.com/pd/Mansfield-Alto-White-WaterSense-Round-Standard-Height-2-piece-Toilet-12-in-Rough-In-Size/1001030678</t>
  </si>
  <si>
    <t>4115-3106</t>
  </si>
  <si>
    <t>Barret</t>
  </si>
  <si>
    <t>Mansfield Barrett White Elongated Chair Height 2-piece WaterSense Toilet 12-in Rough-In Size (Ada Compliant)</t>
  </si>
  <si>
    <t>Mansfield Barret CTK 12 ADA EL 1,28 gpf</t>
  </si>
  <si>
    <t>https://www.lowes.com/pd/Mansfield-Barrett-White-Elongated-Chair-Height-2-Piece-WaterSense-Toilet-12-in-Rough-In-Size-ADA-Compliant/5005480077</t>
  </si>
  <si>
    <t>5147CTK</t>
  </si>
  <si>
    <t>Brentwood</t>
  </si>
  <si>
    <t>Mansfield Brentwood White Elongated Chair Height 2-piece Toilet 12-in Rough-In Size (Ada Compliant)</t>
  </si>
  <si>
    <t>Mansfield Brentwood CTK 12 ADA EL 1,6 gpf</t>
  </si>
  <si>
    <t>https://www.lowes.com/pd/Mansfield-Brentwood-White-Elongated-Comfort-Height-2-Piece-Toilet-12-in-Rough-In-Size-ADA-Compliant/5001176259</t>
  </si>
  <si>
    <t>5148CTK</t>
  </si>
  <si>
    <t>Mansfield Brentwood White Elongated Chair Height 2-piece WaterSense Toilet 12-in Rough-In Size (Ada Compliant)</t>
  </si>
  <si>
    <t>Mansfield Brentwood CTK 12 ADA EL 1,28 gpf</t>
  </si>
  <si>
    <t>https://www.lowes.com/pd/Mansfield-Brentwood-White-WaterSense-Elongated-Comfort-Height-2-Piece-Toilet-12-in-Rough-In-Size-ADA-Compliant/5001176257</t>
  </si>
  <si>
    <t>710CTK</t>
  </si>
  <si>
    <t>Broadway</t>
  </si>
  <si>
    <t>Mansfield Broadway White Elongated Chair Height 2-piece WaterSense Toilet 12-in Rough-In Size (Ada Compliant)</t>
  </si>
  <si>
    <t>Mansfield Broadway CTK 12 ADA EL 1,28 gpf</t>
  </si>
  <si>
    <t>https://www.lowes.com/pd/Mansfield-Broadway-8482-1-28-Elongated-SmartHeight-8482-Complete-Toilet-Kit/5002187709</t>
  </si>
  <si>
    <t>5817CTK</t>
  </si>
  <si>
    <t>Cascade</t>
  </si>
  <si>
    <t>Mansfield Cascade White Elongated Chair Height 2-piece WaterSense Toilet 12-in Rough-In Size (Ada Compliant)</t>
  </si>
  <si>
    <t>Mansfield Cascade CTK 12 ADA EL 1,28 gpf</t>
  </si>
  <si>
    <t>https://www.lowes.com/pd/Mansfield-Cascade-White-WaterSense-Elongated-Comfort-Height-2-Piece-Toilet-12-in-Rough-In-Size-ADA-Compliant/1003164754</t>
  </si>
  <si>
    <t>5916CTK</t>
  </si>
  <si>
    <t>Denali</t>
  </si>
  <si>
    <t>Mansfield Denali White Elongated Chair Height 2-piece WaterSense Toilet 12-in Rough-In Size (Ada Compliant)</t>
  </si>
  <si>
    <t>Mansfield Denali CTK 12 ADA EL 1,28 gpf</t>
  </si>
  <si>
    <t>https://www.lowes.com/pd/Mansfield-Denali-White-WaterSense-Elongated-Comfort-Height-2-Piece-Vitreous-China-Toilet-12-in-Rough-In-Size-with-Slow-Close-ADA-Compliant/1002969006</t>
  </si>
  <si>
    <t>4326-4321</t>
  </si>
  <si>
    <t>Elementary</t>
  </si>
  <si>
    <t>10</t>
  </si>
  <si>
    <t>Juvenile - children</t>
  </si>
  <si>
    <t>Mansfield Elementary White Round Children's Height 2-piece WaterSense Toilet 10-in Rough-In Size</t>
  </si>
  <si>
    <t>Mansfield Elementary CTK 10 Juvenile - children RF 1,28 gpf</t>
  </si>
  <si>
    <t>https://www.lowes.com/pd/Mansfield-Elementary-174-1-28-Round-Juvenile-Toilet-Combination/5002178749</t>
  </si>
  <si>
    <t>177-178</t>
  </si>
  <si>
    <t>Enso</t>
  </si>
  <si>
    <t>Standard - Smartheight</t>
  </si>
  <si>
    <t>1,1/1,6</t>
  </si>
  <si>
    <t>Mansfield Enso White Dual Flush Elongated Chair Height 2-piece WaterSense Toilet 12-in Rough-In Size</t>
  </si>
  <si>
    <t>Mansfield Enso CTK 12 Std - Smartheight EL 1,1 gpf/1,6 gpf</t>
  </si>
  <si>
    <t>https://www.lowes.com/pd/Mansfield-Enso-174-Dual-Flush-Elongated-SmartHeight-8482-Toilet-Combination/5003105879</t>
  </si>
  <si>
    <t>1014-1012</t>
  </si>
  <si>
    <t>Maverick</t>
  </si>
  <si>
    <t>Mansfield Maverick White Elongated Chair Height 2-piece WaterSense Toilet 12-in Rough-In Size</t>
  </si>
  <si>
    <t>Mansfield Maverick CTK 12 Std - Smartheight EL 1</t>
  </si>
  <si>
    <t>https://www.lowes.com/pd/Mansfield-Maverick-8482-1-0-Elongated-SmartHeight-8482-Toilet-Combination/5002187719</t>
  </si>
  <si>
    <t>760</t>
  </si>
  <si>
    <t>Nyren</t>
  </si>
  <si>
    <t>Mansfield Nyren White Dual Flush Elongated Standard Height Smart Toilet 12-in Rough-In Size with Bidet</t>
  </si>
  <si>
    <t>Mansfield Nyren CTK 12 Std EL 1,6 gpf</t>
  </si>
  <si>
    <t>https://www.lowes.com/pd/Mansfield-Nyren-8482-Dual-Flush-Elongated-Tankless-Smart-Toilet/5003101913</t>
  </si>
  <si>
    <t>5135CTK</t>
  </si>
  <si>
    <t>Pro-Fit</t>
  </si>
  <si>
    <t>Mansfield Pro-Fit White Elongated Standard Height 2-piece WaterSense Toilet 12-in Rough-In Size</t>
  </si>
  <si>
    <t>Mansfield Pro-Fit CTK 12 Std EL 1,28 gpf</t>
  </si>
  <si>
    <t>https://www.lowes.com/pd/Mansfield-Pro-Fit-White-WaterSense-Elongated-Standard-Height-2-Piece-Toilet-12-in-Rough-In-Size/5001993525</t>
  </si>
  <si>
    <t>148-153</t>
  </si>
  <si>
    <t>Mansfield QuantumOne White Elongated Chair Height 2-piece WaterSense Toilet 12-in Rough-In Size (Ada Compliant)</t>
  </si>
  <si>
    <t>Mansfield Quantum One CTK 12 ADA EL 1</t>
  </si>
  <si>
    <t>https://www.lowes.com/pd/Mansfield-QuantumOne-8482-1-0-Elongated-SmartHeight-8482-Toilet-Combination/5002187713</t>
  </si>
  <si>
    <t>144-153</t>
  </si>
  <si>
    <t>Mansfield QuantumOne White Elongated Custom Height 2-piece WaterSense Toilet 12-in Rough-In Size (Ada Compliant)</t>
  </si>
  <si>
    <t>https://www.lowes.com/pd/Mansfield-QuantumOne-8482-1-0-Elongated-Rear-Outlet-Wall-Mount-Toilet-Combination/5002186843</t>
  </si>
  <si>
    <t>149-153</t>
  </si>
  <si>
    <t>Mansfield QuantumOne White Elongated Standard Height 2-piece WaterSense Toilet 12-in Rough-In Size (Ada Compliant)</t>
  </si>
  <si>
    <t>https://www.lowes.com/pd/Mansfield-QuantumOne-8482-1-0-Elongated-Rear-Outlet-Floor-Mount-Toilet-Combination/5002187715</t>
  </si>
  <si>
    <t>5384DFCTK</t>
  </si>
  <si>
    <t>Mansfield Summit White Dual Flush Elongated Chair Height 2-piece WaterSense Toilet 12-in Rough-In Size (Ada Compliant)</t>
  </si>
  <si>
    <t>Mansfield Summit CTK 12 ADA EL 1,1 gpf/1,6 gpf</t>
  </si>
  <si>
    <t>https://www.lowes.com/pd/Mansfield-Summit-White-WaterSense-Dual-Flush-Elongated-Comfort-Height-2-Piece-Toilet-12-in-Rough-In-Size-ADA-Compliant/5001993529</t>
  </si>
  <si>
    <t>5385CTK</t>
  </si>
  <si>
    <t>Mansfield Summit White Elongated Chair Height 2-piece WaterSense Toilet 10-in Rough-In Size (Ada Compliant)</t>
  </si>
  <si>
    <t>Mansfield Summit CTK 10 ADA EL 1,28 gpf</t>
  </si>
  <si>
    <t>https://www.lowes.com/pd/Mansfield-Summit-White-WaterSense-Elongated-Comfort-Height-2-Piece-Toilet-10-in-Rough-In-Size-ADA-Compliant/5001993545</t>
  </si>
  <si>
    <t>5384CTK</t>
  </si>
  <si>
    <t>Mansfield Summit White Elongated Chair Height 2-piece WaterSense Toilet 12-in Rough-In Size (Ada Compliant)</t>
  </si>
  <si>
    <t>Mansfield Summit CTK 12 ADA EL 1,28 gpf</t>
  </si>
  <si>
    <t>https://www.lowes.com/pd/Mansfield-Summit-White-WaterSense-Elongated-Comfort-Height-2-Piece-Vitreous-China-Toilet-12-in-Rough-In-Size-with-Slow-Close-ADA-Compliant/1002969002</t>
  </si>
  <si>
    <t>384-387RH</t>
  </si>
  <si>
    <t>https://www.lowes.com/pd/Mansfield-Summit-174-1-28-Elongated-SmartHeight-8482-Toilet-Combination/5002189019</t>
  </si>
  <si>
    <t>380-387</t>
  </si>
  <si>
    <t>Mansfield Summit White Round Standard Height 2-piece WaterSense Toilet 12-in Rough-In Size</t>
  </si>
  <si>
    <t>Mansfield Summit CTK 12 Std RF 1,28 gpf</t>
  </si>
  <si>
    <t>https://www.lowes.com/pd/Mansfield-Summit-174-1-28-Round-Toilet-Combination/5002187711</t>
  </si>
  <si>
    <t>5988CTK</t>
  </si>
  <si>
    <t>Vanquish</t>
  </si>
  <si>
    <t>Mansfield Vanquish White Elongated Chair Height 2-piece WaterSense Toilet 12-in Rough-In Size (Ada Compliant)</t>
  </si>
  <si>
    <t>Mansfield Vanquish CTK 12 ADA EL 1,28 gpf</t>
  </si>
  <si>
    <t>https://www.lowes.com/pd/Mansfield-Vanquish-White-WaterSense-Elongated-Comfort-Height-2-Piece-Vitreous-China-Toilet-12-in-Rough-In-Size-with-Slow-Close-ADA-Compliant/1002969010</t>
  </si>
  <si>
    <t>5030CTK</t>
  </si>
  <si>
    <t>VX1</t>
  </si>
  <si>
    <t>Mansfield VX1 White Round Standard Height 2-piece WaterSense Toilet 12-in Rough-In Size</t>
  </si>
  <si>
    <t>Mansfield VX1 CTK 12 Std RF 1,28 gpf</t>
  </si>
  <si>
    <t>https://www.lowes.com/pd/Mansfield-VX1-1-28-Round-Complete-Toilet-Kit/1002959738</t>
  </si>
  <si>
    <t>137CTK</t>
  </si>
  <si>
    <t>Combo</t>
  </si>
  <si>
    <t>Profit 3</t>
  </si>
  <si>
    <t>12" ADA EL 1.6 Combo</t>
  </si>
  <si>
    <t>Mansfield Profit 3 12 ADA EL 1,6 gpf Combo</t>
  </si>
  <si>
    <t>https://www.plumbersstock.com/mansfield-137ctk-wht-pro-fit-3-ada-elongated-bowl-toilet-complete-white-16-gpf.html</t>
  </si>
  <si>
    <t>135CTK</t>
  </si>
  <si>
    <t>Profit 2</t>
  </si>
  <si>
    <t>12" Elongated 1.6 Combo</t>
  </si>
  <si>
    <t>Mansfield Profit 2 12 Std EL 1,6 gpf Combo</t>
  </si>
  <si>
    <t>https://www.plumbersstock.com/mansfield-135ctk-wht-pro-fit-2-elongated-bowl-toilet-complete-white-16-gpf.html</t>
  </si>
  <si>
    <t>130CTK</t>
  </si>
  <si>
    <t>Profit 1</t>
  </si>
  <si>
    <t>12" Round Front 1.6 Combo</t>
  </si>
  <si>
    <t>Mansfield Profit 1 12 Std RF 1,6 gpf Combo</t>
  </si>
  <si>
    <t>https://www.plumbersstock.com/mansfield-130ctk-wht-pro-fit-1-round-bowl-toilet-complete-white-16-gpf.html</t>
  </si>
  <si>
    <t>384CTK</t>
  </si>
  <si>
    <t>12" Summit ADA Combo</t>
  </si>
  <si>
    <t>Mansfield Summit 12 ADA EL 1,6 gpf Combo</t>
  </si>
  <si>
    <t>https://www.plumbersstock.com/mansfield-384ctk-wht-summit-ada-elongated-bowl-toilet-complete-white-16-gpf.html</t>
  </si>
  <si>
    <t>103580000</t>
  </si>
  <si>
    <t xml:space="preserve">BOWL 1035 EL WHT                                                                                    </t>
  </si>
  <si>
    <t>Mansfield VX1 Std EL Bowl</t>
  </si>
  <si>
    <t>https://www.edgesupply.com/Mansfield-Plumbing-103580000-White-Floor-Mount-Toilet-Bowl.HTM</t>
  </si>
  <si>
    <t>103780000</t>
  </si>
  <si>
    <t xml:space="preserve">BOWL 1037 EL ADA WHT                                            </t>
  </si>
  <si>
    <t>Mansfield VX1 ADA EL Bowl</t>
  </si>
  <si>
    <t>https://www.plumbingandelectric.com/Mansfield-Plumbing-103780000-White-Floor-Mount-Toilet-Bowl.HTM</t>
  </si>
  <si>
    <t>107380000</t>
  </si>
  <si>
    <t xml:space="preserve">TANK 1073 1.28 WHT                                                                                  </t>
  </si>
  <si>
    <t>Mansfield VX1 1,28 gpf Tank</t>
  </si>
  <si>
    <t>https://www.plumbingandelectric.com/Mansfield-Plumbing-107380000-White-Toilet-Tank.HTM</t>
  </si>
  <si>
    <t>377010000</t>
  </si>
  <si>
    <t xml:space="preserve">TANK 377 SUMMIT PRO 1.28 WH                                                                         </t>
  </si>
  <si>
    <t>https://www.plumbingandelectric.com/Mansfield-Plumbing-377010000-White-Toilet-Tank.HTM</t>
  </si>
  <si>
    <t>148/123</t>
  </si>
  <si>
    <t>Quantum ADA EL Combo</t>
  </si>
  <si>
    <t>Mansfield Quantum 12 ADA EL 1 Combo</t>
  </si>
  <si>
    <t>Vortens</t>
  </si>
  <si>
    <t>3486</t>
  </si>
  <si>
    <t>MEDALIST</t>
  </si>
  <si>
    <t>TQ MEDALIST 1.28 12P BCO (tank)</t>
  </si>
  <si>
    <t>Vortens MEDALIST 1,28 gpf Tank</t>
  </si>
  <si>
    <t>https://www.southernpipe.com/7013014/Product/Vortens_3486-V</t>
  </si>
  <si>
    <t>3151</t>
  </si>
  <si>
    <t>TZ MEDALIST EL BCO (bowl)</t>
  </si>
  <si>
    <t>Vortens MEDALIST Std EL Bowl</t>
  </si>
  <si>
    <t>https://www.southernpipe.com/7148791/Product/Vortens_3151-BI</t>
  </si>
  <si>
    <t>American Standard</t>
  </si>
  <si>
    <t>4021.101N</t>
  </si>
  <si>
    <t>Cadet 3</t>
  </si>
  <si>
    <t>Cadet 3 1.28 GPF Single Flush Toilet Tank Only in White</t>
  </si>
  <si>
    <t>American Std Cadet 3 1,28 gpf Tank</t>
  </si>
  <si>
    <t>https://www.homedepot.com/p/American-Standard-Cadet-3-1-28-GPF-Single-Flush-Toilet-Tank-Only-in-White-4021-101N-020/204309785</t>
  </si>
  <si>
    <t>270AA.001</t>
  </si>
  <si>
    <t>American Standard Cadet 3 White Elongated Standard Height 2-piece Toilet 12-in Rough-In Size</t>
  </si>
  <si>
    <t>American Std Cadet 3 CTK 12 Std EL 1,6 gpf</t>
  </si>
  <si>
    <t>https://www.americanstandard-us.com/Floor-Standing-Toilets/Cadet-3-16-GPF-60-LPF-Left-Trip-Lever-Chair-Height-Elongated-Front-Toilet/WHITE-270AA001020</t>
  </si>
  <si>
    <t>4021.001N</t>
  </si>
  <si>
    <t>Cadet 3 1.6 GPF Single Flush Toilet Tank Only in Bone</t>
  </si>
  <si>
    <t>American Std Cadet 3 1,6 gpf Tank</t>
  </si>
  <si>
    <t>https://www.homedepot.com/p/American-Standard-Cadet-3-1-6-GPF-Single-Flush-Toilet-Tank-Only-in-Bone-4021-001N-021/204309808</t>
  </si>
  <si>
    <t>3717A.001</t>
  </si>
  <si>
    <t>Chair Height</t>
  </si>
  <si>
    <t>Cadet 3 FloWise Tall Height Elongated Toilet Bowl Only in White</t>
  </si>
  <si>
    <t>American Std Cadet 3 Chair Height EL Bowl</t>
  </si>
  <si>
    <t>https://www.homedepot.com/p/American-Standard-Cadet-3-FloWise-Tall-Height-Elongated-Toilet-Bowl-Only-in-White-3717A-001-020/204309818</t>
  </si>
  <si>
    <t>3717B.001</t>
  </si>
  <si>
    <t>Cadet 3 FloWise Tall Height Round Toilet Bowl Only in White</t>
  </si>
  <si>
    <t>American Std Cadet 3 Chair Height RF Bowl</t>
  </si>
  <si>
    <t>https://www.homedepot.com/p/American-Standard-Cadet-3-FloWise-Tall-Height-Round-Toilet-Bowl-Only-in-White-3717B-001-020/204309822?MERCH=REC-_-searchViewed-_-NA-_-204309822-_-N&amp;</t>
  </si>
  <si>
    <t>3717D.001</t>
  </si>
  <si>
    <t>Cadet 3 FloWise Round Toilet Bowl Only in White</t>
  </si>
  <si>
    <t>American Std Cadet 3 Std RF Bowl</t>
  </si>
  <si>
    <t>https://www.homedepot.com/p/American-Standard-Cadet-3-FloWise-Round-Toilet-Bowl-Only-in-White-3717D-001-020/204309832</t>
  </si>
  <si>
    <t>4142100</t>
  </si>
  <si>
    <t>Yorkville FloWise Pressure-Assisted 1.1 GPF Single Flush Toilet Tank Only in White</t>
  </si>
  <si>
    <t>American Std Cadet 3 1,1 gpf Tank</t>
  </si>
  <si>
    <t>https://www.homedepot.com/p/American-Standard-Yorkville-FloWise-Pressure-Assisted-1-1-GPF-Single-Flush-Toilet-Tank-Only-in-White-4142-100-020/202811060</t>
  </si>
  <si>
    <t>2467016</t>
  </si>
  <si>
    <t>Cadet</t>
  </si>
  <si>
    <t>Cadet Pressure Assist 1.6 EL ADA Combo</t>
  </si>
  <si>
    <t>American Std Cadet 12 ADA EL 1,6 gpf Combo</t>
  </si>
  <si>
    <t>https://www.americanstandard-us.com/Toilets-Commercial/Cadet-Two-Piece-Pressure-Assist-16-gpf-60-Lpf-Chair-Height-Elongated-EverClean-Toilet/WHITE-2467016020</t>
  </si>
  <si>
    <t>4142016</t>
  </si>
  <si>
    <t>Cadet 3 1.6 GPF Single Flush Toilet Tank Only in White</t>
  </si>
  <si>
    <t>American Std Cadet 1,6 gpf Tank</t>
  </si>
  <si>
    <t>https://www.americanstandard-us.com/Toilets-Commercial/Pressure-Assist-16-gpf-60-Lpf-Left-Hand-Trip-Lever-EverClean-Tank/WHITE-4142016020</t>
  </si>
  <si>
    <t>3483001</t>
  </si>
  <si>
    <t>Cadet EverClean Pressure-Assisted 1.1/1.6 GPF Right Height Elongated Toilet Bowl Only in White</t>
  </si>
  <si>
    <t>American Std Cadet Std EL Bowl</t>
  </si>
  <si>
    <t>https://www.homedepot.com/p/American-Standard-Cadet-EverClean-Pressure-Assisted-1-1-1-6-GPF-Right-Height-Elongated-Toilet-Bowl-Only-in-White-3483-001-020/202199272?MERCH=REC-_-searchViewed-_-NA-_-202199272-_-N&amp;</t>
  </si>
  <si>
    <t>3481001</t>
  </si>
  <si>
    <t>Cadet EverClean Pressure-Assisted 1.1/1.6 GPF Elongated Toilet Bowl Only in White</t>
  </si>
  <si>
    <t>https://www.homedepot.com/p/American-Standard-Cadet-EverClean-Pressure-Assisted-1-1-1-6-GPF-Elongated-Toilet-Bowl-Only-in-White-3481-001-020/202199271</t>
  </si>
  <si>
    <t>3043001</t>
  </si>
  <si>
    <t>Madera</t>
  </si>
  <si>
    <t>1,1 / 1,6</t>
  </si>
  <si>
    <t>Madera EL ADA Flushometer Bowl</t>
  </si>
  <si>
    <t>American Std Madera ADA EL Bowl</t>
  </si>
  <si>
    <t>https://www.americanstandard-us.com/Toilets-Commercial/Madera-11---16-gpf-42---60-Lpf-Chair-Height-Top-Spud-Elongated-Bowl/WHITE-3043001020</t>
  </si>
  <si>
    <t>4425A104</t>
  </si>
  <si>
    <t>Reliant</t>
  </si>
  <si>
    <t>Reliant (Colony) 1.28 Tank</t>
  </si>
  <si>
    <t>American Std Reliant 1,28 gpf Tank</t>
  </si>
  <si>
    <t>https://www.americanstandard-us.com/Floor-Standing-Toilets/Reliant-Toilet-Tank-Only/WHITE-4425A104020</t>
  </si>
  <si>
    <t>4192A004</t>
  </si>
  <si>
    <t>Reliant (Colony) 1.6 Tank - Discontinued, use closest equivalent, 4425A104</t>
  </si>
  <si>
    <t>American Std Reliant 1,6 gpf Tank</t>
  </si>
  <si>
    <t>https://www.americanstandard-us.com/Floor-Standing-Toilets/Colony-16-gpf-60-Lpf-12-Inch-Rough-Tank/BONE-4192A004021</t>
  </si>
  <si>
    <t>3437A101</t>
  </si>
  <si>
    <t>Reliant (Colony) EL ADA Bowl</t>
  </si>
  <si>
    <t>American Std Reliant ADA EL Bowl</t>
  </si>
  <si>
    <t>https://www.americanstandard-us.com/Floor-Standing-Toilets/Reliant-Chair-Height-Elongated-Bowl-Only-Less-Seat/WHITE-3437A101020</t>
  </si>
  <si>
    <t>3437C101</t>
  </si>
  <si>
    <t>Reliant (Colony) EL Bowl</t>
  </si>
  <si>
    <t>American Std Reliant Std EL Bowl</t>
  </si>
  <si>
    <t>https://www.americanstandard-us.com/Floor-Standing-Toilets/Reliant-Standard-Height-Elongated-Bowl-Less-Seat/WHITE-3437C101020</t>
  </si>
  <si>
    <t>3437D101</t>
  </si>
  <si>
    <t>Reliant (Colony) RD Bowl</t>
  </si>
  <si>
    <t>American Std Reliant Std RF Bowl</t>
  </si>
  <si>
    <t>https://www.americanstandard-us.com/Floor-Standing-Toilets/Reliant-Standard-Height-Round-Front-Bowl-Less-Seat/WHITE-3437D101020</t>
  </si>
  <si>
    <t>250AA104</t>
  </si>
  <si>
    <t>Reliant 1.28 EL ADA Toilet Combo</t>
  </si>
  <si>
    <t>American Std Reliant 12 ADA EL 1,28 gpf Combo</t>
  </si>
  <si>
    <t>https://www.americanstandard-us.com/Floor-Standing-Toilets/Reliant-Two-Piece-128-gpf-48-Lpf-Chair-Height-Elongated-Toilet-Less-Seat/WHITE-250AA104020</t>
  </si>
  <si>
    <t>250CA104</t>
  </si>
  <si>
    <t>Reliant 1.28 Elongated Toilet Combo</t>
  </si>
  <si>
    <t>American Std Reliant 12 Std EL 1,28 gpf Combo</t>
  </si>
  <si>
    <t>https://www.americanstandard-us.com/Floor-Standing-Toilets/Reliant-Two-Piece-128-gpf-48-Lpf-Elongated-Toilet-Less-Seat/WHITE-250CA104020</t>
  </si>
  <si>
    <t>250DA104</t>
  </si>
  <si>
    <t>Reliant 1.28 Round Toilet Combo</t>
  </si>
  <si>
    <t>American Std Reliant 12 Std RF 1,28 gpf Combo</t>
  </si>
  <si>
    <t>https://www.americanstandard-us.com/Floor-Standing-Toilets/Reliant-Two-Piece-128-gpf-48-Lpf-Round-Front-Toilet-Less-Seat/WHITE-250DA104020</t>
  </si>
  <si>
    <t>3703100</t>
  </si>
  <si>
    <t>Yorkville</t>
  </si>
  <si>
    <t>Yorkville RO EL ADA Pressure Assist Bowl</t>
  </si>
  <si>
    <t>American Std Yorkville ADA EL Bowl</t>
  </si>
  <si>
    <t>4019.001N.020</t>
  </si>
  <si>
    <t>https://www.americanstandard-us.com/Floor-Standing-Toilets/Cadet-3-10-in-Rough-In-16-GPF-Toilet-Tank/WHITE-4019001N020</t>
  </si>
  <si>
    <t>Briggs</t>
  </si>
  <si>
    <t>4038</t>
  </si>
  <si>
    <t>Altima HET</t>
  </si>
  <si>
    <t>12" ADA EL 1.28 Combo</t>
  </si>
  <si>
    <t>Briggs Altima HET 12 ADA EL 1,28 gpf Combo</t>
  </si>
  <si>
    <t>4035</t>
  </si>
  <si>
    <t/>
  </si>
  <si>
    <t>12" Elongated 1.28 Combo</t>
  </si>
  <si>
    <t>Briggs Altima HET 12  EL 1,28 gpf Combo</t>
  </si>
  <si>
    <t>4030</t>
  </si>
  <si>
    <t>12" Round Front 1.28 Combo</t>
  </si>
  <si>
    <t>Briggs Altima HET 12   1,28 gpf Combo</t>
  </si>
  <si>
    <t>4130</t>
  </si>
  <si>
    <t>Altima</t>
  </si>
  <si>
    <t>Altima 1.28 gpf Tank</t>
  </si>
  <si>
    <t>Briggs Altima 1,28 gpf Tank</t>
  </si>
  <si>
    <t>4328</t>
  </si>
  <si>
    <t>Altima EL ADA Bowl</t>
  </si>
  <si>
    <t>Briggs Altima ADA EL Bowl</t>
  </si>
  <si>
    <t>4325</t>
  </si>
  <si>
    <t>Altima EL Bowl</t>
  </si>
  <si>
    <t>Briggs Altima Std EL Bowl</t>
  </si>
  <si>
    <t>4320</t>
  </si>
  <si>
    <t>Altima RD Bowl</t>
  </si>
  <si>
    <t>Briggs Altima Std RF Bowl</t>
  </si>
  <si>
    <t>7791</t>
  </si>
  <si>
    <t>Carlton</t>
  </si>
  <si>
    <t>Carlton ComfortFit ADA 1.28 gpf Spud Bowl</t>
  </si>
  <si>
    <t>Briggs Carlton ADA  Bowl</t>
  </si>
  <si>
    <t>Gerber</t>
  </si>
  <si>
    <t>G0020318</t>
  </si>
  <si>
    <t>Ultra Flush</t>
  </si>
  <si>
    <t>Ultra Flush® 1.6 gpf 12" Rough-In Two-Piece Elongated ErgoHeight™ Toilet</t>
  </si>
  <si>
    <t>Gerber Ultra Flush 12 ADA EL 1,6 gpf Combo</t>
  </si>
  <si>
    <t>https://www.gerber-us.com/ultra-flush-1-6-gpf-12-rough-in-two-piece-elongated-ergoheight-toilet/products/us-G0020318</t>
  </si>
  <si>
    <t>G0021975</t>
  </si>
  <si>
    <t>Maxwell</t>
  </si>
  <si>
    <t>4 - 1/4</t>
  </si>
  <si>
    <t>Maxwell® 1.28 gpf Elongated Floor Mount Two Piece Toilet Bowl in White</t>
  </si>
  <si>
    <t>Gerber Maxwell ADA EL Bowl</t>
  </si>
  <si>
    <t>https://www.ferguson.com/product/gerber-plumbing-maxwell-128-gpf-elongated-floor-mount-two-piece-toilet-bowl-in-white-gg0021975/_/R-4493463</t>
  </si>
  <si>
    <t>G0025733</t>
  </si>
  <si>
    <t>North Point</t>
  </si>
  <si>
    <t>North Point™ 1.1, 1.28, or 1.6 gpf Elongated ErgoHeight™ Top Spud Bowl</t>
  </si>
  <si>
    <t>Gerber North Point ADA EL Bowl</t>
  </si>
  <si>
    <t>https://www.gerber-us.com/north-point-1-28-or-1-6-gpf-elongated-ergoheight-top-spud-bowl/products/us-G0025733</t>
  </si>
  <si>
    <t>G0028380</t>
  </si>
  <si>
    <t>Ultra Flush 1.6 Tank</t>
  </si>
  <si>
    <t>Gerber Ultra Flush 1,6 gpf Tank</t>
  </si>
  <si>
    <t>https://www.grainger.com/product/29VL39?cm_mmc=PPC:Google-_-GlobalExport-_-CO-_-Acquisition-_-2020010&amp;gclid=EAIaIQobChMIpdy_vf749wIV0xPUAR2zswJcEAQYASABEgLr2vD_BwE</t>
  </si>
  <si>
    <t>G0028990</t>
  </si>
  <si>
    <t>Maxwell® 1.28 gpf Toilet Tank with Left-Hand Trip Lever in White</t>
  </si>
  <si>
    <t>Gerber Maxwell 1,28 gpf Tank</t>
  </si>
  <si>
    <t>https://www.ferguson.com/product/gerber-plumbing-maxwell-128-gpf-toilet-tank-with-left-hand-trip-lever-in-white-gg0028990/_/R-4239960</t>
  </si>
  <si>
    <t>GHE28380</t>
  </si>
  <si>
    <t>Ultra Flush 1.28 Tank</t>
  </si>
  <si>
    <t>Gerber Ultra Flush 1,28 gpf Tank</t>
  </si>
  <si>
    <t>https://www.grainger.com/product/GERBER-Toilet-Tank-Gerber-Ultra-Flush-29VL17</t>
  </si>
  <si>
    <t>GMX20902</t>
  </si>
  <si>
    <t>Maxwell® 1.6 gpf 12" Rough-In Two-Piece Round Front Toilet</t>
  </si>
  <si>
    <t>Gerber Maxwell CTK 12 Std RF 1,6 gpf</t>
  </si>
  <si>
    <t>https://www.gerber-us.com/maxwell-1-6-gpf-12-rough-in-two-piece-round-front-toilet/products/us-GMX20902</t>
  </si>
  <si>
    <t>GMX20912</t>
  </si>
  <si>
    <t>Maxwell® 1.6 gpf 12" Rough-In Two-Piece Elongated Toilet</t>
  </si>
  <si>
    <t>Gerber Maxwell CTK 12 Std EL 1,6 gpf</t>
  </si>
  <si>
    <t>https://www.gerber-us.com/maxwell-1-6-gpf-12-rough-in-two-piece-elongated-toilet/products/us-GMX20912</t>
  </si>
  <si>
    <t>GWS20918</t>
  </si>
  <si>
    <t>Maxwell® 1.28 gpf 12" Rough-In Two-Piece Elongated ErgoHeight™ Toilet</t>
  </si>
  <si>
    <t>Gerber Maxwell CTK 12 ADA EL 1,28 gpf</t>
  </si>
  <si>
    <t>https://www.gerber-us.com/maxwell-1-28-gpf-12-rough-in-two-piece-elongated-ergoheight-toilet/products/us-GWS20918</t>
  </si>
  <si>
    <t>GMX21928</t>
  </si>
  <si>
    <t>Maxwell® 1.28 gpf Elongated Toilet Bowl in White</t>
  </si>
  <si>
    <t>https://www.ferguson.com/product/gerber-plumbing-maxwell-128-gpf-elongated-toilet-bowl-in-white-ggmx21928/_/R-7562151?trackSignal=true</t>
  </si>
  <si>
    <t>GMX21952</t>
  </si>
  <si>
    <t>Maxwell RF Bowl</t>
  </si>
  <si>
    <t>Gerber Maxwell Std RF Bowl</t>
  </si>
  <si>
    <t>https://www.afsupply.com/gerber-g0021952-21-952-white-maxwell-rf-1-28-bowl-white.html</t>
  </si>
  <si>
    <t>GMX21962</t>
  </si>
  <si>
    <t>Maxwell EL Bowl</t>
  </si>
  <si>
    <t>Gerber Maxwell Std EL Bowl</t>
  </si>
  <si>
    <t>https://www.dkhardware.com/gerber-plumbing-gmx21962-maxwell-128-16-gpf-elongated-toilet-bowl-only-in-white-product-3921904.html</t>
  </si>
  <si>
    <t>GMX28990</t>
  </si>
  <si>
    <t>Maxwell® 1.6 gpf Two Piece Toilet Tank in White</t>
  </si>
  <si>
    <t>Gerber Maxwell 1,6 gpf Tank</t>
  </si>
  <si>
    <t>https://www.ferguson.com/product/gerber-plumbing-maxwell-16-gpf-two-piece-toilet-tank-in-white-ggmx28990/_/R-7005560</t>
  </si>
  <si>
    <t>GUF21372</t>
  </si>
  <si>
    <t>Ultra Flush EL Bowl</t>
  </si>
  <si>
    <t>Gerber Ultra Flush Std EL Bowl</t>
  </si>
  <si>
    <t>https://www.grainger.com/product/GERBER-Toilet-Bowl-Gerber-Ultra-Flush-55DL88</t>
  </si>
  <si>
    <t>GUF21375</t>
  </si>
  <si>
    <t>Ultra Flush EL ADA Rear Outlet Bowl</t>
  </si>
  <si>
    <t>Gerber Ultra Flush ADA EL Bowl</t>
  </si>
  <si>
    <t>https://www.grainger.com/product/GERBER-Toilet-Bowl-Gerber-Ultra-Flush-55DL90</t>
  </si>
  <si>
    <t>GUF21377</t>
  </si>
  <si>
    <t>Ultra Flush EL ADA Bowl</t>
  </si>
  <si>
    <t>https://www.grainger.com/product/GERBER-Toilet-Bowl-Gerber-Ultra-Flush-55DL91</t>
  </si>
  <si>
    <t>GUF28380</t>
  </si>
  <si>
    <t>Ultra Flush 1.0 Tank</t>
  </si>
  <si>
    <t>Gerber Ultra Flush 1 gpf Tank</t>
  </si>
  <si>
    <t>https://www.supplyworks.com/Sku/309005935/gerber-plumbing-ultra-flush-10-gpf-single-flush-toilet-tank-only-in-white-671052656547-guf28380</t>
  </si>
  <si>
    <t>117160</t>
  </si>
  <si>
    <t>GVP21502</t>
  </si>
  <si>
    <t>Viper</t>
  </si>
  <si>
    <t>Viper® 1.6 gpf 12" Rough-In Two-Piece Round Front Toilet</t>
  </si>
  <si>
    <t>Gerber Viper 12 Std RF 1,6 gpf Combo</t>
  </si>
  <si>
    <t>https://www.gerber-us.com/viper-1-6-gpf-12-rough-in-two-piece-round-front-toilet/products/us-GVP21502</t>
  </si>
  <si>
    <t>GVP21518</t>
  </si>
  <si>
    <t>Viper® 1.6 gpf 12" Rough-In Two-Piece Elongated ErgoHeight™ Toilet</t>
  </si>
  <si>
    <t>Gerber Viper CTK 12 ADA EL 1,6 gpf</t>
  </si>
  <si>
    <t>https://www.gerber-us.com/viper-1-6-gpf-12-rough-in-two-piece-elongated-ergoheight-toilet/products/us-GVP21518</t>
  </si>
  <si>
    <t>GVP2152825</t>
  </si>
  <si>
    <t>Viper EL ADA Bowl</t>
  </si>
  <si>
    <t>Gerber Viper ADA EL Bowl</t>
  </si>
  <si>
    <t>https://www.edgesupply.com/Gerber-Plumbing-GVP2152825-Bone-Toilet-Bowl.HTM</t>
  </si>
  <si>
    <t>GVP2155225</t>
  </si>
  <si>
    <t>Round front</t>
  </si>
  <si>
    <t>Viper RD Bowl</t>
  </si>
  <si>
    <t>Gerber Viper Std RF Bowl</t>
  </si>
  <si>
    <t>GVP2859025</t>
  </si>
  <si>
    <t>Viper 1.6 Tank</t>
  </si>
  <si>
    <t>Gerber Viper 1,6 gpf Tank</t>
  </si>
  <si>
    <t>https://www.afsupply.com/gerber-gvp2859025-plumbing-viper-toilet-tank-1-6-gpf-12-rough-in-bone.html</t>
  </si>
  <si>
    <t>3151-3486</t>
  </si>
  <si>
    <t>GWS20912</t>
  </si>
  <si>
    <t>Maxwell® 1.28 gpf 12" Rough-In Two-Piece Elongated Toilet</t>
  </si>
  <si>
    <t>Gerber Maxwell 12 Std EL 1,28 gpf Combo</t>
  </si>
  <si>
    <t>https://www.gerber-us.com/maxwell-1-28-gpf-12-rough-in-two-piece-elongated-toilet/products/us-GWS20912</t>
  </si>
  <si>
    <t>GWS2859025</t>
  </si>
  <si>
    <t>Viper 1.28 Tank</t>
  </si>
  <si>
    <t>Gerber Viper 1,28 gpf Tank</t>
  </si>
  <si>
    <t>Western Pottery</t>
  </si>
  <si>
    <t>T8-HP</t>
  </si>
  <si>
    <t>1.28 gpf Tank</t>
  </si>
  <si>
    <t>Western Pottery T8-HP 1,28 gpf Tank</t>
  </si>
  <si>
    <t>https://www.plumbersstock.com/western-pottery-t8ulf-hp-10-w-10in-rough-toilet-tank-only-16-gpf-white-3-flapper.html</t>
  </si>
  <si>
    <t>B872-T-HP</t>
  </si>
  <si>
    <t>Western Pottery B872-T-HP 12 ADA EL 1,28 gpf Combo</t>
  </si>
  <si>
    <t>B832-T8-HP</t>
  </si>
  <si>
    <t>Western Pottery B832-T8-HP 12  EL 1,28 gpf Combo</t>
  </si>
  <si>
    <t>B822-T8-HP</t>
  </si>
  <si>
    <t>Western Pottery B822-T8-HP 12   1,28 gpf Combo</t>
  </si>
  <si>
    <t>B432PF</t>
  </si>
  <si>
    <t>EL 1.28 Pressure Assist Combo</t>
  </si>
  <si>
    <t>Western Pottery B432PF 12 Std EL 1,28 gpf Combo</t>
  </si>
  <si>
    <t>B472PF</t>
  </si>
  <si>
    <t>EL ADA 1.28 Pressure Assist Combo</t>
  </si>
  <si>
    <t>Western Pottery B472PF 12 ADA EL 1,28 gpf Combo</t>
  </si>
  <si>
    <t>B472FV</t>
  </si>
  <si>
    <t>EL ADA Flushometer Bowl</t>
  </si>
  <si>
    <t>Western Pottery B472FV ADA EL Bowl</t>
  </si>
  <si>
    <t>B872</t>
  </si>
  <si>
    <t>Elongated ADA Bowl</t>
  </si>
  <si>
    <t>Western Pottery B872 ADA EL Bowl</t>
  </si>
  <si>
    <t>B832</t>
  </si>
  <si>
    <t>Elongated Bowl</t>
  </si>
  <si>
    <t>Western Pottery B832 Std EL Bowl</t>
  </si>
  <si>
    <t>B822</t>
  </si>
  <si>
    <t>Round Front Bowl</t>
  </si>
  <si>
    <t>Western Pottery B822 Std RF Bowl</t>
  </si>
  <si>
    <t>Link2</t>
  </si>
  <si>
    <t>Mansfield Quantum ADA REAR EL Bowl</t>
  </si>
  <si>
    <t>Gerber Maxwell ADA EL Bowl 14"</t>
  </si>
  <si>
    <t>American Std Cadet Std EL Bowl RH</t>
  </si>
  <si>
    <t>https://www.mansfieldplumbing.com/product/quantum-1-6-elongated-smartheight-toilet-combination/</t>
  </si>
  <si>
    <t>https://www.americanstandard-us.com/Toilets-Commercial/Yorkville-Two-Piece-Pressure-Assist-11-gpf-42-Lpf-Chair-Height-Back-Outlet-Elongated-EverClean-Toilet/WHITE-2878100020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</si>
</sst>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3" fillId="4" borderId="1" applyNumberFormat="0" applyAlignment="0" applyProtection="0">
      <alignment horizontal="left" vertical="center" indent="1"/>
    </xf>
  </cellStyleXfs>
  <cellXfs count="6">
    <xf numFmtId="0" fontId="0" fillId="0" borderId="0" xfId="0"/>
    <xf numFmtId="49" fontId="0" fillId="0" borderId="0" xfId="0" applyNumberFormat="1"/>
    <xf numFmtId="0" fontId="2" fillId="0" borderId="0" xfId="2"/>
    <xf numFmtId="0" fontId="0" fillId="2" borderId="0" xfId="0" applyFill="1"/>
    <xf numFmtId="49" fontId="0" fillId="3" borderId="0" xfId="0" applyNumberFormat="1" applyFill="1"/>
    <xf numFmtId="0" fontId="0" fillId="5" borderId="0" xfId="0" applyFill="1"/>
  </cellXfs>
  <cellStyles count="4">
    <cellStyle name="Hipervínculo" xfId="2" builtinId="8"/>
    <cellStyle name="Normal" xfId="0" builtinId="0"/>
    <cellStyle name="Normal 2" xfId="1" xr:uid="{E03A5B2A-1B72-42BE-A615-B4E96934B9A7}"/>
    <cellStyle name="SAPMemberCell" xfId="3" xr:uid="{02B3FB56-2701-4742-8C0A-4447636D5574}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A582-0DBE-40B2-9E48-99B4B64862E1}" name="Tabla1" displayName="Tabla1" ref="A1:N119" totalsRowShown="0">
  <autoFilter ref="A1:N119" xr:uid="{937FA582-0DBE-40B2-9E48-99B4B64862E1}"/>
  <tableColumns count="14">
    <tableColumn id="1" xr3:uid="{CA438CAD-4677-4F28-BDA1-8DC4BDBF928A}" name="Fabricante"/>
    <tableColumn id="2" xr3:uid="{F90FAB3A-07FE-4523-9316-CA326BC0968E}" name="Homologo Mansfield"/>
    <tableColumn id="3" xr3:uid="{57A8E65B-9CDE-489A-8AFA-B5922C73073A}" name="Sku"/>
    <tableColumn id="13" xr3:uid="{F2A7D1A8-0177-4F32-8E01-90ACBEB3EF19}" name="Type" dataDxfId="2"/>
    <tableColumn id="4" xr3:uid="{5E41EB2C-E783-4413-8CE0-22BA7110B7EA}" name="Linea"/>
    <tableColumn id="5" xr3:uid="{40241D7B-B527-47D1-823D-52E90F62CC6A}" name="Rough in"/>
    <tableColumn id="6" xr3:uid="{A8FE9A51-EE2E-44E8-97CD-CBCF01FF7CB7}" name="Bowl Height"/>
    <tableColumn id="7" xr3:uid="{E39606D9-AA84-41F5-AC04-C6B5F1786DB2}" name="Asiento"/>
    <tableColumn id="12" xr3:uid="{C39C0074-885D-465C-AC79-C60CC83F3156}" name="Capacidad (Gpl)"/>
    <tableColumn id="8" xr3:uid="{3590C2F8-FDE9-4C20-B47A-0144A82B841A}" name="Descripcion"/>
    <tableColumn id="14" xr3:uid="{646A3D25-A1B5-43BC-A00C-8CF3CE14515B}" name="Short Name" dataDxfId="1"/>
    <tableColumn id="9" xr3:uid="{C9B22122-27B6-4C85-A70A-7BDF0E5CAD8F}" name="Link"/>
    <tableColumn id="10" xr3:uid="{58F5E360-E332-4BCC-91D0-CD021102061E}" name="Url2"/>
    <tableColumn id="11" xr3:uid="{FCDA2E3B-BF38-4CE0-82A0-314398B9A114}" name="Link2" dataDxfId="0">
      <calculatedColumnFormula>IF(Tabla1[[#This Row],[Link]]&lt;&gt;"","Si","No")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fsupply.com/gerber-g0021952-21-952-white-maxwell-rf-1-28-bowl-white.html" TargetMode="External"/><Relationship Id="rId13" Type="http://schemas.openxmlformats.org/officeDocument/2006/relationships/hyperlink" Target="https://www.homedepot.com/p/American-Standard-Cadet-3-1-28-GPF-Single-Flush-Toilet-Tank-Only-in-White-4021-101N-020/204309785" TargetMode="External"/><Relationship Id="rId3" Type="http://schemas.openxmlformats.org/officeDocument/2006/relationships/hyperlink" Target="https://www.homedepot.com/p/American-Standard-Cadet-3-FloWise-Tall-Height-Round-Toilet-Bowl-Only-in-White-3717B-001-020/204309822?MERCH=REC-_-searchViewed-_-NA-_-204309822-_-N&amp;" TargetMode="External"/><Relationship Id="rId7" Type="http://schemas.openxmlformats.org/officeDocument/2006/relationships/hyperlink" Target="https://www.grainger.com/product/29VL39?cm_mmc=PPC:Google-_-GlobalExport-_-CO-_-Acquisition-_-2020010&amp;gclid=EAIaIQobChMIpdy_vf749wIV0xPUAR2zswJcEAQYASABEgLr2vD_BwE" TargetMode="External"/><Relationship Id="rId12" Type="http://schemas.openxmlformats.org/officeDocument/2006/relationships/hyperlink" Target="https://www.supplyworks.com/Sku/309005935/gerber-plumbing-ultra-flush-10-gpf-single-flush-toilet-tank-only-in-white-671052656547-guf28380" TargetMode="External"/><Relationship Id="rId2" Type="http://schemas.openxmlformats.org/officeDocument/2006/relationships/hyperlink" Target="https://www.homedepot.com/p/American-Standard-Cadet-3-FloWise-Tall-Height-Elongated-Toilet-Bowl-Only-in-White-3717A-001-020/204309818" TargetMode="External"/><Relationship Id="rId1" Type="http://schemas.openxmlformats.org/officeDocument/2006/relationships/hyperlink" Target="https://www.americanstandard-us.com/Floor-Standing-Toilets/Cadet-3-16-GPF-60-LPF-Left-Trip-Lever-Chair-Height-Elongated-Front-Toilet/WHITE-270AA001020" TargetMode="External"/><Relationship Id="rId6" Type="http://schemas.openxmlformats.org/officeDocument/2006/relationships/hyperlink" Target="https://www.plumbingandelectric.com/Mansfield-Plumbing-103780000-White-Floor-Mount-Toilet-Bowl.HTM" TargetMode="External"/><Relationship Id="rId11" Type="http://schemas.openxmlformats.org/officeDocument/2006/relationships/hyperlink" Target="https://www.edgesupply.com/Gerber-Plumbing-GVP2152825-Bone-Toilet-Bowl.HTM" TargetMode="External"/><Relationship Id="rId5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fsupply.com/gerber-gvp2859025-plumbing-viper-toilet-tank-1-6-gpf-12-rough-in-bone.html" TargetMode="External"/><Relationship Id="rId4" Type="http://schemas.openxmlformats.org/officeDocument/2006/relationships/hyperlink" Target="https://www.homedepot.com/p/American-Standard-Cadet-3-FloWise-Round-Toilet-Bowl-Only-in-White-3717D-001-020/204309832" TargetMode="External"/><Relationship Id="rId9" Type="http://schemas.openxmlformats.org/officeDocument/2006/relationships/hyperlink" Target="https://www.dkhardware.com/gerber-plumbing-gmx21962-maxwell-128-16-gpf-elongated-toilet-bowl-only-in-white-product-3921904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6B6-7DBF-44A9-91C4-E969D6191F18}">
  <dimension ref="A1:X119"/>
  <sheetViews>
    <sheetView tabSelected="1" zoomScaleNormal="100" workbookViewId="0">
      <selection activeCell="B5" sqref="B5"/>
    </sheetView>
  </sheetViews>
  <sheetFormatPr baseColWidth="10" defaultColWidth="11.42578125" defaultRowHeight="15" x14ac:dyDescent="0.25"/>
  <cols>
    <col min="1" max="1" width="21.42578125" customWidth="1"/>
    <col min="2" max="2" width="27.85546875" bestFit="1" customWidth="1"/>
    <col min="3" max="3" width="15.42578125" bestFit="1" customWidth="1"/>
    <col min="4" max="4" width="13.42578125" customWidth="1"/>
    <col min="5" max="5" width="21.28515625" customWidth="1"/>
    <col min="6" max="6" width="11.5703125" bestFit="1" customWidth="1"/>
    <col min="7" max="7" width="19.5703125" bestFit="1" customWidth="1"/>
    <col min="8" max="8" width="20.140625" bestFit="1" customWidth="1"/>
    <col min="9" max="9" width="20.140625" customWidth="1"/>
    <col min="10" max="10" width="118.5703125" bestFit="1" customWidth="1"/>
    <col min="11" max="11" width="50.42578125" bestFit="1" customWidth="1"/>
    <col min="12" max="12" width="28.5703125" customWidth="1"/>
    <col min="13" max="13" width="7.140625" bestFit="1" customWidth="1"/>
    <col min="14" max="14" width="6.5703125" bestFit="1" customWidth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515</v>
      </c>
    </row>
    <row r="2" spans="1:24" x14ac:dyDescent="0.25">
      <c r="A2" s="3" t="s">
        <v>13</v>
      </c>
      <c r="B2" s="1" t="s">
        <v>14</v>
      </c>
      <c r="C2" s="1" t="s">
        <v>14</v>
      </c>
      <c r="D2" s="1" t="s">
        <v>15</v>
      </c>
      <c r="E2" t="s">
        <v>16</v>
      </c>
      <c r="F2" t="s">
        <v>17</v>
      </c>
      <c r="G2" t="s">
        <v>17</v>
      </c>
      <c r="H2" t="s">
        <v>18</v>
      </c>
      <c r="I2">
        <v>1.6</v>
      </c>
      <c r="J2" t="s">
        <v>19</v>
      </c>
      <c r="K2" t="s">
        <v>20</v>
      </c>
      <c r="L2" t="s">
        <v>21</v>
      </c>
      <c r="N2" t="str">
        <f>IF(Tabla1[[#This Row],[Link]]&lt;&gt;"","Si","No")</f>
        <v>Si</v>
      </c>
      <c r="Q2" t="str">
        <f>+TRIM(Tabla1[[#This Row],[Fabricante]])</f>
        <v>Mansfield</v>
      </c>
      <c r="R2" t="str">
        <f>+TRIM(Tabla1[[#This Row],[Homologo Mansfield]])</f>
        <v>123010000</v>
      </c>
      <c r="S2" t="str">
        <f>+TRIM(Tabla1[[#This Row],[Sku]])</f>
        <v>123010000</v>
      </c>
      <c r="T2" t="str">
        <f>+TRIM(Tabla1[[#This Row],[Type]])</f>
        <v>Tank</v>
      </c>
      <c r="U2" t="str">
        <f>+TRIM(Tabla1[[#This Row],[Linea]])</f>
        <v>Quantum</v>
      </c>
      <c r="V2" t="str">
        <f>+TRIM(Tabla1[[#This Row],[Rough in]])</f>
        <v>NA</v>
      </c>
      <c r="W2" t="str">
        <f>+TRIM(Tabla1[[#This Row],[Bowl Height]])</f>
        <v>NA</v>
      </c>
      <c r="X2" t="str">
        <f>+TRIM(Tabla1[[#This Row],[Asiento]])</f>
        <v>Na</v>
      </c>
    </row>
    <row r="3" spans="1:24" x14ac:dyDescent="0.25">
      <c r="A3" s="3" t="s">
        <v>13</v>
      </c>
      <c r="B3" s="1" t="s">
        <v>22</v>
      </c>
      <c r="C3" s="1" t="s">
        <v>22</v>
      </c>
      <c r="D3" s="1" t="s">
        <v>15</v>
      </c>
      <c r="E3" t="s">
        <v>23</v>
      </c>
      <c r="F3" t="s">
        <v>17</v>
      </c>
      <c r="G3" t="s">
        <v>17</v>
      </c>
      <c r="H3" t="s">
        <v>17</v>
      </c>
      <c r="I3">
        <v>1.6</v>
      </c>
      <c r="J3" t="s">
        <v>24</v>
      </c>
      <c r="K3" t="s">
        <v>25</v>
      </c>
      <c r="L3" t="s">
        <v>26</v>
      </c>
      <c r="N3" t="str">
        <f>IF(Tabla1[[#This Row],[Link]]&lt;&gt;"","Si","No")</f>
        <v>Si</v>
      </c>
      <c r="Q3" t="str">
        <f>+TRIM(Tabla1[[#This Row],[Fabricante]])</f>
        <v>Mansfield</v>
      </c>
      <c r="R3" t="str">
        <f>+TRIM(Tabla1[[#This Row],[Homologo Mansfield]])</f>
        <v>160010007</v>
      </c>
      <c r="S3" t="str">
        <f>+TRIM(Tabla1[[#This Row],[Sku]])</f>
        <v>160010007</v>
      </c>
      <c r="T3" t="str">
        <f>+TRIM(Tabla1[[#This Row],[Type]])</f>
        <v>Tank</v>
      </c>
      <c r="U3" t="str">
        <f>+TRIM(Tabla1[[#This Row],[Linea]])</f>
        <v>Alto 160</v>
      </c>
      <c r="V3" t="str">
        <f>+TRIM(Tabla1[[#This Row],[Rough in]])</f>
        <v>NA</v>
      </c>
      <c r="W3" t="str">
        <f>+TRIM(Tabla1[[#This Row],[Bowl Height]])</f>
        <v>NA</v>
      </c>
      <c r="X3" t="str">
        <f>+TRIM(Tabla1[[#This Row],[Asiento]])</f>
        <v>NA</v>
      </c>
    </row>
    <row r="4" spans="1:24" x14ac:dyDescent="0.25">
      <c r="A4" s="3" t="s">
        <v>13</v>
      </c>
      <c r="B4" s="1" t="s">
        <v>27</v>
      </c>
      <c r="C4" s="1" t="s">
        <v>27</v>
      </c>
      <c r="D4" s="1" t="s">
        <v>15</v>
      </c>
      <c r="E4" t="s">
        <v>28</v>
      </c>
      <c r="F4" t="s">
        <v>17</v>
      </c>
      <c r="G4" t="s">
        <v>17</v>
      </c>
      <c r="H4" t="s">
        <v>17</v>
      </c>
      <c r="I4">
        <v>1.6</v>
      </c>
      <c r="J4" t="s">
        <v>24</v>
      </c>
      <c r="K4" t="s">
        <v>29</v>
      </c>
      <c r="L4" t="s">
        <v>30</v>
      </c>
      <c r="N4" t="str">
        <f>IF(Tabla1[[#This Row],[Link]]&lt;&gt;"","Si","No")</f>
        <v>Si</v>
      </c>
      <c r="Q4" t="str">
        <f>+TRIM(Tabla1[[#This Row],[Fabricante]])</f>
        <v>Mansfield</v>
      </c>
      <c r="R4" t="str">
        <f>+TRIM(Tabla1[[#This Row],[Homologo Mansfield]])</f>
        <v>173000000</v>
      </c>
      <c r="S4" t="str">
        <f>+TRIM(Tabla1[[#This Row],[Sku]])</f>
        <v>173000000</v>
      </c>
      <c r="T4" t="str">
        <f>+TRIM(Tabla1[[#This Row],[Type]])</f>
        <v>Tank</v>
      </c>
      <c r="U4" t="str">
        <f>+TRIM(Tabla1[[#This Row],[Linea]])</f>
        <v>Alto 173</v>
      </c>
      <c r="V4" t="str">
        <f>+TRIM(Tabla1[[#This Row],[Rough in]])</f>
        <v>NA</v>
      </c>
      <c r="W4" t="str">
        <f>+TRIM(Tabla1[[#This Row],[Bowl Height]])</f>
        <v>NA</v>
      </c>
      <c r="X4" t="str">
        <f>+TRIM(Tabla1[[#This Row],[Asiento]])</f>
        <v>NA</v>
      </c>
    </row>
    <row r="5" spans="1:24" x14ac:dyDescent="0.25">
      <c r="A5" s="3" t="s">
        <v>13</v>
      </c>
      <c r="B5" s="1" t="s">
        <v>31</v>
      </c>
      <c r="C5" s="1" t="s">
        <v>31</v>
      </c>
      <c r="D5" s="1" t="s">
        <v>15</v>
      </c>
      <c r="E5" t="s">
        <v>32</v>
      </c>
      <c r="F5" t="s">
        <v>17</v>
      </c>
      <c r="G5" t="s">
        <v>17</v>
      </c>
      <c r="H5" t="s">
        <v>17</v>
      </c>
      <c r="I5">
        <v>1.6</v>
      </c>
      <c r="J5" t="s">
        <v>24</v>
      </c>
      <c r="K5" t="s">
        <v>33</v>
      </c>
      <c r="L5" t="s">
        <v>34</v>
      </c>
      <c r="N5" t="str">
        <f>IF(Tabla1[[#This Row],[Link]]&lt;&gt;"","Si","No")</f>
        <v>Si</v>
      </c>
      <c r="Q5" t="str">
        <f>+TRIM(Tabla1[[#This Row],[Fabricante]])</f>
        <v>Mansfield</v>
      </c>
      <c r="R5" t="str">
        <f>+TRIM(Tabla1[[#This Row],[Homologo Mansfield]])</f>
        <v>160010037</v>
      </c>
      <c r="S5" t="str">
        <f>+TRIM(Tabla1[[#This Row],[Sku]])</f>
        <v>160010037</v>
      </c>
      <c r="T5" t="str">
        <f>+TRIM(Tabla1[[#This Row],[Type]])</f>
        <v>Tank</v>
      </c>
      <c r="U5" t="str">
        <f>+TRIM(Tabla1[[#This Row],[Linea]])</f>
        <v>Alto 180</v>
      </c>
      <c r="V5" t="str">
        <f>+TRIM(Tabla1[[#This Row],[Rough in]])</f>
        <v>NA</v>
      </c>
      <c r="W5" t="str">
        <f>+TRIM(Tabla1[[#This Row],[Bowl Height]])</f>
        <v>NA</v>
      </c>
      <c r="X5" t="str">
        <f>+TRIM(Tabla1[[#This Row],[Asiento]])</f>
        <v>NA</v>
      </c>
    </row>
    <row r="6" spans="1:24" x14ac:dyDescent="0.25">
      <c r="A6" s="3" t="s">
        <v>13</v>
      </c>
      <c r="B6" s="1" t="s">
        <v>35</v>
      </c>
      <c r="C6" s="1" t="s">
        <v>35</v>
      </c>
      <c r="D6" s="1" t="s">
        <v>15</v>
      </c>
      <c r="E6" t="s">
        <v>36</v>
      </c>
      <c r="F6" t="s">
        <v>17</v>
      </c>
      <c r="G6" t="s">
        <v>17</v>
      </c>
      <c r="H6" t="s">
        <v>17</v>
      </c>
      <c r="I6">
        <v>1.6</v>
      </c>
      <c r="J6" t="s">
        <v>37</v>
      </c>
      <c r="K6" t="s">
        <v>38</v>
      </c>
      <c r="L6" t="s">
        <v>39</v>
      </c>
      <c r="N6" t="str">
        <f>IF(Tabla1[[#This Row],[Link]]&lt;&gt;"","Si","No")</f>
        <v>Si</v>
      </c>
      <c r="Q6" t="str">
        <f>+TRIM(Tabla1[[#This Row],[Fabricante]])</f>
        <v>Mansfield</v>
      </c>
      <c r="R6" t="str">
        <f>+TRIM(Tabla1[[#This Row],[Homologo Mansfield]])</f>
        <v>386010000</v>
      </c>
      <c r="S6" t="str">
        <f>+TRIM(Tabla1[[#This Row],[Sku]])</f>
        <v>386010000</v>
      </c>
      <c r="T6" t="str">
        <f>+TRIM(Tabla1[[#This Row],[Type]])</f>
        <v>Tank</v>
      </c>
      <c r="U6" t="str">
        <f>+TRIM(Tabla1[[#This Row],[Linea]])</f>
        <v>Summit</v>
      </c>
      <c r="V6" t="str">
        <f>+TRIM(Tabla1[[#This Row],[Rough in]])</f>
        <v>NA</v>
      </c>
      <c r="W6" t="str">
        <f>+TRIM(Tabla1[[#This Row],[Bowl Height]])</f>
        <v>NA</v>
      </c>
      <c r="X6" t="str">
        <f>+TRIM(Tabla1[[#This Row],[Asiento]])</f>
        <v>NA</v>
      </c>
    </row>
    <row r="7" spans="1:24" x14ac:dyDescent="0.25">
      <c r="A7" s="3" t="s">
        <v>13</v>
      </c>
      <c r="B7" s="1" t="s">
        <v>40</v>
      </c>
      <c r="C7" s="1" t="s">
        <v>40</v>
      </c>
      <c r="D7" s="1" t="s">
        <v>41</v>
      </c>
      <c r="E7" t="s">
        <v>42</v>
      </c>
      <c r="F7" t="s">
        <v>43</v>
      </c>
      <c r="G7" t="s">
        <v>44</v>
      </c>
      <c r="H7" t="s">
        <v>45</v>
      </c>
      <c r="I7">
        <v>1.28</v>
      </c>
      <c r="J7" t="s">
        <v>46</v>
      </c>
      <c r="K7" t="s">
        <v>47</v>
      </c>
      <c r="L7" t="s">
        <v>48</v>
      </c>
      <c r="N7" t="str">
        <f>IF(Tabla1[[#This Row],[Link]]&lt;&gt;"","Si","No")</f>
        <v>Si</v>
      </c>
      <c r="Q7" t="str">
        <f>+TRIM(Tabla1[[#This Row],[Fabricante]])</f>
        <v>Mansfield</v>
      </c>
      <c r="R7" t="str">
        <f>+TRIM(Tabla1[[#This Row],[Homologo Mansfield]])</f>
        <v>130010007</v>
      </c>
      <c r="S7" t="str">
        <f>+TRIM(Tabla1[[#This Row],[Sku]])</f>
        <v>130010007</v>
      </c>
      <c r="T7" t="str">
        <f>+TRIM(Tabla1[[#This Row],[Type]])</f>
        <v>Bowl</v>
      </c>
      <c r="U7" t="str">
        <f>+TRIM(Tabla1[[#This Row],[Linea]])</f>
        <v>Alto 130</v>
      </c>
      <c r="V7" t="str">
        <f>+TRIM(Tabla1[[#This Row],[Rough in]])</f>
        <v>14</v>
      </c>
      <c r="W7" t="str">
        <f>+TRIM(Tabla1[[#This Row],[Bowl Height]])</f>
        <v>Standard</v>
      </c>
      <c r="X7" t="str">
        <f>+TRIM(Tabla1[[#This Row],[Asiento]])</f>
        <v>Round Front</v>
      </c>
    </row>
    <row r="8" spans="1:24" x14ac:dyDescent="0.25">
      <c r="A8" s="3" t="s">
        <v>13</v>
      </c>
      <c r="B8" s="1" t="s">
        <v>49</v>
      </c>
      <c r="C8" s="1" t="s">
        <v>49</v>
      </c>
      <c r="D8" s="1" t="s">
        <v>41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N8" t="str">
        <f>IF(Tabla1[[#This Row],[Link]]&lt;&gt;"","Si","No")</f>
        <v>Si</v>
      </c>
      <c r="Q8" t="str">
        <f>+TRIM(Tabla1[[#This Row],[Fabricante]])</f>
        <v>Mansfield</v>
      </c>
      <c r="R8" t="str">
        <f>+TRIM(Tabla1[[#This Row],[Homologo Mansfield]])</f>
        <v>131900001</v>
      </c>
      <c r="S8" t="str">
        <f>+TRIM(Tabla1[[#This Row],[Sku]])</f>
        <v>131900001</v>
      </c>
      <c r="T8" t="str">
        <f>+TRIM(Tabla1[[#This Row],[Type]])</f>
        <v>Bowl</v>
      </c>
      <c r="U8" t="str">
        <f>+TRIM(Tabla1[[#This Row],[Linea]])</f>
        <v>Flushometer</v>
      </c>
      <c r="V8" t="str">
        <f>+TRIM(Tabla1[[#This Row],[Rough in]])</f>
        <v>12</v>
      </c>
      <c r="W8" t="str">
        <f>+TRIM(Tabla1[[#This Row],[Bowl Height]])</f>
        <v>ADA</v>
      </c>
      <c r="X8" t="str">
        <f>+TRIM(Tabla1[[#This Row],[Asiento]])</f>
        <v>Elongated</v>
      </c>
    </row>
    <row r="9" spans="1:24" x14ac:dyDescent="0.25">
      <c r="A9" s="3" t="s">
        <v>13</v>
      </c>
      <c r="B9" s="1" t="s">
        <v>58</v>
      </c>
      <c r="C9" s="1" t="s">
        <v>58</v>
      </c>
      <c r="D9" s="1" t="s">
        <v>41</v>
      </c>
      <c r="E9" t="s">
        <v>59</v>
      </c>
      <c r="F9" t="s">
        <v>51</v>
      </c>
      <c r="G9" t="s">
        <v>44</v>
      </c>
      <c r="H9" t="s">
        <v>53</v>
      </c>
      <c r="I9">
        <v>1.6</v>
      </c>
      <c r="J9" t="s">
        <v>60</v>
      </c>
      <c r="K9" t="s">
        <v>61</v>
      </c>
      <c r="L9" t="s">
        <v>62</v>
      </c>
      <c r="N9" t="str">
        <f>IF(Tabla1[[#This Row],[Link]]&lt;&gt;"","Si","No")</f>
        <v>Si</v>
      </c>
      <c r="Q9" t="str">
        <f>+TRIM(Tabla1[[#This Row],[Fabricante]])</f>
        <v>Mansfield</v>
      </c>
      <c r="R9" t="str">
        <f>+TRIM(Tabla1[[#This Row],[Homologo Mansfield]])</f>
        <v>135010007</v>
      </c>
      <c r="S9" t="str">
        <f>+TRIM(Tabla1[[#This Row],[Sku]])</f>
        <v>135010007</v>
      </c>
      <c r="T9" t="str">
        <f>+TRIM(Tabla1[[#This Row],[Type]])</f>
        <v>Bowl</v>
      </c>
      <c r="U9" t="str">
        <f>+TRIM(Tabla1[[#This Row],[Linea]])</f>
        <v>Alto 135</v>
      </c>
      <c r="V9" t="str">
        <f>+TRIM(Tabla1[[#This Row],[Rough in]])</f>
        <v>12</v>
      </c>
      <c r="W9" t="str">
        <f>+TRIM(Tabla1[[#This Row],[Bowl Height]])</f>
        <v>Standard</v>
      </c>
      <c r="X9" t="str">
        <f>+TRIM(Tabla1[[#This Row],[Asiento]])</f>
        <v>Elongated</v>
      </c>
    </row>
    <row r="10" spans="1:24" x14ac:dyDescent="0.25">
      <c r="A10" s="3" t="s">
        <v>13</v>
      </c>
      <c r="B10" s="1" t="s">
        <v>63</v>
      </c>
      <c r="C10" s="1" t="s">
        <v>63</v>
      </c>
      <c r="D10" s="1" t="s">
        <v>41</v>
      </c>
      <c r="E10" t="s">
        <v>64</v>
      </c>
      <c r="F10" t="s">
        <v>51</v>
      </c>
      <c r="G10" t="s">
        <v>52</v>
      </c>
      <c r="H10" t="s">
        <v>53</v>
      </c>
      <c r="I10">
        <v>1.6</v>
      </c>
      <c r="J10" t="s">
        <v>65</v>
      </c>
      <c r="K10" t="s">
        <v>66</v>
      </c>
      <c r="L10" t="s">
        <v>67</v>
      </c>
      <c r="N10" t="str">
        <f>IF(Tabla1[[#This Row],[Link]]&lt;&gt;"","Si","No")</f>
        <v>Si</v>
      </c>
      <c r="Q10" t="str">
        <f>+TRIM(Tabla1[[#This Row],[Fabricante]])</f>
        <v>Mansfield</v>
      </c>
      <c r="R10" t="str">
        <f>+TRIM(Tabla1[[#This Row],[Homologo Mansfield]])</f>
        <v>137210040</v>
      </c>
      <c r="S10" t="str">
        <f>+TRIM(Tabla1[[#This Row],[Sku]])</f>
        <v>137210040</v>
      </c>
      <c r="T10" t="str">
        <f>+TRIM(Tabla1[[#This Row],[Type]])</f>
        <v>Bowl</v>
      </c>
      <c r="U10" t="str">
        <f>+TRIM(Tabla1[[#This Row],[Linea]])</f>
        <v>Alto 137</v>
      </c>
      <c r="V10" t="str">
        <f>+TRIM(Tabla1[[#This Row],[Rough in]])</f>
        <v>12</v>
      </c>
      <c r="W10" t="str">
        <f>+TRIM(Tabla1[[#This Row],[Bowl Height]])</f>
        <v>ADA</v>
      </c>
      <c r="X10" t="str">
        <f>+TRIM(Tabla1[[#This Row],[Asiento]])</f>
        <v>Elongated</v>
      </c>
    </row>
    <row r="11" spans="1:24" x14ac:dyDescent="0.25">
      <c r="A11" s="3" t="s">
        <v>13</v>
      </c>
      <c r="B11" s="1" t="s">
        <v>68</v>
      </c>
      <c r="C11" s="1" t="s">
        <v>68</v>
      </c>
      <c r="D11" s="1" t="s">
        <v>41</v>
      </c>
      <c r="E11" t="s">
        <v>16</v>
      </c>
      <c r="F11" t="s">
        <v>51</v>
      </c>
      <c r="G11" t="s">
        <v>44</v>
      </c>
      <c r="H11" t="s">
        <v>53</v>
      </c>
      <c r="I11">
        <v>1.6</v>
      </c>
      <c r="J11" t="s">
        <v>69</v>
      </c>
      <c r="K11" t="s">
        <v>70</v>
      </c>
      <c r="L11" t="s">
        <v>71</v>
      </c>
      <c r="N11" t="str">
        <f>IF(Tabla1[[#This Row],[Link]]&lt;&gt;"","Si","No")</f>
        <v>Si</v>
      </c>
      <c r="Q11" t="str">
        <f>+TRIM(Tabla1[[#This Row],[Fabricante]])</f>
        <v>Mansfield</v>
      </c>
      <c r="R11" t="str">
        <f>+TRIM(Tabla1[[#This Row],[Homologo Mansfield]])</f>
        <v>147010000</v>
      </c>
      <c r="S11" t="str">
        <f>+TRIM(Tabla1[[#This Row],[Sku]])</f>
        <v>147010000</v>
      </c>
      <c r="T11" t="str">
        <f>+TRIM(Tabla1[[#This Row],[Type]])</f>
        <v>Bowl</v>
      </c>
      <c r="U11" t="str">
        <f>+TRIM(Tabla1[[#This Row],[Linea]])</f>
        <v>Quantum</v>
      </c>
      <c r="V11" t="str">
        <f>+TRIM(Tabla1[[#This Row],[Rough in]])</f>
        <v>12</v>
      </c>
      <c r="W11" t="str">
        <f>+TRIM(Tabla1[[#This Row],[Bowl Height]])</f>
        <v>Standard</v>
      </c>
      <c r="X11" t="str">
        <f>+TRIM(Tabla1[[#This Row],[Asiento]])</f>
        <v>Elongated</v>
      </c>
    </row>
    <row r="12" spans="1:24" x14ac:dyDescent="0.25">
      <c r="A12" s="3" t="s">
        <v>13</v>
      </c>
      <c r="B12" s="1" t="s">
        <v>72</v>
      </c>
      <c r="C12" s="1" t="s">
        <v>72</v>
      </c>
      <c r="D12" s="1" t="s">
        <v>41</v>
      </c>
      <c r="E12" t="s">
        <v>16</v>
      </c>
      <c r="F12" t="s">
        <v>51</v>
      </c>
      <c r="G12" t="s">
        <v>52</v>
      </c>
      <c r="H12" t="s">
        <v>53</v>
      </c>
      <c r="I12">
        <v>1.6</v>
      </c>
      <c r="J12" t="s">
        <v>73</v>
      </c>
      <c r="K12" t="s">
        <v>74</v>
      </c>
      <c r="L12" t="s">
        <v>75</v>
      </c>
      <c r="N12" t="str">
        <f>IF(Tabla1[[#This Row],[Link]]&lt;&gt;"","Si","No")</f>
        <v>Si</v>
      </c>
      <c r="Q12" t="str">
        <f>+TRIM(Tabla1[[#This Row],[Fabricante]])</f>
        <v>Mansfield</v>
      </c>
      <c r="R12" t="str">
        <f>+TRIM(Tabla1[[#This Row],[Homologo Mansfield]])</f>
        <v>148010000</v>
      </c>
      <c r="S12" t="str">
        <f>+TRIM(Tabla1[[#This Row],[Sku]])</f>
        <v>148010000</v>
      </c>
      <c r="T12" t="str">
        <f>+TRIM(Tabla1[[#This Row],[Type]])</f>
        <v>Bowl</v>
      </c>
      <c r="U12" t="str">
        <f>+TRIM(Tabla1[[#This Row],[Linea]])</f>
        <v>Quantum</v>
      </c>
      <c r="V12" t="str">
        <f>+TRIM(Tabla1[[#This Row],[Rough in]])</f>
        <v>12</v>
      </c>
      <c r="W12" t="str">
        <f>+TRIM(Tabla1[[#This Row],[Bowl Height]])</f>
        <v>ADA</v>
      </c>
      <c r="X12" t="str">
        <f>+TRIM(Tabla1[[#This Row],[Asiento]])</f>
        <v>Elongated</v>
      </c>
    </row>
    <row r="13" spans="1:24" x14ac:dyDescent="0.25">
      <c r="A13" s="3" t="s">
        <v>13</v>
      </c>
      <c r="B13" s="1" t="s">
        <v>76</v>
      </c>
      <c r="C13" s="1" t="s">
        <v>76</v>
      </c>
      <c r="D13" s="1" t="s">
        <v>41</v>
      </c>
      <c r="E13" t="s">
        <v>16</v>
      </c>
      <c r="F13" t="s">
        <v>77</v>
      </c>
      <c r="G13" t="s">
        <v>52</v>
      </c>
      <c r="H13" t="s">
        <v>53</v>
      </c>
      <c r="I13">
        <v>1.6</v>
      </c>
      <c r="J13" t="s">
        <v>69</v>
      </c>
      <c r="K13" t="s">
        <v>516</v>
      </c>
      <c r="L13" t="s">
        <v>78</v>
      </c>
      <c r="N13" t="str">
        <f>IF(Tabla1[[#This Row],[Link]]&lt;&gt;"","Si","No")</f>
        <v>Si</v>
      </c>
      <c r="Q13" t="str">
        <f>+TRIM(Tabla1[[#This Row],[Fabricante]])</f>
        <v>Mansfield</v>
      </c>
      <c r="R13" t="str">
        <f>+TRIM(Tabla1[[#This Row],[Homologo Mansfield]])</f>
        <v>151010000</v>
      </c>
      <c r="S13" t="str">
        <f>+TRIM(Tabla1[[#This Row],[Sku]])</f>
        <v>151010000</v>
      </c>
      <c r="T13" t="str">
        <f>+TRIM(Tabla1[[#This Row],[Type]])</f>
        <v>Bowl</v>
      </c>
      <c r="U13" t="str">
        <f>+TRIM(Tabla1[[#This Row],[Linea]])</f>
        <v>Quantum</v>
      </c>
      <c r="V13" t="str">
        <f>+TRIM(Tabla1[[#This Row],[Rough in]])</f>
        <v>Rear Outlet</v>
      </c>
      <c r="W13" t="str">
        <f>+TRIM(Tabla1[[#This Row],[Bowl Height]])</f>
        <v>ADA</v>
      </c>
      <c r="X13" t="str">
        <f>+TRIM(Tabla1[[#This Row],[Asiento]])</f>
        <v>Elongated</v>
      </c>
    </row>
    <row r="14" spans="1:24" x14ac:dyDescent="0.25">
      <c r="A14" s="3" t="s">
        <v>13</v>
      </c>
      <c r="B14" s="1" t="s">
        <v>79</v>
      </c>
      <c r="C14" s="1" t="s">
        <v>79</v>
      </c>
      <c r="D14" s="1" t="s">
        <v>15</v>
      </c>
      <c r="E14" t="s">
        <v>80</v>
      </c>
      <c r="F14" t="s">
        <v>17</v>
      </c>
      <c r="G14" t="s">
        <v>17</v>
      </c>
      <c r="H14" t="s">
        <v>17</v>
      </c>
      <c r="I14">
        <v>1</v>
      </c>
      <c r="J14" t="s">
        <v>81</v>
      </c>
      <c r="K14" t="s">
        <v>82</v>
      </c>
      <c r="L14" t="s">
        <v>83</v>
      </c>
      <c r="N14" t="str">
        <f>IF(Tabla1[[#This Row],[Link]]&lt;&gt;"","Si","No")</f>
        <v>Si</v>
      </c>
      <c r="Q14" t="str">
        <f>+TRIM(Tabla1[[#This Row],[Fabricante]])</f>
        <v>Mansfield</v>
      </c>
      <c r="R14" t="str">
        <f>+TRIM(Tabla1[[#This Row],[Homologo Mansfield]])</f>
        <v>153010000</v>
      </c>
      <c r="S14" t="str">
        <f>+TRIM(Tabla1[[#This Row],[Sku]])</f>
        <v>153010000</v>
      </c>
      <c r="T14" t="str">
        <f>+TRIM(Tabla1[[#This Row],[Type]])</f>
        <v>Tank</v>
      </c>
      <c r="U14" t="str">
        <f>+TRIM(Tabla1[[#This Row],[Linea]])</f>
        <v>Quantum One</v>
      </c>
      <c r="V14" t="str">
        <f>+TRIM(Tabla1[[#This Row],[Rough in]])</f>
        <v>NA</v>
      </c>
      <c r="W14" t="str">
        <f>+TRIM(Tabla1[[#This Row],[Bowl Height]])</f>
        <v>NA</v>
      </c>
      <c r="X14" t="str">
        <f>+TRIM(Tabla1[[#This Row],[Asiento]])</f>
        <v>NA</v>
      </c>
    </row>
    <row r="15" spans="1:24" x14ac:dyDescent="0.25">
      <c r="A15" s="3" t="s">
        <v>13</v>
      </c>
      <c r="B15" s="1" t="s">
        <v>84</v>
      </c>
      <c r="C15" s="1" t="s">
        <v>84</v>
      </c>
      <c r="D15" s="1" t="s">
        <v>15</v>
      </c>
      <c r="E15" t="s">
        <v>16</v>
      </c>
      <c r="F15" t="s">
        <v>17</v>
      </c>
      <c r="G15" t="s">
        <v>17</v>
      </c>
      <c r="H15" t="s">
        <v>17</v>
      </c>
      <c r="I15">
        <v>1.28</v>
      </c>
      <c r="J15" t="s">
        <v>85</v>
      </c>
      <c r="K15" t="s">
        <v>86</v>
      </c>
      <c r="L15" t="s">
        <v>87</v>
      </c>
      <c r="N15" t="str">
        <f>IF(Tabla1[[#This Row],[Link]]&lt;&gt;"","Si","No")</f>
        <v>Si</v>
      </c>
      <c r="Q15" t="str">
        <f>+TRIM(Tabla1[[#This Row],[Fabricante]])</f>
        <v>Mansfield</v>
      </c>
      <c r="R15" t="str">
        <f>+TRIM(Tabla1[[#This Row],[Homologo Mansfield]])</f>
        <v>155010000</v>
      </c>
      <c r="S15" t="str">
        <f>+TRIM(Tabla1[[#This Row],[Sku]])</f>
        <v>155010000</v>
      </c>
      <c r="T15" t="str">
        <f>+TRIM(Tabla1[[#This Row],[Type]])</f>
        <v>Tank</v>
      </c>
      <c r="U15" t="str">
        <f>+TRIM(Tabla1[[#This Row],[Linea]])</f>
        <v>Quantum</v>
      </c>
      <c r="V15" t="str">
        <f>+TRIM(Tabla1[[#This Row],[Rough in]])</f>
        <v>NA</v>
      </c>
      <c r="W15" t="str">
        <f>+TRIM(Tabla1[[#This Row],[Bowl Height]])</f>
        <v>NA</v>
      </c>
      <c r="X15" t="str">
        <f>+TRIM(Tabla1[[#This Row],[Asiento]])</f>
        <v>NA</v>
      </c>
    </row>
    <row r="16" spans="1:24" x14ac:dyDescent="0.25">
      <c r="A16" s="3" t="s">
        <v>13</v>
      </c>
      <c r="B16" s="1" t="s">
        <v>88</v>
      </c>
      <c r="C16" s="1" t="s">
        <v>88</v>
      </c>
      <c r="D16" s="1" t="s">
        <v>15</v>
      </c>
      <c r="E16" t="s">
        <v>23</v>
      </c>
      <c r="F16" t="s">
        <v>17</v>
      </c>
      <c r="G16" t="s">
        <v>17</v>
      </c>
      <c r="H16" t="s">
        <v>17</v>
      </c>
      <c r="I16">
        <v>1.28</v>
      </c>
      <c r="J16" t="s">
        <v>89</v>
      </c>
      <c r="K16" t="s">
        <v>90</v>
      </c>
      <c r="L16" t="s">
        <v>91</v>
      </c>
      <c r="N16" t="str">
        <f>IF(Tabla1[[#This Row],[Link]]&lt;&gt;"","Si","No")</f>
        <v>Si</v>
      </c>
      <c r="Q16" t="str">
        <f>+TRIM(Tabla1[[#This Row],[Fabricante]])</f>
        <v>Mansfield</v>
      </c>
      <c r="R16" t="str">
        <f>+TRIM(Tabla1[[#This Row],[Homologo Mansfield]])</f>
        <v>317310000</v>
      </c>
      <c r="S16" t="str">
        <f>+TRIM(Tabla1[[#This Row],[Sku]])</f>
        <v>317310000</v>
      </c>
      <c r="T16" t="str">
        <f>+TRIM(Tabla1[[#This Row],[Type]])</f>
        <v>Tank</v>
      </c>
      <c r="U16" t="str">
        <f>+TRIM(Tabla1[[#This Row],[Linea]])</f>
        <v>Alto 160</v>
      </c>
      <c r="V16" t="str">
        <f>+TRIM(Tabla1[[#This Row],[Rough in]])</f>
        <v>NA</v>
      </c>
      <c r="W16" t="str">
        <f>+TRIM(Tabla1[[#This Row],[Bowl Height]])</f>
        <v>NA</v>
      </c>
      <c r="X16" t="str">
        <f>+TRIM(Tabla1[[#This Row],[Asiento]])</f>
        <v>NA</v>
      </c>
    </row>
    <row r="17" spans="1:24" x14ac:dyDescent="0.25">
      <c r="A17" s="3" t="s">
        <v>13</v>
      </c>
      <c r="B17" s="1" t="s">
        <v>92</v>
      </c>
      <c r="C17" s="1" t="s">
        <v>92</v>
      </c>
      <c r="D17" s="1" t="s">
        <v>41</v>
      </c>
      <c r="E17" t="s">
        <v>36</v>
      </c>
      <c r="F17" t="s">
        <v>51</v>
      </c>
      <c r="G17" t="s">
        <v>44</v>
      </c>
      <c r="H17" t="s">
        <v>45</v>
      </c>
      <c r="I17">
        <v>1.6</v>
      </c>
      <c r="J17" t="s">
        <v>93</v>
      </c>
      <c r="K17" t="s">
        <v>94</v>
      </c>
      <c r="L17" t="s">
        <v>95</v>
      </c>
      <c r="N17" t="str">
        <f>IF(Tabla1[[#This Row],[Link]]&lt;&gt;"","Si","No")</f>
        <v>Si</v>
      </c>
      <c r="Q17" t="str">
        <f>+TRIM(Tabla1[[#This Row],[Fabricante]])</f>
        <v>Mansfield</v>
      </c>
      <c r="R17" t="str">
        <f>+TRIM(Tabla1[[#This Row],[Homologo Mansfield]])</f>
        <v>380010000</v>
      </c>
      <c r="S17" t="str">
        <f>+TRIM(Tabla1[[#This Row],[Sku]])</f>
        <v>380010000</v>
      </c>
      <c r="T17" t="str">
        <f>+TRIM(Tabla1[[#This Row],[Type]])</f>
        <v>Bowl</v>
      </c>
      <c r="U17" t="str">
        <f>+TRIM(Tabla1[[#This Row],[Linea]])</f>
        <v>Summit</v>
      </c>
      <c r="V17" t="str">
        <f>+TRIM(Tabla1[[#This Row],[Rough in]])</f>
        <v>12</v>
      </c>
      <c r="W17" t="str">
        <f>+TRIM(Tabla1[[#This Row],[Bowl Height]])</f>
        <v>Standard</v>
      </c>
      <c r="X17" t="str">
        <f>+TRIM(Tabla1[[#This Row],[Asiento]])</f>
        <v>Round Front</v>
      </c>
    </row>
    <row r="18" spans="1:24" x14ac:dyDescent="0.25">
      <c r="A18" s="3" t="s">
        <v>13</v>
      </c>
      <c r="B18" s="1" t="s">
        <v>96</v>
      </c>
      <c r="C18" s="1" t="s">
        <v>96</v>
      </c>
      <c r="D18" s="1" t="s">
        <v>41</v>
      </c>
      <c r="E18" t="s">
        <v>36</v>
      </c>
      <c r="F18" t="s">
        <v>51</v>
      </c>
      <c r="G18" t="s">
        <v>52</v>
      </c>
      <c r="H18" t="s">
        <v>53</v>
      </c>
      <c r="I18">
        <v>1.6</v>
      </c>
      <c r="J18" t="s">
        <v>97</v>
      </c>
      <c r="K18" t="s">
        <v>98</v>
      </c>
      <c r="L18" t="s">
        <v>99</v>
      </c>
      <c r="N18" t="str">
        <f>IF(Tabla1[[#This Row],[Link]]&lt;&gt;"","Si","No")</f>
        <v>Si</v>
      </c>
      <c r="Q18" t="str">
        <f>+TRIM(Tabla1[[#This Row],[Fabricante]])</f>
        <v>Mansfield</v>
      </c>
      <c r="R18" t="str">
        <f>+TRIM(Tabla1[[#This Row],[Homologo Mansfield]])</f>
        <v>384010000</v>
      </c>
      <c r="S18" t="str">
        <f>+TRIM(Tabla1[[#This Row],[Sku]])</f>
        <v>384010000</v>
      </c>
      <c r="T18" t="str">
        <f>+TRIM(Tabla1[[#This Row],[Type]])</f>
        <v>Bowl</v>
      </c>
      <c r="U18" t="str">
        <f>+TRIM(Tabla1[[#This Row],[Linea]])</f>
        <v>Summit</v>
      </c>
      <c r="V18" t="str">
        <f>+TRIM(Tabla1[[#This Row],[Rough in]])</f>
        <v>12</v>
      </c>
      <c r="W18" t="str">
        <f>+TRIM(Tabla1[[#This Row],[Bowl Height]])</f>
        <v>ADA</v>
      </c>
      <c r="X18" t="str">
        <f>+TRIM(Tabla1[[#This Row],[Asiento]])</f>
        <v>Elongated</v>
      </c>
    </row>
    <row r="19" spans="1:24" x14ac:dyDescent="0.25">
      <c r="A19" s="3" t="s">
        <v>13</v>
      </c>
      <c r="B19" s="1" t="s">
        <v>100</v>
      </c>
      <c r="C19" s="1" t="s">
        <v>100</v>
      </c>
      <c r="D19" s="1" t="s">
        <v>15</v>
      </c>
      <c r="E19" t="s">
        <v>36</v>
      </c>
      <c r="F19" t="s">
        <v>17</v>
      </c>
      <c r="G19" t="s">
        <v>17</v>
      </c>
      <c r="H19" t="s">
        <v>17</v>
      </c>
      <c r="I19">
        <v>1.28</v>
      </c>
      <c r="J19" t="s">
        <v>101</v>
      </c>
      <c r="K19" t="s">
        <v>102</v>
      </c>
      <c r="L19" t="s">
        <v>103</v>
      </c>
      <c r="N19" t="str">
        <f>IF(Tabla1[[#This Row],[Link]]&lt;&gt;"","Si","No")</f>
        <v>Si</v>
      </c>
      <c r="Q19" t="str">
        <f>+TRIM(Tabla1[[#This Row],[Fabricante]])</f>
        <v>Mansfield</v>
      </c>
      <c r="R19" t="str">
        <f>+TRIM(Tabla1[[#This Row],[Homologo Mansfield]])</f>
        <v>387010000</v>
      </c>
      <c r="S19" t="str">
        <f>+TRIM(Tabla1[[#This Row],[Sku]])</f>
        <v>387010000</v>
      </c>
      <c r="T19" t="str">
        <f>+TRIM(Tabla1[[#This Row],[Type]])</f>
        <v>Tank</v>
      </c>
      <c r="U19" t="str">
        <f>+TRIM(Tabla1[[#This Row],[Linea]])</f>
        <v>Summit</v>
      </c>
      <c r="V19" t="str">
        <f>+TRIM(Tabla1[[#This Row],[Rough in]])</f>
        <v>NA</v>
      </c>
      <c r="W19" t="str">
        <f>+TRIM(Tabla1[[#This Row],[Bowl Height]])</f>
        <v>NA</v>
      </c>
      <c r="X19" t="str">
        <f>+TRIM(Tabla1[[#This Row],[Asiento]])</f>
        <v>NA</v>
      </c>
    </row>
    <row r="20" spans="1:24" x14ac:dyDescent="0.25">
      <c r="A20" s="3" t="s">
        <v>13</v>
      </c>
      <c r="B20" s="1" t="s">
        <v>104</v>
      </c>
      <c r="C20" s="1" t="s">
        <v>104</v>
      </c>
      <c r="D20" s="1" t="s">
        <v>41</v>
      </c>
      <c r="E20" t="s">
        <v>36</v>
      </c>
      <c r="F20" t="s">
        <v>51</v>
      </c>
      <c r="G20" t="s">
        <v>52</v>
      </c>
      <c r="H20" t="s">
        <v>45</v>
      </c>
      <c r="I20">
        <v>1.6</v>
      </c>
      <c r="J20" t="s">
        <v>105</v>
      </c>
      <c r="K20" t="s">
        <v>106</v>
      </c>
      <c r="L20" t="s">
        <v>107</v>
      </c>
      <c r="N20" t="str">
        <f>IF(Tabla1[[#This Row],[Link]]&lt;&gt;"","Si","No")</f>
        <v>Si</v>
      </c>
      <c r="Q20" t="str">
        <f>+TRIM(Tabla1[[#This Row],[Fabricante]])</f>
        <v>Mansfield</v>
      </c>
      <c r="R20" t="str">
        <f>+TRIM(Tabla1[[#This Row],[Homologo Mansfield]])</f>
        <v>388010000</v>
      </c>
      <c r="S20" t="str">
        <f>+TRIM(Tabla1[[#This Row],[Sku]])</f>
        <v>388010000</v>
      </c>
      <c r="T20" t="str">
        <f>+TRIM(Tabla1[[#This Row],[Type]])</f>
        <v>Bowl</v>
      </c>
      <c r="U20" t="str">
        <f>+TRIM(Tabla1[[#This Row],[Linea]])</f>
        <v>Summit</v>
      </c>
      <c r="V20" t="str">
        <f>+TRIM(Tabla1[[#This Row],[Rough in]])</f>
        <v>12</v>
      </c>
      <c r="W20" t="str">
        <f>+TRIM(Tabla1[[#This Row],[Bowl Height]])</f>
        <v>ADA</v>
      </c>
      <c r="X20" t="str">
        <f>+TRIM(Tabla1[[#This Row],[Asiento]])</f>
        <v>Round Front</v>
      </c>
    </row>
    <row r="21" spans="1:24" x14ac:dyDescent="0.25">
      <c r="A21" s="3" t="s">
        <v>13</v>
      </c>
      <c r="B21" s="1" t="s">
        <v>108</v>
      </c>
      <c r="C21" s="1" t="s">
        <v>108</v>
      </c>
      <c r="D21" s="1" t="s">
        <v>109</v>
      </c>
      <c r="E21" t="s">
        <v>110</v>
      </c>
      <c r="F21" t="s">
        <v>51</v>
      </c>
      <c r="G21" t="s">
        <v>52</v>
      </c>
      <c r="H21" t="s">
        <v>45</v>
      </c>
      <c r="I21">
        <v>1.28</v>
      </c>
      <c r="J21" t="s">
        <v>111</v>
      </c>
      <c r="K21" t="s">
        <v>112</v>
      </c>
      <c r="L21" t="s">
        <v>113</v>
      </c>
      <c r="N21" t="str">
        <f>IF(Tabla1[[#This Row],[Link]]&lt;&gt;"","Si","No")</f>
        <v>Si</v>
      </c>
      <c r="Q21" t="str">
        <f>+TRIM(Tabla1[[#This Row],[Fabricante]])</f>
        <v>Mansfield</v>
      </c>
      <c r="R21" t="str">
        <f>+TRIM(Tabla1[[#This Row],[Homologo Mansfield]])</f>
        <v>117-3173</v>
      </c>
      <c r="S21" t="str">
        <f>+TRIM(Tabla1[[#This Row],[Sku]])</f>
        <v>117-3173</v>
      </c>
      <c r="T21" t="str">
        <f>+TRIM(Tabla1[[#This Row],[Type]])</f>
        <v>CTK</v>
      </c>
      <c r="U21" t="str">
        <f>+TRIM(Tabla1[[#This Row],[Linea]])</f>
        <v>Alto</v>
      </c>
      <c r="V21" t="str">
        <f>+TRIM(Tabla1[[#This Row],[Rough in]])</f>
        <v>12</v>
      </c>
      <c r="W21" t="str">
        <f>+TRIM(Tabla1[[#This Row],[Bowl Height]])</f>
        <v>ADA</v>
      </c>
      <c r="X21" t="str">
        <f>+TRIM(Tabla1[[#This Row],[Asiento]])</f>
        <v>Round Front</v>
      </c>
    </row>
    <row r="22" spans="1:24" x14ac:dyDescent="0.25">
      <c r="A22" s="3" t="s">
        <v>13</v>
      </c>
      <c r="B22" s="1" t="s">
        <v>114</v>
      </c>
      <c r="C22" s="1" t="s">
        <v>114</v>
      </c>
      <c r="D22" s="1" t="s">
        <v>109</v>
      </c>
      <c r="E22" t="s">
        <v>110</v>
      </c>
      <c r="F22" t="s">
        <v>51</v>
      </c>
      <c r="G22" t="s">
        <v>52</v>
      </c>
      <c r="H22" t="s">
        <v>45</v>
      </c>
      <c r="I22">
        <v>1.28</v>
      </c>
      <c r="J22" t="s">
        <v>111</v>
      </c>
      <c r="K22" t="s">
        <v>112</v>
      </c>
      <c r="L22" t="s">
        <v>115</v>
      </c>
      <c r="N22" t="str">
        <f>IF(Tabla1[[#This Row],[Link]]&lt;&gt;"","Si","No")</f>
        <v>Si</v>
      </c>
      <c r="Q22" t="str">
        <f>+TRIM(Tabla1[[#This Row],[Fabricante]])</f>
        <v>Mansfield</v>
      </c>
      <c r="R22" t="str">
        <f>+TRIM(Tabla1[[#This Row],[Homologo Mansfield]])</f>
        <v>5117CTK</v>
      </c>
      <c r="S22" t="str">
        <f>+TRIM(Tabla1[[#This Row],[Sku]])</f>
        <v>5117CTK</v>
      </c>
      <c r="T22" t="str">
        <f>+TRIM(Tabla1[[#This Row],[Type]])</f>
        <v>CTK</v>
      </c>
      <c r="U22" t="str">
        <f>+TRIM(Tabla1[[#This Row],[Linea]])</f>
        <v>Alto</v>
      </c>
      <c r="V22" t="str">
        <f>+TRIM(Tabla1[[#This Row],[Rough in]])</f>
        <v>12</v>
      </c>
      <c r="W22" t="str">
        <f>+TRIM(Tabla1[[#This Row],[Bowl Height]])</f>
        <v>ADA</v>
      </c>
      <c r="X22" t="str">
        <f>+TRIM(Tabla1[[#This Row],[Asiento]])</f>
        <v>Round Front</v>
      </c>
    </row>
    <row r="23" spans="1:24" x14ac:dyDescent="0.25">
      <c r="A23" s="3" t="s">
        <v>13</v>
      </c>
      <c r="B23" s="1" t="s">
        <v>116</v>
      </c>
      <c r="C23" s="1" t="s">
        <v>116</v>
      </c>
      <c r="D23" s="1" t="s">
        <v>109</v>
      </c>
      <c r="E23" t="s">
        <v>110</v>
      </c>
      <c r="F23" t="s">
        <v>51</v>
      </c>
      <c r="G23" t="s">
        <v>44</v>
      </c>
      <c r="H23" t="s">
        <v>45</v>
      </c>
      <c r="I23">
        <v>1.28</v>
      </c>
      <c r="J23" t="s">
        <v>117</v>
      </c>
      <c r="K23" t="s">
        <v>118</v>
      </c>
      <c r="L23" t="s">
        <v>119</v>
      </c>
      <c r="N23" t="str">
        <f>IF(Tabla1[[#This Row],[Link]]&lt;&gt;"","Si","No")</f>
        <v>Si</v>
      </c>
      <c r="Q23" t="str">
        <f>+TRIM(Tabla1[[#This Row],[Fabricante]])</f>
        <v>Mansfield</v>
      </c>
      <c r="R23" t="str">
        <f>+TRIM(Tabla1[[#This Row],[Homologo Mansfield]])</f>
        <v>5130CTK</v>
      </c>
      <c r="S23" t="str">
        <f>+TRIM(Tabla1[[#This Row],[Sku]])</f>
        <v>5130CTK</v>
      </c>
      <c r="T23" t="str">
        <f>+TRIM(Tabla1[[#This Row],[Type]])</f>
        <v>CTK</v>
      </c>
      <c r="U23" t="str">
        <f>+TRIM(Tabla1[[#This Row],[Linea]])</f>
        <v>Alto</v>
      </c>
      <c r="V23" t="str">
        <f>+TRIM(Tabla1[[#This Row],[Rough in]])</f>
        <v>12</v>
      </c>
      <c r="W23" t="str">
        <f>+TRIM(Tabla1[[#This Row],[Bowl Height]])</f>
        <v>Standard</v>
      </c>
      <c r="X23" t="str">
        <f>+TRIM(Tabla1[[#This Row],[Asiento]])</f>
        <v>Round Front</v>
      </c>
    </row>
    <row r="24" spans="1:24" x14ac:dyDescent="0.25">
      <c r="A24" s="3" t="s">
        <v>13</v>
      </c>
      <c r="B24" s="1" t="s">
        <v>120</v>
      </c>
      <c r="C24" s="1" t="s">
        <v>120</v>
      </c>
      <c r="D24" s="1" t="s">
        <v>109</v>
      </c>
      <c r="E24" t="s">
        <v>121</v>
      </c>
      <c r="F24" t="s">
        <v>51</v>
      </c>
      <c r="G24" t="s">
        <v>52</v>
      </c>
      <c r="H24" t="s">
        <v>53</v>
      </c>
      <c r="I24">
        <v>1.28</v>
      </c>
      <c r="J24" t="s">
        <v>122</v>
      </c>
      <c r="K24" t="s">
        <v>123</v>
      </c>
      <c r="L24" t="s">
        <v>124</v>
      </c>
      <c r="N24" t="str">
        <f>IF(Tabla1[[#This Row],[Link]]&lt;&gt;"","Si","No")</f>
        <v>Si</v>
      </c>
      <c r="Q24" t="str">
        <f>+TRIM(Tabla1[[#This Row],[Fabricante]])</f>
        <v>Mansfield</v>
      </c>
      <c r="R24" t="str">
        <f>+TRIM(Tabla1[[#This Row],[Homologo Mansfield]])</f>
        <v>4115-3106</v>
      </c>
      <c r="S24" t="str">
        <f>+TRIM(Tabla1[[#This Row],[Sku]])</f>
        <v>4115-3106</v>
      </c>
      <c r="T24" t="str">
        <f>+TRIM(Tabla1[[#This Row],[Type]])</f>
        <v>CTK</v>
      </c>
      <c r="U24" t="str">
        <f>+TRIM(Tabla1[[#This Row],[Linea]])</f>
        <v>Barret</v>
      </c>
      <c r="V24" t="str">
        <f>+TRIM(Tabla1[[#This Row],[Rough in]])</f>
        <v>12</v>
      </c>
      <c r="W24" t="str">
        <f>+TRIM(Tabla1[[#This Row],[Bowl Height]])</f>
        <v>ADA</v>
      </c>
      <c r="X24" t="str">
        <f>+TRIM(Tabla1[[#This Row],[Asiento]])</f>
        <v>Elongated</v>
      </c>
    </row>
    <row r="25" spans="1:24" x14ac:dyDescent="0.25">
      <c r="A25" s="3" t="s">
        <v>13</v>
      </c>
      <c r="B25" s="1" t="s">
        <v>125</v>
      </c>
      <c r="C25" s="1" t="s">
        <v>125</v>
      </c>
      <c r="D25" s="1" t="s">
        <v>109</v>
      </c>
      <c r="E25" t="s">
        <v>126</v>
      </c>
      <c r="F25" t="s">
        <v>51</v>
      </c>
      <c r="G25" t="s">
        <v>52</v>
      </c>
      <c r="H25" t="s">
        <v>53</v>
      </c>
      <c r="I25">
        <v>1.6</v>
      </c>
      <c r="J25" t="s">
        <v>127</v>
      </c>
      <c r="K25" t="s">
        <v>128</v>
      </c>
      <c r="L25" t="s">
        <v>129</v>
      </c>
      <c r="N25" t="str">
        <f>IF(Tabla1[[#This Row],[Link]]&lt;&gt;"","Si","No")</f>
        <v>Si</v>
      </c>
      <c r="Q25" t="str">
        <f>+TRIM(Tabla1[[#This Row],[Fabricante]])</f>
        <v>Mansfield</v>
      </c>
      <c r="R25" t="str">
        <f>+TRIM(Tabla1[[#This Row],[Homologo Mansfield]])</f>
        <v>5147CTK</v>
      </c>
      <c r="S25" t="str">
        <f>+TRIM(Tabla1[[#This Row],[Sku]])</f>
        <v>5147CTK</v>
      </c>
      <c r="T25" t="str">
        <f>+TRIM(Tabla1[[#This Row],[Type]])</f>
        <v>CTK</v>
      </c>
      <c r="U25" t="str">
        <f>+TRIM(Tabla1[[#This Row],[Linea]])</f>
        <v>Brentwood</v>
      </c>
      <c r="V25" t="str">
        <f>+TRIM(Tabla1[[#This Row],[Rough in]])</f>
        <v>12</v>
      </c>
      <c r="W25" t="str">
        <f>+TRIM(Tabla1[[#This Row],[Bowl Height]])</f>
        <v>ADA</v>
      </c>
      <c r="X25" t="str">
        <f>+TRIM(Tabla1[[#This Row],[Asiento]])</f>
        <v>Elongated</v>
      </c>
    </row>
    <row r="26" spans="1:24" x14ac:dyDescent="0.25">
      <c r="A26" s="3" t="s">
        <v>13</v>
      </c>
      <c r="B26" s="1" t="s">
        <v>130</v>
      </c>
      <c r="C26" s="1" t="s">
        <v>130</v>
      </c>
      <c r="D26" s="1" t="s">
        <v>109</v>
      </c>
      <c r="E26" t="s">
        <v>126</v>
      </c>
      <c r="F26" t="s">
        <v>51</v>
      </c>
      <c r="G26" t="s">
        <v>52</v>
      </c>
      <c r="H26" t="s">
        <v>53</v>
      </c>
      <c r="I26">
        <v>1.28</v>
      </c>
      <c r="J26" t="s">
        <v>131</v>
      </c>
      <c r="K26" t="s">
        <v>132</v>
      </c>
      <c r="L26" t="s">
        <v>133</v>
      </c>
      <c r="N26" t="str">
        <f>IF(Tabla1[[#This Row],[Link]]&lt;&gt;"","Si","No")</f>
        <v>Si</v>
      </c>
      <c r="Q26" t="str">
        <f>+TRIM(Tabla1[[#This Row],[Fabricante]])</f>
        <v>Mansfield</v>
      </c>
      <c r="R26" t="str">
        <f>+TRIM(Tabla1[[#This Row],[Homologo Mansfield]])</f>
        <v>5148CTK</v>
      </c>
      <c r="S26" t="str">
        <f>+TRIM(Tabla1[[#This Row],[Sku]])</f>
        <v>5148CTK</v>
      </c>
      <c r="T26" t="str">
        <f>+TRIM(Tabla1[[#This Row],[Type]])</f>
        <v>CTK</v>
      </c>
      <c r="U26" t="str">
        <f>+TRIM(Tabla1[[#This Row],[Linea]])</f>
        <v>Brentwood</v>
      </c>
      <c r="V26" t="str">
        <f>+TRIM(Tabla1[[#This Row],[Rough in]])</f>
        <v>12</v>
      </c>
      <c r="W26" t="str">
        <f>+TRIM(Tabla1[[#This Row],[Bowl Height]])</f>
        <v>ADA</v>
      </c>
      <c r="X26" t="str">
        <f>+TRIM(Tabla1[[#This Row],[Asiento]])</f>
        <v>Elongated</v>
      </c>
    </row>
    <row r="27" spans="1:24" x14ac:dyDescent="0.25">
      <c r="A27" s="3" t="s">
        <v>13</v>
      </c>
      <c r="B27" s="1" t="s">
        <v>134</v>
      </c>
      <c r="C27" s="1" t="s">
        <v>134</v>
      </c>
      <c r="D27" s="1" t="s">
        <v>109</v>
      </c>
      <c r="E27" t="s">
        <v>135</v>
      </c>
      <c r="F27" t="s">
        <v>51</v>
      </c>
      <c r="G27" t="s">
        <v>52</v>
      </c>
      <c r="H27" t="s">
        <v>53</v>
      </c>
      <c r="I27">
        <v>1.28</v>
      </c>
      <c r="J27" t="s">
        <v>136</v>
      </c>
      <c r="K27" t="s">
        <v>137</v>
      </c>
      <c r="L27" t="s">
        <v>138</v>
      </c>
      <c r="N27" t="str">
        <f>IF(Tabla1[[#This Row],[Link]]&lt;&gt;"","Si","No")</f>
        <v>Si</v>
      </c>
      <c r="Q27" t="str">
        <f>+TRIM(Tabla1[[#This Row],[Fabricante]])</f>
        <v>Mansfield</v>
      </c>
      <c r="R27" t="str">
        <f>+TRIM(Tabla1[[#This Row],[Homologo Mansfield]])</f>
        <v>710CTK</v>
      </c>
      <c r="S27" t="str">
        <f>+TRIM(Tabla1[[#This Row],[Sku]])</f>
        <v>710CTK</v>
      </c>
      <c r="T27" t="str">
        <f>+TRIM(Tabla1[[#This Row],[Type]])</f>
        <v>CTK</v>
      </c>
      <c r="U27" t="str">
        <f>+TRIM(Tabla1[[#This Row],[Linea]])</f>
        <v>Broadway</v>
      </c>
      <c r="V27" t="str">
        <f>+TRIM(Tabla1[[#This Row],[Rough in]])</f>
        <v>12</v>
      </c>
      <c r="W27" t="str">
        <f>+TRIM(Tabla1[[#This Row],[Bowl Height]])</f>
        <v>ADA</v>
      </c>
      <c r="X27" t="str">
        <f>+TRIM(Tabla1[[#This Row],[Asiento]])</f>
        <v>Elongated</v>
      </c>
    </row>
    <row r="28" spans="1:24" x14ac:dyDescent="0.25">
      <c r="A28" s="3" t="s">
        <v>13</v>
      </c>
      <c r="B28" s="1" t="s">
        <v>139</v>
      </c>
      <c r="C28" s="1" t="s">
        <v>139</v>
      </c>
      <c r="D28" s="1" t="s">
        <v>109</v>
      </c>
      <c r="E28" t="s">
        <v>140</v>
      </c>
      <c r="F28" t="s">
        <v>51</v>
      </c>
      <c r="G28" t="s">
        <v>52</v>
      </c>
      <c r="H28" t="s">
        <v>53</v>
      </c>
      <c r="I28">
        <v>1.28</v>
      </c>
      <c r="J28" t="s">
        <v>141</v>
      </c>
      <c r="K28" t="s">
        <v>142</v>
      </c>
      <c r="L28" t="s">
        <v>143</v>
      </c>
      <c r="N28" t="str">
        <f>IF(Tabla1[[#This Row],[Link]]&lt;&gt;"","Si","No")</f>
        <v>Si</v>
      </c>
      <c r="Q28" t="str">
        <f>+TRIM(Tabla1[[#This Row],[Fabricante]])</f>
        <v>Mansfield</v>
      </c>
      <c r="R28" t="str">
        <f>+TRIM(Tabla1[[#This Row],[Homologo Mansfield]])</f>
        <v>5817CTK</v>
      </c>
      <c r="S28" t="str">
        <f>+TRIM(Tabla1[[#This Row],[Sku]])</f>
        <v>5817CTK</v>
      </c>
      <c r="T28" t="str">
        <f>+TRIM(Tabla1[[#This Row],[Type]])</f>
        <v>CTK</v>
      </c>
      <c r="U28" t="str">
        <f>+TRIM(Tabla1[[#This Row],[Linea]])</f>
        <v>Cascade</v>
      </c>
      <c r="V28" t="str">
        <f>+TRIM(Tabla1[[#This Row],[Rough in]])</f>
        <v>12</v>
      </c>
      <c r="W28" t="str">
        <f>+TRIM(Tabla1[[#This Row],[Bowl Height]])</f>
        <v>ADA</v>
      </c>
      <c r="X28" t="str">
        <f>+TRIM(Tabla1[[#This Row],[Asiento]])</f>
        <v>Elongated</v>
      </c>
    </row>
    <row r="29" spans="1:24" x14ac:dyDescent="0.25">
      <c r="A29" s="3" t="s">
        <v>13</v>
      </c>
      <c r="B29" s="1" t="s">
        <v>144</v>
      </c>
      <c r="C29" s="1" t="s">
        <v>144</v>
      </c>
      <c r="D29" s="1" t="s">
        <v>109</v>
      </c>
      <c r="E29" t="s">
        <v>145</v>
      </c>
      <c r="F29" t="s">
        <v>51</v>
      </c>
      <c r="G29" t="s">
        <v>52</v>
      </c>
      <c r="H29" t="s">
        <v>53</v>
      </c>
      <c r="I29">
        <v>1.28</v>
      </c>
      <c r="J29" t="s">
        <v>146</v>
      </c>
      <c r="K29" t="s">
        <v>147</v>
      </c>
      <c r="L29" t="s">
        <v>148</v>
      </c>
      <c r="N29" t="str">
        <f>IF(Tabla1[[#This Row],[Link]]&lt;&gt;"","Si","No")</f>
        <v>Si</v>
      </c>
      <c r="Q29" t="str">
        <f>+TRIM(Tabla1[[#This Row],[Fabricante]])</f>
        <v>Mansfield</v>
      </c>
      <c r="R29" t="str">
        <f>+TRIM(Tabla1[[#This Row],[Homologo Mansfield]])</f>
        <v>5916CTK</v>
      </c>
      <c r="S29" t="str">
        <f>+TRIM(Tabla1[[#This Row],[Sku]])</f>
        <v>5916CTK</v>
      </c>
      <c r="T29" t="str">
        <f>+TRIM(Tabla1[[#This Row],[Type]])</f>
        <v>CTK</v>
      </c>
      <c r="U29" t="str">
        <f>+TRIM(Tabla1[[#This Row],[Linea]])</f>
        <v>Denali</v>
      </c>
      <c r="V29" t="str">
        <f>+TRIM(Tabla1[[#This Row],[Rough in]])</f>
        <v>12</v>
      </c>
      <c r="W29" t="str">
        <f>+TRIM(Tabla1[[#This Row],[Bowl Height]])</f>
        <v>ADA</v>
      </c>
      <c r="X29" t="str">
        <f>+TRIM(Tabla1[[#This Row],[Asiento]])</f>
        <v>Elongated</v>
      </c>
    </row>
    <row r="30" spans="1:24" x14ac:dyDescent="0.25">
      <c r="A30" s="3" t="s">
        <v>13</v>
      </c>
      <c r="B30" s="1" t="s">
        <v>149</v>
      </c>
      <c r="C30" s="1" t="s">
        <v>149</v>
      </c>
      <c r="D30" s="1" t="s">
        <v>109</v>
      </c>
      <c r="E30" t="s">
        <v>150</v>
      </c>
      <c r="F30" t="s">
        <v>151</v>
      </c>
      <c r="G30" t="s">
        <v>152</v>
      </c>
      <c r="H30" t="s">
        <v>45</v>
      </c>
      <c r="I30">
        <v>1.28</v>
      </c>
      <c r="J30" t="s">
        <v>153</v>
      </c>
      <c r="K30" t="s">
        <v>154</v>
      </c>
      <c r="L30" t="s">
        <v>155</v>
      </c>
      <c r="N30" t="str">
        <f>IF(Tabla1[[#This Row],[Link]]&lt;&gt;"","Si","No")</f>
        <v>Si</v>
      </c>
      <c r="Q30" t="str">
        <f>+TRIM(Tabla1[[#This Row],[Fabricante]])</f>
        <v>Mansfield</v>
      </c>
      <c r="R30" t="str">
        <f>+TRIM(Tabla1[[#This Row],[Homologo Mansfield]])</f>
        <v>4326-4321</v>
      </c>
      <c r="S30" t="str">
        <f>+TRIM(Tabla1[[#This Row],[Sku]])</f>
        <v>4326-4321</v>
      </c>
      <c r="T30" t="str">
        <f>+TRIM(Tabla1[[#This Row],[Type]])</f>
        <v>CTK</v>
      </c>
      <c r="U30" t="str">
        <f>+TRIM(Tabla1[[#This Row],[Linea]])</f>
        <v>Elementary</v>
      </c>
      <c r="V30" t="str">
        <f>+TRIM(Tabla1[[#This Row],[Rough in]])</f>
        <v>10</v>
      </c>
      <c r="W30" t="str">
        <f>+TRIM(Tabla1[[#This Row],[Bowl Height]])</f>
        <v>Juvenile - children</v>
      </c>
      <c r="X30" t="str">
        <f>+TRIM(Tabla1[[#This Row],[Asiento]])</f>
        <v>Round Front</v>
      </c>
    </row>
    <row r="31" spans="1:24" x14ac:dyDescent="0.25">
      <c r="A31" s="3" t="s">
        <v>13</v>
      </c>
      <c r="B31" s="1" t="s">
        <v>156</v>
      </c>
      <c r="C31" s="1" t="s">
        <v>156</v>
      </c>
      <c r="D31" s="1" t="s">
        <v>109</v>
      </c>
      <c r="E31" t="s">
        <v>157</v>
      </c>
      <c r="F31" t="s">
        <v>51</v>
      </c>
      <c r="G31" t="s">
        <v>158</v>
      </c>
      <c r="H31" t="s">
        <v>53</v>
      </c>
      <c r="I31" t="s">
        <v>159</v>
      </c>
      <c r="J31" t="s">
        <v>160</v>
      </c>
      <c r="K31" t="s">
        <v>161</v>
      </c>
      <c r="L31" t="s">
        <v>162</v>
      </c>
      <c r="N31" t="str">
        <f>IF(Tabla1[[#This Row],[Link]]&lt;&gt;"","Si","No")</f>
        <v>Si</v>
      </c>
      <c r="Q31" t="str">
        <f>+TRIM(Tabla1[[#This Row],[Fabricante]])</f>
        <v>Mansfield</v>
      </c>
      <c r="R31" t="str">
        <f>+TRIM(Tabla1[[#This Row],[Homologo Mansfield]])</f>
        <v>177-178</v>
      </c>
      <c r="S31" t="str">
        <f>+TRIM(Tabla1[[#This Row],[Sku]])</f>
        <v>177-178</v>
      </c>
      <c r="T31" t="str">
        <f>+TRIM(Tabla1[[#This Row],[Type]])</f>
        <v>CTK</v>
      </c>
      <c r="U31" t="str">
        <f>+TRIM(Tabla1[[#This Row],[Linea]])</f>
        <v>Enso</v>
      </c>
      <c r="V31" t="str">
        <f>+TRIM(Tabla1[[#This Row],[Rough in]])</f>
        <v>12</v>
      </c>
      <c r="W31" t="str">
        <f>+TRIM(Tabla1[[#This Row],[Bowl Height]])</f>
        <v>Standard - Smartheight</v>
      </c>
      <c r="X31" t="str">
        <f>+TRIM(Tabla1[[#This Row],[Asiento]])</f>
        <v>Elongated</v>
      </c>
    </row>
    <row r="32" spans="1:24" x14ac:dyDescent="0.25">
      <c r="A32" s="3" t="s">
        <v>13</v>
      </c>
      <c r="B32" s="1" t="s">
        <v>163</v>
      </c>
      <c r="C32" s="1" t="s">
        <v>163</v>
      </c>
      <c r="D32" s="1" t="s">
        <v>109</v>
      </c>
      <c r="E32" t="s">
        <v>164</v>
      </c>
      <c r="F32" t="s">
        <v>51</v>
      </c>
      <c r="G32" t="s">
        <v>158</v>
      </c>
      <c r="H32" t="s">
        <v>53</v>
      </c>
      <c r="I32">
        <v>1</v>
      </c>
      <c r="J32" t="s">
        <v>165</v>
      </c>
      <c r="K32" t="s">
        <v>166</v>
      </c>
      <c r="L32" t="s">
        <v>167</v>
      </c>
      <c r="N32" t="str">
        <f>IF(Tabla1[[#This Row],[Link]]&lt;&gt;"","Si","No")</f>
        <v>Si</v>
      </c>
      <c r="Q32" t="str">
        <f>+TRIM(Tabla1[[#This Row],[Fabricante]])</f>
        <v>Mansfield</v>
      </c>
      <c r="R32" t="str">
        <f>+TRIM(Tabla1[[#This Row],[Homologo Mansfield]])</f>
        <v>1014-1012</v>
      </c>
      <c r="S32" t="str">
        <f>+TRIM(Tabla1[[#This Row],[Sku]])</f>
        <v>1014-1012</v>
      </c>
      <c r="T32" t="str">
        <f>+TRIM(Tabla1[[#This Row],[Type]])</f>
        <v>CTK</v>
      </c>
      <c r="U32" t="str">
        <f>+TRIM(Tabla1[[#This Row],[Linea]])</f>
        <v>Maverick</v>
      </c>
      <c r="V32" t="str">
        <f>+TRIM(Tabla1[[#This Row],[Rough in]])</f>
        <v>12</v>
      </c>
      <c r="W32" t="str">
        <f>+TRIM(Tabla1[[#This Row],[Bowl Height]])</f>
        <v>Standard - Smartheight</v>
      </c>
      <c r="X32" t="str">
        <f>+TRIM(Tabla1[[#This Row],[Asiento]])</f>
        <v>Elongated</v>
      </c>
    </row>
    <row r="33" spans="1:24" x14ac:dyDescent="0.25">
      <c r="A33" s="3" t="s">
        <v>13</v>
      </c>
      <c r="B33" s="1" t="s">
        <v>168</v>
      </c>
      <c r="C33" s="1" t="s">
        <v>168</v>
      </c>
      <c r="D33" s="1" t="s">
        <v>109</v>
      </c>
      <c r="E33" t="s">
        <v>169</v>
      </c>
      <c r="F33" t="s">
        <v>51</v>
      </c>
      <c r="G33" t="s">
        <v>44</v>
      </c>
      <c r="H33" t="s">
        <v>53</v>
      </c>
      <c r="I33">
        <v>1.6</v>
      </c>
      <c r="J33" t="s">
        <v>170</v>
      </c>
      <c r="K33" t="s">
        <v>171</v>
      </c>
      <c r="L33" t="s">
        <v>172</v>
      </c>
      <c r="N33" t="str">
        <f>IF(Tabla1[[#This Row],[Link]]&lt;&gt;"","Si","No")</f>
        <v>Si</v>
      </c>
      <c r="Q33" t="str">
        <f>+TRIM(Tabla1[[#This Row],[Fabricante]])</f>
        <v>Mansfield</v>
      </c>
      <c r="R33" t="str">
        <f>+TRIM(Tabla1[[#This Row],[Homologo Mansfield]])</f>
        <v>760</v>
      </c>
      <c r="S33" t="str">
        <f>+TRIM(Tabla1[[#This Row],[Sku]])</f>
        <v>760</v>
      </c>
      <c r="T33" t="str">
        <f>+TRIM(Tabla1[[#This Row],[Type]])</f>
        <v>CTK</v>
      </c>
      <c r="U33" t="str">
        <f>+TRIM(Tabla1[[#This Row],[Linea]])</f>
        <v>Nyren</v>
      </c>
      <c r="V33" t="str">
        <f>+TRIM(Tabla1[[#This Row],[Rough in]])</f>
        <v>12</v>
      </c>
      <c r="W33" t="str">
        <f>+TRIM(Tabla1[[#This Row],[Bowl Height]])</f>
        <v>Standard</v>
      </c>
      <c r="X33" t="str">
        <f>+TRIM(Tabla1[[#This Row],[Asiento]])</f>
        <v>Elongated</v>
      </c>
    </row>
    <row r="34" spans="1:24" x14ac:dyDescent="0.25">
      <c r="A34" s="3" t="s">
        <v>13</v>
      </c>
      <c r="B34" s="1" t="s">
        <v>173</v>
      </c>
      <c r="C34" s="1" t="s">
        <v>173</v>
      </c>
      <c r="D34" s="1" t="s">
        <v>109</v>
      </c>
      <c r="E34" t="s">
        <v>174</v>
      </c>
      <c r="F34" t="s">
        <v>51</v>
      </c>
      <c r="G34" t="s">
        <v>44</v>
      </c>
      <c r="H34" t="s">
        <v>53</v>
      </c>
      <c r="I34">
        <v>1.28</v>
      </c>
      <c r="J34" t="s">
        <v>175</v>
      </c>
      <c r="K34" t="s">
        <v>176</v>
      </c>
      <c r="L34" t="s">
        <v>177</v>
      </c>
      <c r="N34" t="str">
        <f>IF(Tabla1[[#This Row],[Link]]&lt;&gt;"","Si","No")</f>
        <v>Si</v>
      </c>
      <c r="Q34" t="str">
        <f>+TRIM(Tabla1[[#This Row],[Fabricante]])</f>
        <v>Mansfield</v>
      </c>
      <c r="R34" t="str">
        <f>+TRIM(Tabla1[[#This Row],[Homologo Mansfield]])</f>
        <v>5135CTK</v>
      </c>
      <c r="S34" t="str">
        <f>+TRIM(Tabla1[[#This Row],[Sku]])</f>
        <v>5135CTK</v>
      </c>
      <c r="T34" t="str">
        <f>+TRIM(Tabla1[[#This Row],[Type]])</f>
        <v>CTK</v>
      </c>
      <c r="U34" t="str">
        <f>+TRIM(Tabla1[[#This Row],[Linea]])</f>
        <v>Pro-Fit</v>
      </c>
      <c r="V34" t="str">
        <f>+TRIM(Tabla1[[#This Row],[Rough in]])</f>
        <v>12</v>
      </c>
      <c r="W34" t="str">
        <f>+TRIM(Tabla1[[#This Row],[Bowl Height]])</f>
        <v>Standard</v>
      </c>
      <c r="X34" t="str">
        <f>+TRIM(Tabla1[[#This Row],[Asiento]])</f>
        <v>Elongated</v>
      </c>
    </row>
    <row r="35" spans="1:24" x14ac:dyDescent="0.25">
      <c r="A35" s="3" t="s">
        <v>13</v>
      </c>
      <c r="B35" s="1" t="s">
        <v>178</v>
      </c>
      <c r="C35" s="1" t="s">
        <v>178</v>
      </c>
      <c r="D35" s="1" t="s">
        <v>109</v>
      </c>
      <c r="E35" t="s">
        <v>80</v>
      </c>
      <c r="F35" t="s">
        <v>51</v>
      </c>
      <c r="G35" t="s">
        <v>52</v>
      </c>
      <c r="H35" t="s">
        <v>53</v>
      </c>
      <c r="I35">
        <v>1</v>
      </c>
      <c r="J35" t="s">
        <v>179</v>
      </c>
      <c r="K35" t="s">
        <v>180</v>
      </c>
      <c r="L35" t="s">
        <v>181</v>
      </c>
      <c r="N35" t="str">
        <f>IF(Tabla1[[#This Row],[Link]]&lt;&gt;"","Si","No")</f>
        <v>Si</v>
      </c>
      <c r="Q35" t="str">
        <f>+TRIM(Tabla1[[#This Row],[Fabricante]])</f>
        <v>Mansfield</v>
      </c>
      <c r="R35" t="str">
        <f>+TRIM(Tabla1[[#This Row],[Homologo Mansfield]])</f>
        <v>148-153</v>
      </c>
      <c r="S35" t="str">
        <f>+TRIM(Tabla1[[#This Row],[Sku]])</f>
        <v>148-153</v>
      </c>
      <c r="T35" t="str">
        <f>+TRIM(Tabla1[[#This Row],[Type]])</f>
        <v>CTK</v>
      </c>
      <c r="U35" t="str">
        <f>+TRIM(Tabla1[[#This Row],[Linea]])</f>
        <v>Quantum One</v>
      </c>
      <c r="V35" t="str">
        <f>+TRIM(Tabla1[[#This Row],[Rough in]])</f>
        <v>12</v>
      </c>
      <c r="W35" t="str">
        <f>+TRIM(Tabla1[[#This Row],[Bowl Height]])</f>
        <v>ADA</v>
      </c>
      <c r="X35" t="str">
        <f>+TRIM(Tabla1[[#This Row],[Asiento]])</f>
        <v>Elongated</v>
      </c>
    </row>
    <row r="36" spans="1:24" x14ac:dyDescent="0.25">
      <c r="A36" s="3" t="s">
        <v>13</v>
      </c>
      <c r="B36" s="1" t="s">
        <v>182</v>
      </c>
      <c r="C36" s="1" t="s">
        <v>182</v>
      </c>
      <c r="D36" s="1" t="s">
        <v>109</v>
      </c>
      <c r="E36" t="s">
        <v>80</v>
      </c>
      <c r="F36" t="s">
        <v>51</v>
      </c>
      <c r="G36" t="s">
        <v>52</v>
      </c>
      <c r="H36" t="s">
        <v>53</v>
      </c>
      <c r="I36">
        <v>1</v>
      </c>
      <c r="J36" t="s">
        <v>183</v>
      </c>
      <c r="K36" t="s">
        <v>180</v>
      </c>
      <c r="L36" t="s">
        <v>184</v>
      </c>
      <c r="N36" t="str">
        <f>IF(Tabla1[[#This Row],[Link]]&lt;&gt;"","Si","No")</f>
        <v>Si</v>
      </c>
      <c r="Q36" t="str">
        <f>+TRIM(Tabla1[[#This Row],[Fabricante]])</f>
        <v>Mansfield</v>
      </c>
      <c r="R36" t="str">
        <f>+TRIM(Tabla1[[#This Row],[Homologo Mansfield]])</f>
        <v>144-153</v>
      </c>
      <c r="S36" t="str">
        <f>+TRIM(Tabla1[[#This Row],[Sku]])</f>
        <v>144-153</v>
      </c>
      <c r="T36" t="str">
        <f>+TRIM(Tabla1[[#This Row],[Type]])</f>
        <v>CTK</v>
      </c>
      <c r="U36" t="str">
        <f>+TRIM(Tabla1[[#This Row],[Linea]])</f>
        <v>Quantum One</v>
      </c>
      <c r="V36" t="str">
        <f>+TRIM(Tabla1[[#This Row],[Rough in]])</f>
        <v>12</v>
      </c>
      <c r="W36" t="str">
        <f>+TRIM(Tabla1[[#This Row],[Bowl Height]])</f>
        <v>ADA</v>
      </c>
      <c r="X36" t="str">
        <f>+TRIM(Tabla1[[#This Row],[Asiento]])</f>
        <v>Elongated</v>
      </c>
    </row>
    <row r="37" spans="1:24" x14ac:dyDescent="0.25">
      <c r="A37" s="3" t="s">
        <v>13</v>
      </c>
      <c r="B37" s="1" t="s">
        <v>185</v>
      </c>
      <c r="C37" s="1" t="s">
        <v>185</v>
      </c>
      <c r="D37" s="1" t="s">
        <v>109</v>
      </c>
      <c r="E37" t="s">
        <v>80</v>
      </c>
      <c r="F37" t="s">
        <v>51</v>
      </c>
      <c r="G37" t="s">
        <v>52</v>
      </c>
      <c r="H37" t="s">
        <v>53</v>
      </c>
      <c r="I37">
        <v>1</v>
      </c>
      <c r="J37" t="s">
        <v>186</v>
      </c>
      <c r="K37" t="s">
        <v>180</v>
      </c>
      <c r="L37" t="s">
        <v>187</v>
      </c>
      <c r="N37" t="str">
        <f>IF(Tabla1[[#This Row],[Link]]&lt;&gt;"","Si","No")</f>
        <v>Si</v>
      </c>
      <c r="Q37" t="str">
        <f>+TRIM(Tabla1[[#This Row],[Fabricante]])</f>
        <v>Mansfield</v>
      </c>
      <c r="R37" t="str">
        <f>+TRIM(Tabla1[[#This Row],[Homologo Mansfield]])</f>
        <v>149-153</v>
      </c>
      <c r="S37" t="str">
        <f>+TRIM(Tabla1[[#This Row],[Sku]])</f>
        <v>149-153</v>
      </c>
      <c r="T37" t="str">
        <f>+TRIM(Tabla1[[#This Row],[Type]])</f>
        <v>CTK</v>
      </c>
      <c r="U37" t="str">
        <f>+TRIM(Tabla1[[#This Row],[Linea]])</f>
        <v>Quantum One</v>
      </c>
      <c r="V37" t="str">
        <f>+TRIM(Tabla1[[#This Row],[Rough in]])</f>
        <v>12</v>
      </c>
      <c r="W37" t="str">
        <f>+TRIM(Tabla1[[#This Row],[Bowl Height]])</f>
        <v>ADA</v>
      </c>
      <c r="X37" t="str">
        <f>+TRIM(Tabla1[[#This Row],[Asiento]])</f>
        <v>Elongated</v>
      </c>
    </row>
    <row r="38" spans="1:24" x14ac:dyDescent="0.25">
      <c r="A38" s="3" t="s">
        <v>13</v>
      </c>
      <c r="B38" s="1" t="s">
        <v>188</v>
      </c>
      <c r="C38" s="1" t="s">
        <v>188</v>
      </c>
      <c r="D38" s="1" t="s">
        <v>109</v>
      </c>
      <c r="E38" t="s">
        <v>36</v>
      </c>
      <c r="F38" t="s">
        <v>51</v>
      </c>
      <c r="G38" t="s">
        <v>52</v>
      </c>
      <c r="H38" t="s">
        <v>53</v>
      </c>
      <c r="I38" t="s">
        <v>159</v>
      </c>
      <c r="J38" t="s">
        <v>189</v>
      </c>
      <c r="K38" t="s">
        <v>190</v>
      </c>
      <c r="L38" t="s">
        <v>191</v>
      </c>
      <c r="N38" t="str">
        <f>IF(Tabla1[[#This Row],[Link]]&lt;&gt;"","Si","No")</f>
        <v>Si</v>
      </c>
      <c r="Q38" t="str">
        <f>+TRIM(Tabla1[[#This Row],[Fabricante]])</f>
        <v>Mansfield</v>
      </c>
      <c r="R38" t="str">
        <f>+TRIM(Tabla1[[#This Row],[Homologo Mansfield]])</f>
        <v>5384DFCTK</v>
      </c>
      <c r="S38" t="str">
        <f>+TRIM(Tabla1[[#This Row],[Sku]])</f>
        <v>5384DFCTK</v>
      </c>
      <c r="T38" t="str">
        <f>+TRIM(Tabla1[[#This Row],[Type]])</f>
        <v>CTK</v>
      </c>
      <c r="U38" t="str">
        <f>+TRIM(Tabla1[[#This Row],[Linea]])</f>
        <v>Summit</v>
      </c>
      <c r="V38" t="str">
        <f>+TRIM(Tabla1[[#This Row],[Rough in]])</f>
        <v>12</v>
      </c>
      <c r="W38" t="str">
        <f>+TRIM(Tabla1[[#This Row],[Bowl Height]])</f>
        <v>ADA</v>
      </c>
      <c r="X38" t="str">
        <f>+TRIM(Tabla1[[#This Row],[Asiento]])</f>
        <v>Elongated</v>
      </c>
    </row>
    <row r="39" spans="1:24" x14ac:dyDescent="0.25">
      <c r="A39" s="3" t="s">
        <v>13</v>
      </c>
      <c r="B39" s="1" t="s">
        <v>192</v>
      </c>
      <c r="C39" s="1" t="s">
        <v>192</v>
      </c>
      <c r="D39" s="1" t="s">
        <v>109</v>
      </c>
      <c r="E39" t="s">
        <v>36</v>
      </c>
      <c r="F39" t="s">
        <v>151</v>
      </c>
      <c r="G39" t="s">
        <v>52</v>
      </c>
      <c r="H39" t="s">
        <v>53</v>
      </c>
      <c r="I39">
        <v>1.28</v>
      </c>
      <c r="J39" t="s">
        <v>193</v>
      </c>
      <c r="K39" t="s">
        <v>194</v>
      </c>
      <c r="L39" t="s">
        <v>195</v>
      </c>
      <c r="N39" t="str">
        <f>IF(Tabla1[[#This Row],[Link]]&lt;&gt;"","Si","No")</f>
        <v>Si</v>
      </c>
      <c r="Q39" t="str">
        <f>+TRIM(Tabla1[[#This Row],[Fabricante]])</f>
        <v>Mansfield</v>
      </c>
      <c r="R39" t="str">
        <f>+TRIM(Tabla1[[#This Row],[Homologo Mansfield]])</f>
        <v>5385CTK</v>
      </c>
      <c r="S39" t="str">
        <f>+TRIM(Tabla1[[#This Row],[Sku]])</f>
        <v>5385CTK</v>
      </c>
      <c r="T39" t="str">
        <f>+TRIM(Tabla1[[#This Row],[Type]])</f>
        <v>CTK</v>
      </c>
      <c r="U39" t="str">
        <f>+TRIM(Tabla1[[#This Row],[Linea]])</f>
        <v>Summit</v>
      </c>
      <c r="V39" t="str">
        <f>+TRIM(Tabla1[[#This Row],[Rough in]])</f>
        <v>10</v>
      </c>
      <c r="W39" t="str">
        <f>+TRIM(Tabla1[[#This Row],[Bowl Height]])</f>
        <v>ADA</v>
      </c>
      <c r="X39" t="str">
        <f>+TRIM(Tabla1[[#This Row],[Asiento]])</f>
        <v>Elongated</v>
      </c>
    </row>
    <row r="40" spans="1:24" x14ac:dyDescent="0.25">
      <c r="A40" s="3" t="s">
        <v>13</v>
      </c>
      <c r="B40" s="1" t="s">
        <v>196</v>
      </c>
      <c r="C40" s="1" t="s">
        <v>196</v>
      </c>
      <c r="D40" s="1" t="s">
        <v>109</v>
      </c>
      <c r="E40" t="s">
        <v>36</v>
      </c>
      <c r="F40" t="s">
        <v>51</v>
      </c>
      <c r="G40" t="s">
        <v>52</v>
      </c>
      <c r="H40" t="s">
        <v>53</v>
      </c>
      <c r="I40">
        <v>1.28</v>
      </c>
      <c r="J40" t="s">
        <v>197</v>
      </c>
      <c r="K40" t="s">
        <v>198</v>
      </c>
      <c r="L40" t="s">
        <v>199</v>
      </c>
      <c r="N40" t="str">
        <f>IF(Tabla1[[#This Row],[Link]]&lt;&gt;"","Si","No")</f>
        <v>Si</v>
      </c>
      <c r="Q40" t="str">
        <f>+TRIM(Tabla1[[#This Row],[Fabricante]])</f>
        <v>Mansfield</v>
      </c>
      <c r="R40" t="str">
        <f>+TRIM(Tabla1[[#This Row],[Homologo Mansfield]])</f>
        <v>5384CTK</v>
      </c>
      <c r="S40" t="str">
        <f>+TRIM(Tabla1[[#This Row],[Sku]])</f>
        <v>5384CTK</v>
      </c>
      <c r="T40" t="str">
        <f>+TRIM(Tabla1[[#This Row],[Type]])</f>
        <v>CTK</v>
      </c>
      <c r="U40" t="str">
        <f>+TRIM(Tabla1[[#This Row],[Linea]])</f>
        <v>Summit</v>
      </c>
      <c r="V40" t="str">
        <f>+TRIM(Tabla1[[#This Row],[Rough in]])</f>
        <v>12</v>
      </c>
      <c r="W40" t="str">
        <f>+TRIM(Tabla1[[#This Row],[Bowl Height]])</f>
        <v>ADA</v>
      </c>
      <c r="X40" t="str">
        <f>+TRIM(Tabla1[[#This Row],[Asiento]])</f>
        <v>Elongated</v>
      </c>
    </row>
    <row r="41" spans="1:24" x14ac:dyDescent="0.25">
      <c r="A41" s="3" t="s">
        <v>13</v>
      </c>
      <c r="B41" s="1" t="s">
        <v>200</v>
      </c>
      <c r="C41" s="1" t="s">
        <v>200</v>
      </c>
      <c r="D41" s="1" t="s">
        <v>109</v>
      </c>
      <c r="E41" t="s">
        <v>36</v>
      </c>
      <c r="F41" t="s">
        <v>51</v>
      </c>
      <c r="G41" t="s">
        <v>52</v>
      </c>
      <c r="H41" t="s">
        <v>53</v>
      </c>
      <c r="I41">
        <v>1.28</v>
      </c>
      <c r="J41" t="s">
        <v>197</v>
      </c>
      <c r="K41" t="s">
        <v>198</v>
      </c>
      <c r="L41" t="s">
        <v>201</v>
      </c>
      <c r="N41" t="str">
        <f>IF(Tabla1[[#This Row],[Link]]&lt;&gt;"","Si","No")</f>
        <v>Si</v>
      </c>
      <c r="Q41" t="str">
        <f>+TRIM(Tabla1[[#This Row],[Fabricante]])</f>
        <v>Mansfield</v>
      </c>
      <c r="R41" t="str">
        <f>+TRIM(Tabla1[[#This Row],[Homologo Mansfield]])</f>
        <v>384-387RH</v>
      </c>
      <c r="S41" t="str">
        <f>+TRIM(Tabla1[[#This Row],[Sku]])</f>
        <v>384-387RH</v>
      </c>
      <c r="T41" t="str">
        <f>+TRIM(Tabla1[[#This Row],[Type]])</f>
        <v>CTK</v>
      </c>
      <c r="U41" t="str">
        <f>+TRIM(Tabla1[[#This Row],[Linea]])</f>
        <v>Summit</v>
      </c>
      <c r="V41" t="str">
        <f>+TRIM(Tabla1[[#This Row],[Rough in]])</f>
        <v>12</v>
      </c>
      <c r="W41" t="str">
        <f>+TRIM(Tabla1[[#This Row],[Bowl Height]])</f>
        <v>ADA</v>
      </c>
      <c r="X41" t="str">
        <f>+TRIM(Tabla1[[#This Row],[Asiento]])</f>
        <v>Elongated</v>
      </c>
    </row>
    <row r="42" spans="1:24" x14ac:dyDescent="0.25">
      <c r="A42" s="3" t="s">
        <v>13</v>
      </c>
      <c r="B42" s="1" t="s">
        <v>202</v>
      </c>
      <c r="C42" s="1" t="s">
        <v>202</v>
      </c>
      <c r="D42" s="1" t="s">
        <v>109</v>
      </c>
      <c r="E42" t="s">
        <v>36</v>
      </c>
      <c r="F42" t="s">
        <v>51</v>
      </c>
      <c r="G42" t="s">
        <v>44</v>
      </c>
      <c r="H42" t="s">
        <v>45</v>
      </c>
      <c r="I42">
        <v>1.28</v>
      </c>
      <c r="J42" t="s">
        <v>203</v>
      </c>
      <c r="K42" t="s">
        <v>204</v>
      </c>
      <c r="L42" t="s">
        <v>205</v>
      </c>
      <c r="N42" t="str">
        <f>IF(Tabla1[[#This Row],[Link]]&lt;&gt;"","Si","No")</f>
        <v>Si</v>
      </c>
      <c r="Q42" t="str">
        <f>+TRIM(Tabla1[[#This Row],[Fabricante]])</f>
        <v>Mansfield</v>
      </c>
      <c r="R42" t="str">
        <f>+TRIM(Tabla1[[#This Row],[Homologo Mansfield]])</f>
        <v>380-387</v>
      </c>
      <c r="S42" t="str">
        <f>+TRIM(Tabla1[[#This Row],[Sku]])</f>
        <v>380-387</v>
      </c>
      <c r="T42" t="str">
        <f>+TRIM(Tabla1[[#This Row],[Type]])</f>
        <v>CTK</v>
      </c>
      <c r="U42" t="str">
        <f>+TRIM(Tabla1[[#This Row],[Linea]])</f>
        <v>Summit</v>
      </c>
      <c r="V42" t="str">
        <f>+TRIM(Tabla1[[#This Row],[Rough in]])</f>
        <v>12</v>
      </c>
      <c r="W42" t="str">
        <f>+TRIM(Tabla1[[#This Row],[Bowl Height]])</f>
        <v>Standard</v>
      </c>
      <c r="X42" t="str">
        <f>+TRIM(Tabla1[[#This Row],[Asiento]])</f>
        <v>Round Front</v>
      </c>
    </row>
    <row r="43" spans="1:24" x14ac:dyDescent="0.25">
      <c r="A43" s="3" t="s">
        <v>13</v>
      </c>
      <c r="B43" s="1" t="s">
        <v>206</v>
      </c>
      <c r="C43" s="1" t="s">
        <v>206</v>
      </c>
      <c r="D43" s="1" t="s">
        <v>109</v>
      </c>
      <c r="E43" t="s">
        <v>207</v>
      </c>
      <c r="F43" t="s">
        <v>51</v>
      </c>
      <c r="G43" t="s">
        <v>52</v>
      </c>
      <c r="H43" t="s">
        <v>53</v>
      </c>
      <c r="I43">
        <v>1.28</v>
      </c>
      <c r="J43" t="s">
        <v>208</v>
      </c>
      <c r="K43" t="s">
        <v>209</v>
      </c>
      <c r="L43" t="s">
        <v>210</v>
      </c>
      <c r="N43" t="str">
        <f>IF(Tabla1[[#This Row],[Link]]&lt;&gt;"","Si","No")</f>
        <v>Si</v>
      </c>
      <c r="Q43" t="str">
        <f>+TRIM(Tabla1[[#This Row],[Fabricante]])</f>
        <v>Mansfield</v>
      </c>
      <c r="R43" t="str">
        <f>+TRIM(Tabla1[[#This Row],[Homologo Mansfield]])</f>
        <v>5988CTK</v>
      </c>
      <c r="S43" t="str">
        <f>+TRIM(Tabla1[[#This Row],[Sku]])</f>
        <v>5988CTK</v>
      </c>
      <c r="T43" t="str">
        <f>+TRIM(Tabla1[[#This Row],[Type]])</f>
        <v>CTK</v>
      </c>
      <c r="U43" t="str">
        <f>+TRIM(Tabla1[[#This Row],[Linea]])</f>
        <v>Vanquish</v>
      </c>
      <c r="V43" t="str">
        <f>+TRIM(Tabla1[[#This Row],[Rough in]])</f>
        <v>12</v>
      </c>
      <c r="W43" t="str">
        <f>+TRIM(Tabla1[[#This Row],[Bowl Height]])</f>
        <v>ADA</v>
      </c>
      <c r="X43" t="str">
        <f>+TRIM(Tabla1[[#This Row],[Asiento]])</f>
        <v>Elongated</v>
      </c>
    </row>
    <row r="44" spans="1:24" x14ac:dyDescent="0.25">
      <c r="A44" s="3" t="s">
        <v>13</v>
      </c>
      <c r="B44" s="1" t="s">
        <v>211</v>
      </c>
      <c r="C44" s="1" t="s">
        <v>211</v>
      </c>
      <c r="D44" s="1" t="s">
        <v>109</v>
      </c>
      <c r="E44" t="s">
        <v>212</v>
      </c>
      <c r="F44" t="s">
        <v>51</v>
      </c>
      <c r="G44" t="s">
        <v>44</v>
      </c>
      <c r="H44" t="s">
        <v>45</v>
      </c>
      <c r="I44">
        <v>1.28</v>
      </c>
      <c r="J44" t="s">
        <v>213</v>
      </c>
      <c r="K44" t="s">
        <v>214</v>
      </c>
      <c r="L44" t="s">
        <v>215</v>
      </c>
      <c r="N44" t="str">
        <f>IF(Tabla1[[#This Row],[Link]]&lt;&gt;"","Si","No")</f>
        <v>Si</v>
      </c>
      <c r="Q44" t="str">
        <f>+TRIM(Tabla1[[#This Row],[Fabricante]])</f>
        <v>Mansfield</v>
      </c>
      <c r="R44" t="str">
        <f>+TRIM(Tabla1[[#This Row],[Homologo Mansfield]])</f>
        <v>5030CTK</v>
      </c>
      <c r="S44" t="str">
        <f>+TRIM(Tabla1[[#This Row],[Sku]])</f>
        <v>5030CTK</v>
      </c>
      <c r="T44" t="str">
        <f>+TRIM(Tabla1[[#This Row],[Type]])</f>
        <v>CTK</v>
      </c>
      <c r="U44" t="str">
        <f>+TRIM(Tabla1[[#This Row],[Linea]])</f>
        <v>VX1</v>
      </c>
      <c r="V44" t="str">
        <f>+TRIM(Tabla1[[#This Row],[Rough in]])</f>
        <v>12</v>
      </c>
      <c r="W44" t="str">
        <f>+TRIM(Tabla1[[#This Row],[Bowl Height]])</f>
        <v>Standard</v>
      </c>
      <c r="X44" t="str">
        <f>+TRIM(Tabla1[[#This Row],[Asiento]])</f>
        <v>Round Front</v>
      </c>
    </row>
    <row r="45" spans="1:24" x14ac:dyDescent="0.25">
      <c r="A45" s="3" t="s">
        <v>13</v>
      </c>
      <c r="B45" s="1" t="s">
        <v>216</v>
      </c>
      <c r="C45" s="1" t="s">
        <v>216</v>
      </c>
      <c r="D45" s="1" t="s">
        <v>217</v>
      </c>
      <c r="E45" t="s">
        <v>218</v>
      </c>
      <c r="F45" t="s">
        <v>51</v>
      </c>
      <c r="G45" t="s">
        <v>52</v>
      </c>
      <c r="H45" t="s">
        <v>53</v>
      </c>
      <c r="I45">
        <v>1.6</v>
      </c>
      <c r="J45" t="s">
        <v>219</v>
      </c>
      <c r="K45" t="s">
        <v>220</v>
      </c>
      <c r="L45" t="s">
        <v>221</v>
      </c>
      <c r="N45" t="str">
        <f>IF(Tabla1[[#This Row],[Link]]&lt;&gt;"","Si","No")</f>
        <v>Si</v>
      </c>
      <c r="Q45" t="str">
        <f>+TRIM(Tabla1[[#This Row],[Fabricante]])</f>
        <v>Mansfield</v>
      </c>
      <c r="R45" t="str">
        <f>+TRIM(Tabla1[[#This Row],[Homologo Mansfield]])</f>
        <v>137CTK</v>
      </c>
      <c r="S45" t="str">
        <f>+TRIM(Tabla1[[#This Row],[Sku]])</f>
        <v>137CTK</v>
      </c>
      <c r="T45" t="str">
        <f>+TRIM(Tabla1[[#This Row],[Type]])</f>
        <v>Combo</v>
      </c>
      <c r="U45" t="str">
        <f>+TRIM(Tabla1[[#This Row],[Linea]])</f>
        <v>Profit 3</v>
      </c>
      <c r="V45" t="str">
        <f>+TRIM(Tabla1[[#This Row],[Rough in]])</f>
        <v>12</v>
      </c>
      <c r="W45" t="str">
        <f>+TRIM(Tabla1[[#This Row],[Bowl Height]])</f>
        <v>ADA</v>
      </c>
      <c r="X45" t="str">
        <f>+TRIM(Tabla1[[#This Row],[Asiento]])</f>
        <v>Elongated</v>
      </c>
    </row>
    <row r="46" spans="1:24" x14ac:dyDescent="0.25">
      <c r="A46" s="3" t="s">
        <v>13</v>
      </c>
      <c r="B46" s="1" t="s">
        <v>222</v>
      </c>
      <c r="C46" s="1" t="s">
        <v>222</v>
      </c>
      <c r="D46" s="1" t="s">
        <v>217</v>
      </c>
      <c r="E46" t="s">
        <v>223</v>
      </c>
      <c r="F46" t="s">
        <v>51</v>
      </c>
      <c r="G46" t="s">
        <v>44</v>
      </c>
      <c r="H46" t="s">
        <v>53</v>
      </c>
      <c r="I46">
        <v>1.6</v>
      </c>
      <c r="J46" t="s">
        <v>224</v>
      </c>
      <c r="K46" t="s">
        <v>225</v>
      </c>
      <c r="L46" t="s">
        <v>226</v>
      </c>
      <c r="N46" t="str">
        <f>IF(Tabla1[[#This Row],[Link]]&lt;&gt;"","Si","No")</f>
        <v>Si</v>
      </c>
      <c r="Q46" t="str">
        <f>+TRIM(Tabla1[[#This Row],[Fabricante]])</f>
        <v>Mansfield</v>
      </c>
      <c r="R46" t="str">
        <f>+TRIM(Tabla1[[#This Row],[Homologo Mansfield]])</f>
        <v>135CTK</v>
      </c>
      <c r="S46" t="str">
        <f>+TRIM(Tabla1[[#This Row],[Sku]])</f>
        <v>135CTK</v>
      </c>
      <c r="T46" t="str">
        <f>+TRIM(Tabla1[[#This Row],[Type]])</f>
        <v>Combo</v>
      </c>
      <c r="U46" t="str">
        <f>+TRIM(Tabla1[[#This Row],[Linea]])</f>
        <v>Profit 2</v>
      </c>
      <c r="V46" t="str">
        <f>+TRIM(Tabla1[[#This Row],[Rough in]])</f>
        <v>12</v>
      </c>
      <c r="W46" t="str">
        <f>+TRIM(Tabla1[[#This Row],[Bowl Height]])</f>
        <v>Standard</v>
      </c>
      <c r="X46" t="str">
        <f>+TRIM(Tabla1[[#This Row],[Asiento]])</f>
        <v>Elongated</v>
      </c>
    </row>
    <row r="47" spans="1:24" x14ac:dyDescent="0.25">
      <c r="A47" s="3" t="s">
        <v>13</v>
      </c>
      <c r="B47" s="1" t="s">
        <v>227</v>
      </c>
      <c r="C47" s="1" t="s">
        <v>227</v>
      </c>
      <c r="D47" s="1" t="s">
        <v>217</v>
      </c>
      <c r="E47" t="s">
        <v>228</v>
      </c>
      <c r="F47" t="s">
        <v>51</v>
      </c>
      <c r="G47" t="s">
        <v>44</v>
      </c>
      <c r="H47" t="s">
        <v>45</v>
      </c>
      <c r="I47">
        <v>1.6</v>
      </c>
      <c r="J47" t="s">
        <v>229</v>
      </c>
      <c r="K47" t="s">
        <v>230</v>
      </c>
      <c r="L47" t="s">
        <v>231</v>
      </c>
      <c r="N47" t="str">
        <f>IF(Tabla1[[#This Row],[Link]]&lt;&gt;"","Si","No")</f>
        <v>Si</v>
      </c>
      <c r="Q47" t="str">
        <f>+TRIM(Tabla1[[#This Row],[Fabricante]])</f>
        <v>Mansfield</v>
      </c>
      <c r="R47" t="str">
        <f>+TRIM(Tabla1[[#This Row],[Homologo Mansfield]])</f>
        <v>130CTK</v>
      </c>
      <c r="S47" t="str">
        <f>+TRIM(Tabla1[[#This Row],[Sku]])</f>
        <v>130CTK</v>
      </c>
      <c r="T47" t="str">
        <f>+TRIM(Tabla1[[#This Row],[Type]])</f>
        <v>Combo</v>
      </c>
      <c r="U47" t="str">
        <f>+TRIM(Tabla1[[#This Row],[Linea]])</f>
        <v>Profit 1</v>
      </c>
      <c r="V47" t="str">
        <f>+TRIM(Tabla1[[#This Row],[Rough in]])</f>
        <v>12</v>
      </c>
      <c r="W47" t="str">
        <f>+TRIM(Tabla1[[#This Row],[Bowl Height]])</f>
        <v>Standard</v>
      </c>
      <c r="X47" t="str">
        <f>+TRIM(Tabla1[[#This Row],[Asiento]])</f>
        <v>Round Front</v>
      </c>
    </row>
    <row r="48" spans="1:24" x14ac:dyDescent="0.25">
      <c r="A48" s="3" t="s">
        <v>13</v>
      </c>
      <c r="B48" s="1" t="s">
        <v>232</v>
      </c>
      <c r="C48" s="1" t="s">
        <v>232</v>
      </c>
      <c r="D48" s="1" t="s">
        <v>217</v>
      </c>
      <c r="E48" t="s">
        <v>36</v>
      </c>
      <c r="F48" t="s">
        <v>51</v>
      </c>
      <c r="G48" t="s">
        <v>52</v>
      </c>
      <c r="H48" t="s">
        <v>53</v>
      </c>
      <c r="I48">
        <v>1.6</v>
      </c>
      <c r="J48" t="s">
        <v>233</v>
      </c>
      <c r="K48" t="s">
        <v>234</v>
      </c>
      <c r="L48" t="s">
        <v>235</v>
      </c>
      <c r="N48" t="str">
        <f>IF(Tabla1[[#This Row],[Link]]&lt;&gt;"","Si","No")</f>
        <v>Si</v>
      </c>
      <c r="Q48" t="str">
        <f>+TRIM(Tabla1[[#This Row],[Fabricante]])</f>
        <v>Mansfield</v>
      </c>
      <c r="R48" t="str">
        <f>+TRIM(Tabla1[[#This Row],[Homologo Mansfield]])</f>
        <v>384CTK</v>
      </c>
      <c r="S48" t="str">
        <f>+TRIM(Tabla1[[#This Row],[Sku]])</f>
        <v>384CTK</v>
      </c>
      <c r="T48" t="str">
        <f>+TRIM(Tabla1[[#This Row],[Type]])</f>
        <v>Combo</v>
      </c>
      <c r="U48" t="str">
        <f>+TRIM(Tabla1[[#This Row],[Linea]])</f>
        <v>Summit</v>
      </c>
      <c r="V48" t="str">
        <f>+TRIM(Tabla1[[#This Row],[Rough in]])</f>
        <v>12</v>
      </c>
      <c r="W48" t="str">
        <f>+TRIM(Tabla1[[#This Row],[Bowl Height]])</f>
        <v>ADA</v>
      </c>
      <c r="X48" t="str">
        <f>+TRIM(Tabla1[[#This Row],[Asiento]])</f>
        <v>Elongated</v>
      </c>
    </row>
    <row r="49" spans="1:24" x14ac:dyDescent="0.25">
      <c r="A49" s="3" t="s">
        <v>13</v>
      </c>
      <c r="B49" s="1" t="s">
        <v>236</v>
      </c>
      <c r="C49" s="1" t="s">
        <v>236</v>
      </c>
      <c r="D49" s="1" t="s">
        <v>41</v>
      </c>
      <c r="E49" t="s">
        <v>212</v>
      </c>
      <c r="F49" t="s">
        <v>51</v>
      </c>
      <c r="G49" t="s">
        <v>44</v>
      </c>
      <c r="H49" t="s">
        <v>53</v>
      </c>
      <c r="I49">
        <v>1.28</v>
      </c>
      <c r="J49" t="s">
        <v>237</v>
      </c>
      <c r="K49" t="s">
        <v>238</v>
      </c>
      <c r="L49" t="s">
        <v>239</v>
      </c>
      <c r="N49" t="str">
        <f>IF(Tabla1[[#This Row],[Link]]&lt;&gt;"","Si","No")</f>
        <v>Si</v>
      </c>
      <c r="Q49" t="str">
        <f>+TRIM(Tabla1[[#This Row],[Fabricante]])</f>
        <v>Mansfield</v>
      </c>
      <c r="R49" t="str">
        <f>+TRIM(Tabla1[[#This Row],[Homologo Mansfield]])</f>
        <v>103580000</v>
      </c>
      <c r="S49" t="str">
        <f>+TRIM(Tabla1[[#This Row],[Sku]])</f>
        <v>103580000</v>
      </c>
      <c r="T49" t="str">
        <f>+TRIM(Tabla1[[#This Row],[Type]])</f>
        <v>Bowl</v>
      </c>
      <c r="U49" t="str">
        <f>+TRIM(Tabla1[[#This Row],[Linea]])</f>
        <v>VX1</v>
      </c>
      <c r="V49" t="str">
        <f>+TRIM(Tabla1[[#This Row],[Rough in]])</f>
        <v>12</v>
      </c>
      <c r="W49" t="str">
        <f>+TRIM(Tabla1[[#This Row],[Bowl Height]])</f>
        <v>Standard</v>
      </c>
      <c r="X49" t="str">
        <f>+TRIM(Tabla1[[#This Row],[Asiento]])</f>
        <v>Elongated</v>
      </c>
    </row>
    <row r="50" spans="1:24" x14ac:dyDescent="0.25">
      <c r="A50" s="3" t="s">
        <v>13</v>
      </c>
      <c r="B50" s="1" t="s">
        <v>240</v>
      </c>
      <c r="C50" s="1" t="s">
        <v>240</v>
      </c>
      <c r="D50" s="1" t="s">
        <v>41</v>
      </c>
      <c r="E50" t="s">
        <v>212</v>
      </c>
      <c r="F50" t="s">
        <v>51</v>
      </c>
      <c r="G50" t="s">
        <v>52</v>
      </c>
      <c r="H50" t="s">
        <v>53</v>
      </c>
      <c r="I50">
        <v>1.28</v>
      </c>
      <c r="J50" t="s">
        <v>241</v>
      </c>
      <c r="K50" t="s">
        <v>242</v>
      </c>
      <c r="L50" s="2" t="s">
        <v>243</v>
      </c>
      <c r="N50" t="str">
        <f>IF(Tabla1[[#This Row],[Link]]&lt;&gt;"","Si","No")</f>
        <v>Si</v>
      </c>
      <c r="Q50" t="str">
        <f>+TRIM(Tabla1[[#This Row],[Fabricante]])</f>
        <v>Mansfield</v>
      </c>
      <c r="R50" t="str">
        <f>+TRIM(Tabla1[[#This Row],[Homologo Mansfield]])</f>
        <v>103780000</v>
      </c>
      <c r="S50" t="str">
        <f>+TRIM(Tabla1[[#This Row],[Sku]])</f>
        <v>103780000</v>
      </c>
      <c r="T50" t="str">
        <f>+TRIM(Tabla1[[#This Row],[Type]])</f>
        <v>Bowl</v>
      </c>
      <c r="U50" t="str">
        <f>+TRIM(Tabla1[[#This Row],[Linea]])</f>
        <v>VX1</v>
      </c>
      <c r="V50" t="str">
        <f>+TRIM(Tabla1[[#This Row],[Rough in]])</f>
        <v>12</v>
      </c>
      <c r="W50" t="str">
        <f>+TRIM(Tabla1[[#This Row],[Bowl Height]])</f>
        <v>ADA</v>
      </c>
      <c r="X50" t="str">
        <f>+TRIM(Tabla1[[#This Row],[Asiento]])</f>
        <v>Elongated</v>
      </c>
    </row>
    <row r="51" spans="1:24" x14ac:dyDescent="0.25">
      <c r="A51" s="3" t="s">
        <v>13</v>
      </c>
      <c r="B51" s="1" t="s">
        <v>244</v>
      </c>
      <c r="C51" s="1" t="s">
        <v>244</v>
      </c>
      <c r="D51" s="1" t="s">
        <v>15</v>
      </c>
      <c r="E51" t="s">
        <v>212</v>
      </c>
      <c r="F51" t="s">
        <v>17</v>
      </c>
      <c r="G51" t="s">
        <v>17</v>
      </c>
      <c r="H51" t="s">
        <v>17</v>
      </c>
      <c r="I51">
        <v>1.28</v>
      </c>
      <c r="J51" t="s">
        <v>245</v>
      </c>
      <c r="K51" t="s">
        <v>246</v>
      </c>
      <c r="L51" t="s">
        <v>247</v>
      </c>
      <c r="N51" t="str">
        <f>IF(Tabla1[[#This Row],[Link]]&lt;&gt;"","Si","No")</f>
        <v>Si</v>
      </c>
      <c r="Q51" t="str">
        <f>+TRIM(Tabla1[[#This Row],[Fabricante]])</f>
        <v>Mansfield</v>
      </c>
      <c r="R51" t="str">
        <f>+TRIM(Tabla1[[#This Row],[Homologo Mansfield]])</f>
        <v>107380000</v>
      </c>
      <c r="S51" t="str">
        <f>+TRIM(Tabla1[[#This Row],[Sku]])</f>
        <v>107380000</v>
      </c>
      <c r="T51" t="str">
        <f>+TRIM(Tabla1[[#This Row],[Type]])</f>
        <v>Tank</v>
      </c>
      <c r="U51" t="str">
        <f>+TRIM(Tabla1[[#This Row],[Linea]])</f>
        <v>VX1</v>
      </c>
      <c r="V51" t="str">
        <f>+TRIM(Tabla1[[#This Row],[Rough in]])</f>
        <v>NA</v>
      </c>
      <c r="W51" t="str">
        <f>+TRIM(Tabla1[[#This Row],[Bowl Height]])</f>
        <v>NA</v>
      </c>
      <c r="X51" t="str">
        <f>+TRIM(Tabla1[[#This Row],[Asiento]])</f>
        <v>NA</v>
      </c>
    </row>
    <row r="52" spans="1:24" x14ac:dyDescent="0.25">
      <c r="A52" s="3" t="s">
        <v>13</v>
      </c>
      <c r="B52" s="1" t="s">
        <v>248</v>
      </c>
      <c r="C52" s="1" t="s">
        <v>248</v>
      </c>
      <c r="D52" s="1" t="s">
        <v>15</v>
      </c>
      <c r="E52" t="s">
        <v>36</v>
      </c>
      <c r="F52" t="s">
        <v>17</v>
      </c>
      <c r="G52" t="s">
        <v>17</v>
      </c>
      <c r="H52" t="s">
        <v>17</v>
      </c>
      <c r="I52">
        <v>1.28</v>
      </c>
      <c r="J52" t="s">
        <v>249</v>
      </c>
      <c r="K52" t="s">
        <v>102</v>
      </c>
      <c r="L52" t="s">
        <v>250</v>
      </c>
      <c r="N52" t="str">
        <f>IF(Tabla1[[#This Row],[Link]]&lt;&gt;"","Si","No")</f>
        <v>Si</v>
      </c>
      <c r="Q52" t="str">
        <f>+TRIM(Tabla1[[#This Row],[Fabricante]])</f>
        <v>Mansfield</v>
      </c>
      <c r="R52" t="str">
        <f>+TRIM(Tabla1[[#This Row],[Homologo Mansfield]])</f>
        <v>377010000</v>
      </c>
      <c r="S52" t="str">
        <f>+TRIM(Tabla1[[#This Row],[Sku]])</f>
        <v>377010000</v>
      </c>
      <c r="T52" t="str">
        <f>+TRIM(Tabla1[[#This Row],[Type]])</f>
        <v>Tank</v>
      </c>
      <c r="U52" t="str">
        <f>+TRIM(Tabla1[[#This Row],[Linea]])</f>
        <v>Summit</v>
      </c>
      <c r="V52" t="str">
        <f>+TRIM(Tabla1[[#This Row],[Rough in]])</f>
        <v>NA</v>
      </c>
      <c r="W52" t="str">
        <f>+TRIM(Tabla1[[#This Row],[Bowl Height]])</f>
        <v>NA</v>
      </c>
      <c r="X52" t="str">
        <f>+TRIM(Tabla1[[#This Row],[Asiento]])</f>
        <v>NA</v>
      </c>
    </row>
    <row r="53" spans="1:24" x14ac:dyDescent="0.25">
      <c r="A53" t="s">
        <v>13</v>
      </c>
      <c r="B53" s="1" t="s">
        <v>251</v>
      </c>
      <c r="C53" s="1" t="s">
        <v>251</v>
      </c>
      <c r="D53" s="1" t="s">
        <v>217</v>
      </c>
      <c r="E53" t="s">
        <v>16</v>
      </c>
      <c r="F53" t="s">
        <v>51</v>
      </c>
      <c r="G53" t="s">
        <v>52</v>
      </c>
      <c r="H53" t="s">
        <v>53</v>
      </c>
      <c r="I53">
        <v>1</v>
      </c>
      <c r="J53" t="s">
        <v>252</v>
      </c>
      <c r="K53" t="s">
        <v>253</v>
      </c>
      <c r="L53" t="s">
        <v>519</v>
      </c>
      <c r="N53" t="str">
        <f>IF(Tabla1[[#This Row],[Link]]&lt;&gt;"","Si","No")</f>
        <v>Si</v>
      </c>
      <c r="Q53" t="str">
        <f>+TRIM(Tabla1[[#This Row],[Fabricante]])</f>
        <v>Mansfield</v>
      </c>
      <c r="R53" t="str">
        <f>+TRIM(Tabla1[[#This Row],[Homologo Mansfield]])</f>
        <v>148/123</v>
      </c>
      <c r="S53" t="str">
        <f>+TRIM(Tabla1[[#This Row],[Sku]])</f>
        <v>148/123</v>
      </c>
      <c r="T53" t="str">
        <f>+TRIM(Tabla1[[#This Row],[Type]])</f>
        <v>Combo</v>
      </c>
      <c r="U53" t="str">
        <f>+TRIM(Tabla1[[#This Row],[Linea]])</f>
        <v>Quantum</v>
      </c>
      <c r="V53" t="str">
        <f>+TRIM(Tabla1[[#This Row],[Rough in]])</f>
        <v>12</v>
      </c>
      <c r="W53" t="str">
        <f>+TRIM(Tabla1[[#This Row],[Bowl Height]])</f>
        <v>ADA</v>
      </c>
      <c r="X53" t="str">
        <f>+TRIM(Tabla1[[#This Row],[Asiento]])</f>
        <v>Elongated</v>
      </c>
    </row>
    <row r="54" spans="1:24" x14ac:dyDescent="0.25">
      <c r="A54" s="5" t="s">
        <v>254</v>
      </c>
      <c r="B54" s="1"/>
      <c r="C54" s="1" t="s">
        <v>255</v>
      </c>
      <c r="D54" s="1" t="s">
        <v>15</v>
      </c>
      <c r="E54" t="s">
        <v>256</v>
      </c>
      <c r="F54" t="s">
        <v>17</v>
      </c>
      <c r="G54" t="s">
        <v>17</v>
      </c>
      <c r="H54" t="s">
        <v>17</v>
      </c>
      <c r="I54">
        <v>1.28</v>
      </c>
      <c r="J54" t="s">
        <v>257</v>
      </c>
      <c r="K54" t="s">
        <v>258</v>
      </c>
      <c r="L54" t="s">
        <v>259</v>
      </c>
      <c r="N54" t="str">
        <f>IF(Tabla1[[#This Row],[Link]]&lt;&gt;"","Si","No")</f>
        <v>Si</v>
      </c>
      <c r="Q54" t="str">
        <f>+TRIM(Tabla1[[#This Row],[Fabricante]])</f>
        <v>Vortens</v>
      </c>
      <c r="R54" t="str">
        <f>+TRIM(Tabla1[[#This Row],[Homologo Mansfield]])</f>
        <v/>
      </c>
      <c r="S54" t="str">
        <f>+TRIM(Tabla1[[#This Row],[Sku]])</f>
        <v>3486</v>
      </c>
      <c r="T54" t="str">
        <f>+TRIM(Tabla1[[#This Row],[Type]])</f>
        <v>Tank</v>
      </c>
      <c r="U54" t="str">
        <f>+TRIM(Tabla1[[#This Row],[Linea]])</f>
        <v>MEDALIST</v>
      </c>
      <c r="V54" t="str">
        <f>+TRIM(Tabla1[[#This Row],[Rough in]])</f>
        <v>NA</v>
      </c>
      <c r="W54" t="str">
        <f>+TRIM(Tabla1[[#This Row],[Bowl Height]])</f>
        <v>NA</v>
      </c>
      <c r="X54" t="str">
        <f>+TRIM(Tabla1[[#This Row],[Asiento]])</f>
        <v>NA</v>
      </c>
    </row>
    <row r="55" spans="1:24" x14ac:dyDescent="0.25">
      <c r="A55" s="5" t="s">
        <v>254</v>
      </c>
      <c r="B55" s="1"/>
      <c r="C55" s="1" t="s">
        <v>260</v>
      </c>
      <c r="D55" s="1" t="s">
        <v>41</v>
      </c>
      <c r="E55" t="s">
        <v>256</v>
      </c>
      <c r="F55" t="s">
        <v>51</v>
      </c>
      <c r="G55" t="s">
        <v>44</v>
      </c>
      <c r="H55" t="s">
        <v>53</v>
      </c>
      <c r="I55" t="s">
        <v>17</v>
      </c>
      <c r="J55" t="s">
        <v>261</v>
      </c>
      <c r="K55" t="s">
        <v>262</v>
      </c>
      <c r="L55" t="s">
        <v>263</v>
      </c>
      <c r="N55" t="str">
        <f>IF(Tabla1[[#This Row],[Link]]&lt;&gt;"","Si","No")</f>
        <v>Si</v>
      </c>
      <c r="Q55" t="str">
        <f>+TRIM(Tabla1[[#This Row],[Fabricante]])</f>
        <v>Vortens</v>
      </c>
      <c r="R55" t="str">
        <f>+TRIM(Tabla1[[#This Row],[Homologo Mansfield]])</f>
        <v/>
      </c>
      <c r="S55" t="str">
        <f>+TRIM(Tabla1[[#This Row],[Sku]])</f>
        <v>3151</v>
      </c>
      <c r="T55" t="str">
        <f>+TRIM(Tabla1[[#This Row],[Type]])</f>
        <v>Bowl</v>
      </c>
      <c r="U55" t="str">
        <f>+TRIM(Tabla1[[#This Row],[Linea]])</f>
        <v>MEDALIST</v>
      </c>
      <c r="V55" t="str">
        <f>+TRIM(Tabla1[[#This Row],[Rough in]])</f>
        <v>12</v>
      </c>
      <c r="W55" t="str">
        <f>+TRIM(Tabla1[[#This Row],[Bowl Height]])</f>
        <v>Standard</v>
      </c>
      <c r="X55" t="str">
        <f>+TRIM(Tabla1[[#This Row],[Asiento]])</f>
        <v>Elongated</v>
      </c>
    </row>
    <row r="56" spans="1:24" x14ac:dyDescent="0.25">
      <c r="A56" s="3" t="s">
        <v>264</v>
      </c>
      <c r="B56" s="1" t="s">
        <v>100</v>
      </c>
      <c r="C56" s="1" t="s">
        <v>265</v>
      </c>
      <c r="D56" s="1" t="s">
        <v>15</v>
      </c>
      <c r="E56" t="s">
        <v>266</v>
      </c>
      <c r="F56" t="s">
        <v>17</v>
      </c>
      <c r="G56" t="s">
        <v>17</v>
      </c>
      <c r="H56" t="s">
        <v>17</v>
      </c>
      <c r="I56">
        <v>1.28</v>
      </c>
      <c r="J56" t="s">
        <v>267</v>
      </c>
      <c r="K56" t="s">
        <v>268</v>
      </c>
      <c r="L56" s="2" t="s">
        <v>269</v>
      </c>
      <c r="N56" t="str">
        <f>IF(Tabla1[[#This Row],[Link]]&lt;&gt;"","Si","No")</f>
        <v>Si</v>
      </c>
      <c r="Q56" t="str">
        <f>+TRIM(Tabla1[[#This Row],[Fabricante]])</f>
        <v>American Standard</v>
      </c>
      <c r="R56" t="str">
        <f>+TRIM(Tabla1[[#This Row],[Homologo Mansfield]])</f>
        <v>387010000</v>
      </c>
      <c r="S56" t="str">
        <f>+TRIM(Tabla1[[#This Row],[Sku]])</f>
        <v>4021.101N</v>
      </c>
      <c r="T56" t="str">
        <f>+TRIM(Tabla1[[#This Row],[Type]])</f>
        <v>Tank</v>
      </c>
      <c r="U56" t="str">
        <f>+TRIM(Tabla1[[#This Row],[Linea]])</f>
        <v>Cadet 3</v>
      </c>
      <c r="V56" t="str">
        <f>+TRIM(Tabla1[[#This Row],[Rough in]])</f>
        <v>NA</v>
      </c>
      <c r="W56" t="str">
        <f>+TRIM(Tabla1[[#This Row],[Bowl Height]])</f>
        <v>NA</v>
      </c>
      <c r="X56" t="str">
        <f>+TRIM(Tabla1[[#This Row],[Asiento]])</f>
        <v>NA</v>
      </c>
    </row>
    <row r="57" spans="1:24" x14ac:dyDescent="0.25">
      <c r="A57" s="3" t="s">
        <v>264</v>
      </c>
      <c r="B57" s="1" t="s">
        <v>232</v>
      </c>
      <c r="C57" s="1" t="s">
        <v>270</v>
      </c>
      <c r="D57" s="1" t="s">
        <v>109</v>
      </c>
      <c r="E57" t="s">
        <v>266</v>
      </c>
      <c r="F57" t="s">
        <v>51</v>
      </c>
      <c r="G57" t="s">
        <v>44</v>
      </c>
      <c r="H57" t="s">
        <v>53</v>
      </c>
      <c r="I57">
        <v>1.6</v>
      </c>
      <c r="J57" t="s">
        <v>271</v>
      </c>
      <c r="K57" t="s">
        <v>272</v>
      </c>
      <c r="L57" s="2" t="s">
        <v>273</v>
      </c>
      <c r="N57" t="str">
        <f>IF(Tabla1[[#This Row],[Link]]&lt;&gt;"","Si","No")</f>
        <v>Si</v>
      </c>
      <c r="Q57" t="str">
        <f>+TRIM(Tabla1[[#This Row],[Fabricante]])</f>
        <v>American Standard</v>
      </c>
      <c r="R57" t="str">
        <f>+TRIM(Tabla1[[#This Row],[Homologo Mansfield]])</f>
        <v>384CTK</v>
      </c>
      <c r="S57" t="str">
        <f>+TRIM(Tabla1[[#This Row],[Sku]])</f>
        <v>270AA.001</v>
      </c>
      <c r="T57" t="str">
        <f>+TRIM(Tabla1[[#This Row],[Type]])</f>
        <v>CTK</v>
      </c>
      <c r="U57" t="str">
        <f>+TRIM(Tabla1[[#This Row],[Linea]])</f>
        <v>Cadet 3</v>
      </c>
      <c r="V57" t="str">
        <f>+TRIM(Tabla1[[#This Row],[Rough in]])</f>
        <v>12</v>
      </c>
      <c r="W57" t="str">
        <f>+TRIM(Tabla1[[#This Row],[Bowl Height]])</f>
        <v>Standard</v>
      </c>
      <c r="X57" t="str">
        <f>+TRIM(Tabla1[[#This Row],[Asiento]])</f>
        <v>Elongated</v>
      </c>
    </row>
    <row r="58" spans="1:24" x14ac:dyDescent="0.25">
      <c r="A58" s="3" t="s">
        <v>264</v>
      </c>
      <c r="B58" s="1"/>
      <c r="C58" s="1" t="s">
        <v>274</v>
      </c>
      <c r="D58" s="1" t="s">
        <v>15</v>
      </c>
      <c r="E58" t="s">
        <v>266</v>
      </c>
      <c r="F58" t="s">
        <v>17</v>
      </c>
      <c r="G58" t="s">
        <v>17</v>
      </c>
      <c r="H58" t="s">
        <v>17</v>
      </c>
      <c r="I58">
        <v>1.6</v>
      </c>
      <c r="J58" t="s">
        <v>275</v>
      </c>
      <c r="K58" t="s">
        <v>276</v>
      </c>
      <c r="L58" t="s">
        <v>277</v>
      </c>
      <c r="N58" t="str">
        <f>IF(Tabla1[[#This Row],[Link]]&lt;&gt;"","Si","No")</f>
        <v>Si</v>
      </c>
      <c r="Q58" t="str">
        <f>+TRIM(Tabla1[[#This Row],[Fabricante]])</f>
        <v>American Standard</v>
      </c>
      <c r="R58" t="str">
        <f>+TRIM(Tabla1[[#This Row],[Homologo Mansfield]])</f>
        <v/>
      </c>
      <c r="S58" t="str">
        <f>+TRIM(Tabla1[[#This Row],[Sku]])</f>
        <v>4021.001N</v>
      </c>
      <c r="T58" t="str">
        <f>+TRIM(Tabla1[[#This Row],[Type]])</f>
        <v>Tank</v>
      </c>
      <c r="U58" t="str">
        <f>+TRIM(Tabla1[[#This Row],[Linea]])</f>
        <v>Cadet 3</v>
      </c>
      <c r="V58" t="str">
        <f>+TRIM(Tabla1[[#This Row],[Rough in]])</f>
        <v>NA</v>
      </c>
      <c r="W58" t="str">
        <f>+TRIM(Tabla1[[#This Row],[Bowl Height]])</f>
        <v>NA</v>
      </c>
      <c r="X58" t="str">
        <f>+TRIM(Tabla1[[#This Row],[Asiento]])</f>
        <v>NA</v>
      </c>
    </row>
    <row r="59" spans="1:24" x14ac:dyDescent="0.25">
      <c r="A59" s="3" t="s">
        <v>264</v>
      </c>
      <c r="B59" s="1" t="s">
        <v>96</v>
      </c>
      <c r="C59" s="1" t="s">
        <v>278</v>
      </c>
      <c r="D59" s="1" t="s">
        <v>41</v>
      </c>
      <c r="E59" t="s">
        <v>266</v>
      </c>
      <c r="F59" t="s">
        <v>51</v>
      </c>
      <c r="G59" t="s">
        <v>279</v>
      </c>
      <c r="H59" t="s">
        <v>53</v>
      </c>
      <c r="I59">
        <v>1.6</v>
      </c>
      <c r="J59" t="s">
        <v>280</v>
      </c>
      <c r="K59" t="s">
        <v>281</v>
      </c>
      <c r="L59" s="2" t="s">
        <v>282</v>
      </c>
      <c r="N59" t="str">
        <f>IF(Tabla1[[#This Row],[Link]]&lt;&gt;"","Si","No")</f>
        <v>Si</v>
      </c>
      <c r="Q59" t="str">
        <f>+TRIM(Tabla1[[#This Row],[Fabricante]])</f>
        <v>American Standard</v>
      </c>
      <c r="R59" t="str">
        <f>+TRIM(Tabla1[[#This Row],[Homologo Mansfield]])</f>
        <v>384010000</v>
      </c>
      <c r="S59" t="str">
        <f>+TRIM(Tabla1[[#This Row],[Sku]])</f>
        <v>3717A.001</v>
      </c>
      <c r="T59" t="str">
        <f>+TRIM(Tabla1[[#This Row],[Type]])</f>
        <v>Bowl</v>
      </c>
      <c r="U59" t="str">
        <f>+TRIM(Tabla1[[#This Row],[Linea]])</f>
        <v>Cadet 3</v>
      </c>
      <c r="V59" t="str">
        <f>+TRIM(Tabla1[[#This Row],[Rough in]])</f>
        <v>12</v>
      </c>
      <c r="W59" t="str">
        <f>+TRIM(Tabla1[[#This Row],[Bowl Height]])</f>
        <v>Chair Height</v>
      </c>
      <c r="X59" t="str">
        <f>+TRIM(Tabla1[[#This Row],[Asiento]])</f>
        <v>Elongated</v>
      </c>
    </row>
    <row r="60" spans="1:24" x14ac:dyDescent="0.25">
      <c r="A60" s="3" t="s">
        <v>264</v>
      </c>
      <c r="B60" s="1" t="s">
        <v>104</v>
      </c>
      <c r="C60" s="1" t="s">
        <v>283</v>
      </c>
      <c r="D60" s="1" t="s">
        <v>41</v>
      </c>
      <c r="E60" t="s">
        <v>266</v>
      </c>
      <c r="F60" t="s">
        <v>51</v>
      </c>
      <c r="G60" t="s">
        <v>279</v>
      </c>
      <c r="H60" t="s">
        <v>45</v>
      </c>
      <c r="I60">
        <v>1.28</v>
      </c>
      <c r="J60" t="s">
        <v>284</v>
      </c>
      <c r="K60" t="s">
        <v>285</v>
      </c>
      <c r="L60" s="2" t="s">
        <v>286</v>
      </c>
      <c r="N60" t="str">
        <f>IF(Tabla1[[#This Row],[Link]]&lt;&gt;"","Si","No")</f>
        <v>Si</v>
      </c>
      <c r="Q60" t="str">
        <f>+TRIM(Tabla1[[#This Row],[Fabricante]])</f>
        <v>American Standard</v>
      </c>
      <c r="R60" t="str">
        <f>+TRIM(Tabla1[[#This Row],[Homologo Mansfield]])</f>
        <v>388010000</v>
      </c>
      <c r="S60" t="str">
        <f>+TRIM(Tabla1[[#This Row],[Sku]])</f>
        <v>3717B.001</v>
      </c>
      <c r="T60" t="str">
        <f>+TRIM(Tabla1[[#This Row],[Type]])</f>
        <v>Bowl</v>
      </c>
      <c r="U60" t="str">
        <f>+TRIM(Tabla1[[#This Row],[Linea]])</f>
        <v>Cadet 3</v>
      </c>
      <c r="V60" t="str">
        <f>+TRIM(Tabla1[[#This Row],[Rough in]])</f>
        <v>12</v>
      </c>
      <c r="W60" t="str">
        <f>+TRIM(Tabla1[[#This Row],[Bowl Height]])</f>
        <v>Chair Height</v>
      </c>
      <c r="X60" t="str">
        <f>+TRIM(Tabla1[[#This Row],[Asiento]])</f>
        <v>Round Front</v>
      </c>
    </row>
    <row r="61" spans="1:24" x14ac:dyDescent="0.25">
      <c r="A61" s="3" t="s">
        <v>264</v>
      </c>
      <c r="B61" s="1" t="s">
        <v>92</v>
      </c>
      <c r="C61" s="1" t="s">
        <v>287</v>
      </c>
      <c r="D61" s="1" t="s">
        <v>41</v>
      </c>
      <c r="E61" t="s">
        <v>266</v>
      </c>
      <c r="F61" t="s">
        <v>51</v>
      </c>
      <c r="G61" t="s">
        <v>44</v>
      </c>
      <c r="H61" t="s">
        <v>45</v>
      </c>
      <c r="I61">
        <v>1.28</v>
      </c>
      <c r="J61" t="s">
        <v>288</v>
      </c>
      <c r="K61" t="s">
        <v>289</v>
      </c>
      <c r="L61" s="2" t="s">
        <v>290</v>
      </c>
      <c r="N61" t="str">
        <f>IF(Tabla1[[#This Row],[Link]]&lt;&gt;"","Si","No")</f>
        <v>Si</v>
      </c>
      <c r="Q61" t="str">
        <f>+TRIM(Tabla1[[#This Row],[Fabricante]])</f>
        <v>American Standard</v>
      </c>
      <c r="R61" t="str">
        <f>+TRIM(Tabla1[[#This Row],[Homologo Mansfield]])</f>
        <v>380010000</v>
      </c>
      <c r="S61" t="str">
        <f>+TRIM(Tabla1[[#This Row],[Sku]])</f>
        <v>3717D.001</v>
      </c>
      <c r="T61" t="str">
        <f>+TRIM(Tabla1[[#This Row],[Type]])</f>
        <v>Bowl</v>
      </c>
      <c r="U61" t="str">
        <f>+TRIM(Tabla1[[#This Row],[Linea]])</f>
        <v>Cadet 3</v>
      </c>
      <c r="V61" t="str">
        <f>+TRIM(Tabla1[[#This Row],[Rough in]])</f>
        <v>12</v>
      </c>
      <c r="W61" t="str">
        <f>+TRIM(Tabla1[[#This Row],[Bowl Height]])</f>
        <v>Standard</v>
      </c>
      <c r="X61" t="str">
        <f>+TRIM(Tabla1[[#This Row],[Asiento]])</f>
        <v>Round Front</v>
      </c>
    </row>
    <row r="62" spans="1:24" x14ac:dyDescent="0.25">
      <c r="A62" s="3" t="s">
        <v>264</v>
      </c>
      <c r="B62" s="1" t="s">
        <v>79</v>
      </c>
      <c r="C62" s="1" t="s">
        <v>291</v>
      </c>
      <c r="D62" s="1" t="s">
        <v>15</v>
      </c>
      <c r="E62" t="s">
        <v>266</v>
      </c>
      <c r="F62" t="s">
        <v>17</v>
      </c>
      <c r="G62" t="s">
        <v>17</v>
      </c>
      <c r="H62" t="s">
        <v>17</v>
      </c>
      <c r="I62">
        <v>1.1000000000000001</v>
      </c>
      <c r="J62" t="s">
        <v>292</v>
      </c>
      <c r="K62" t="s">
        <v>293</v>
      </c>
      <c r="L62" t="s">
        <v>294</v>
      </c>
      <c r="N62" t="str">
        <f>IF(Tabla1[[#This Row],[Link]]&lt;&gt;"","Si","No")</f>
        <v>Si</v>
      </c>
      <c r="Q62" t="str">
        <f>+TRIM(Tabla1[[#This Row],[Fabricante]])</f>
        <v>American Standard</v>
      </c>
      <c r="R62" t="str">
        <f>+TRIM(Tabla1[[#This Row],[Homologo Mansfield]])</f>
        <v>153010000</v>
      </c>
      <c r="S62" t="str">
        <f>+TRIM(Tabla1[[#This Row],[Sku]])</f>
        <v>4142100</v>
      </c>
      <c r="T62" t="str">
        <f>+TRIM(Tabla1[[#This Row],[Type]])</f>
        <v>Tank</v>
      </c>
      <c r="U62" t="str">
        <f>+TRIM(Tabla1[[#This Row],[Linea]])</f>
        <v>Cadet 3</v>
      </c>
      <c r="V62" t="str">
        <f>+TRIM(Tabla1[[#This Row],[Rough in]])</f>
        <v>NA</v>
      </c>
      <c r="W62" t="str">
        <f>+TRIM(Tabla1[[#This Row],[Bowl Height]])</f>
        <v>NA</v>
      </c>
      <c r="X62" t="str">
        <f>+TRIM(Tabla1[[#This Row],[Asiento]])</f>
        <v>NA</v>
      </c>
    </row>
    <row r="63" spans="1:24" x14ac:dyDescent="0.25">
      <c r="A63" s="3" t="s">
        <v>264</v>
      </c>
      <c r="B63" s="4" t="s">
        <v>251</v>
      </c>
      <c r="C63" s="1" t="s">
        <v>295</v>
      </c>
      <c r="D63" s="1" t="s">
        <v>217</v>
      </c>
      <c r="E63" t="s">
        <v>296</v>
      </c>
      <c r="F63" t="s">
        <v>51</v>
      </c>
      <c r="G63" t="s">
        <v>52</v>
      </c>
      <c r="H63" t="s">
        <v>53</v>
      </c>
      <c r="I63">
        <v>1.6</v>
      </c>
      <c r="J63" t="s">
        <v>297</v>
      </c>
      <c r="K63" t="s">
        <v>298</v>
      </c>
      <c r="L63" s="2" t="s">
        <v>299</v>
      </c>
      <c r="N63" t="str">
        <f>IF(Tabla1[[#This Row],[Link]]&lt;&gt;"","Si","No")</f>
        <v>Si</v>
      </c>
      <c r="Q63" t="str">
        <f>+TRIM(Tabla1[[#This Row],[Fabricante]])</f>
        <v>American Standard</v>
      </c>
      <c r="R63" t="str">
        <f>+TRIM(Tabla1[[#This Row],[Homologo Mansfield]])</f>
        <v>148/123</v>
      </c>
      <c r="S63" t="str">
        <f>+TRIM(Tabla1[[#This Row],[Sku]])</f>
        <v>2467016</v>
      </c>
      <c r="T63" t="str">
        <f>+TRIM(Tabla1[[#This Row],[Type]])</f>
        <v>Combo</v>
      </c>
      <c r="U63" t="str">
        <f>+TRIM(Tabla1[[#This Row],[Linea]])</f>
        <v>Cadet</v>
      </c>
      <c r="V63" t="str">
        <f>+TRIM(Tabla1[[#This Row],[Rough in]])</f>
        <v>12</v>
      </c>
      <c r="W63" t="str">
        <f>+TRIM(Tabla1[[#This Row],[Bowl Height]])</f>
        <v>ADA</v>
      </c>
      <c r="X63" t="str">
        <f>+TRIM(Tabla1[[#This Row],[Asiento]])</f>
        <v>Elongated</v>
      </c>
    </row>
    <row r="64" spans="1:24" x14ac:dyDescent="0.25">
      <c r="A64" s="3" t="s">
        <v>264</v>
      </c>
      <c r="B64" s="1" t="s">
        <v>14</v>
      </c>
      <c r="C64" s="1" t="s">
        <v>300</v>
      </c>
      <c r="D64" s="1" t="s">
        <v>15</v>
      </c>
      <c r="E64" t="s">
        <v>296</v>
      </c>
      <c r="F64" t="s">
        <v>17</v>
      </c>
      <c r="G64" t="s">
        <v>17</v>
      </c>
      <c r="H64" t="s">
        <v>17</v>
      </c>
      <c r="I64">
        <v>1.6</v>
      </c>
      <c r="J64" t="s">
        <v>301</v>
      </c>
      <c r="K64" t="s">
        <v>302</v>
      </c>
      <c r="L64" t="s">
        <v>303</v>
      </c>
      <c r="N64" t="str">
        <f>IF(Tabla1[[#This Row],[Link]]&lt;&gt;"","Si","No")</f>
        <v>Si</v>
      </c>
      <c r="Q64" t="str">
        <f>+TRIM(Tabla1[[#This Row],[Fabricante]])</f>
        <v>American Standard</v>
      </c>
      <c r="R64" t="str">
        <f>+TRIM(Tabla1[[#This Row],[Homologo Mansfield]])</f>
        <v>123010000</v>
      </c>
      <c r="S64" t="str">
        <f>+TRIM(Tabla1[[#This Row],[Sku]])</f>
        <v>4142016</v>
      </c>
      <c r="T64" t="str">
        <f>+TRIM(Tabla1[[#This Row],[Type]])</f>
        <v>Tank</v>
      </c>
      <c r="U64" t="str">
        <f>+TRIM(Tabla1[[#This Row],[Linea]])</f>
        <v>Cadet</v>
      </c>
      <c r="V64" t="str">
        <f>+TRIM(Tabla1[[#This Row],[Rough in]])</f>
        <v>NA</v>
      </c>
      <c r="W64" t="str">
        <f>+TRIM(Tabla1[[#This Row],[Bowl Height]])</f>
        <v>NA</v>
      </c>
      <c r="X64" t="str">
        <f>+TRIM(Tabla1[[#This Row],[Asiento]])</f>
        <v>NA</v>
      </c>
    </row>
    <row r="65" spans="1:24" x14ac:dyDescent="0.25">
      <c r="A65" s="3" t="s">
        <v>264</v>
      </c>
      <c r="B65" s="1" t="s">
        <v>72</v>
      </c>
      <c r="C65" s="1" t="s">
        <v>304</v>
      </c>
      <c r="D65" s="1" t="s">
        <v>41</v>
      </c>
      <c r="E65" t="s">
        <v>296</v>
      </c>
      <c r="F65" t="s">
        <v>51</v>
      </c>
      <c r="G65" t="s">
        <v>44</v>
      </c>
      <c r="H65" t="s">
        <v>53</v>
      </c>
      <c r="I65">
        <v>1.6</v>
      </c>
      <c r="J65" t="s">
        <v>305</v>
      </c>
      <c r="K65" t="s">
        <v>518</v>
      </c>
      <c r="L65" t="s">
        <v>307</v>
      </c>
      <c r="N65" t="str">
        <f>IF(Tabla1[[#This Row],[Link]]&lt;&gt;"","Si","No")</f>
        <v>Si</v>
      </c>
      <c r="Q65" t="str">
        <f>+TRIM(Tabla1[[#This Row],[Fabricante]])</f>
        <v>American Standard</v>
      </c>
      <c r="R65" t="str">
        <f>+TRIM(Tabla1[[#This Row],[Homologo Mansfield]])</f>
        <v>148010000</v>
      </c>
      <c r="S65" t="str">
        <f>+TRIM(Tabla1[[#This Row],[Sku]])</f>
        <v>3483001</v>
      </c>
      <c r="T65" t="str">
        <f>+TRIM(Tabla1[[#This Row],[Type]])</f>
        <v>Bowl</v>
      </c>
      <c r="U65" t="str">
        <f>+TRIM(Tabla1[[#This Row],[Linea]])</f>
        <v>Cadet</v>
      </c>
      <c r="V65" t="str">
        <f>+TRIM(Tabla1[[#This Row],[Rough in]])</f>
        <v>12</v>
      </c>
      <c r="W65" t="str">
        <f>+TRIM(Tabla1[[#This Row],[Bowl Height]])</f>
        <v>Standard</v>
      </c>
      <c r="X65" t="str">
        <f>+TRIM(Tabla1[[#This Row],[Asiento]])</f>
        <v>Elongated</v>
      </c>
    </row>
    <row r="66" spans="1:24" x14ac:dyDescent="0.25">
      <c r="A66" s="3" t="s">
        <v>264</v>
      </c>
      <c r="B66" s="1" t="s">
        <v>68</v>
      </c>
      <c r="C66" s="1" t="s">
        <v>308</v>
      </c>
      <c r="D66" s="1" t="s">
        <v>41</v>
      </c>
      <c r="E66" t="s">
        <v>296</v>
      </c>
      <c r="F66" t="s">
        <v>51</v>
      </c>
      <c r="G66" t="s">
        <v>44</v>
      </c>
      <c r="H66" t="s">
        <v>53</v>
      </c>
      <c r="I66">
        <v>1.6</v>
      </c>
      <c r="J66" t="s">
        <v>309</v>
      </c>
      <c r="K66" t="s">
        <v>306</v>
      </c>
      <c r="L66" t="s">
        <v>310</v>
      </c>
      <c r="N66" t="str">
        <f>IF(Tabla1[[#This Row],[Link]]&lt;&gt;"","Si","No")</f>
        <v>Si</v>
      </c>
      <c r="Q66" t="str">
        <f>+TRIM(Tabla1[[#This Row],[Fabricante]])</f>
        <v>American Standard</v>
      </c>
      <c r="R66" t="str">
        <f>+TRIM(Tabla1[[#This Row],[Homologo Mansfield]])</f>
        <v>147010000</v>
      </c>
      <c r="S66" t="str">
        <f>+TRIM(Tabla1[[#This Row],[Sku]])</f>
        <v>3481001</v>
      </c>
      <c r="T66" t="str">
        <f>+TRIM(Tabla1[[#This Row],[Type]])</f>
        <v>Bowl</v>
      </c>
      <c r="U66" t="str">
        <f>+TRIM(Tabla1[[#This Row],[Linea]])</f>
        <v>Cadet</v>
      </c>
      <c r="V66" t="str">
        <f>+TRIM(Tabla1[[#This Row],[Rough in]])</f>
        <v>12</v>
      </c>
      <c r="W66" t="str">
        <f>+TRIM(Tabla1[[#This Row],[Bowl Height]])</f>
        <v>Standard</v>
      </c>
      <c r="X66" t="str">
        <f>+TRIM(Tabla1[[#This Row],[Asiento]])</f>
        <v>Elongated</v>
      </c>
    </row>
    <row r="67" spans="1:24" x14ac:dyDescent="0.25">
      <c r="A67" s="3" t="s">
        <v>264</v>
      </c>
      <c r="B67" s="1" t="s">
        <v>49</v>
      </c>
      <c r="C67" s="1" t="s">
        <v>311</v>
      </c>
      <c r="D67" s="1" t="s">
        <v>41</v>
      </c>
      <c r="E67" t="s">
        <v>312</v>
      </c>
      <c r="F67" t="s">
        <v>51</v>
      </c>
      <c r="G67" t="s">
        <v>52</v>
      </c>
      <c r="H67" t="s">
        <v>53</v>
      </c>
      <c r="I67" t="s">
        <v>313</v>
      </c>
      <c r="J67" t="s">
        <v>314</v>
      </c>
      <c r="K67" t="s">
        <v>315</v>
      </c>
      <c r="L67" t="s">
        <v>316</v>
      </c>
      <c r="N67" t="str">
        <f>IF(Tabla1[[#This Row],[Link]]&lt;&gt;"","Si","No")</f>
        <v>Si</v>
      </c>
      <c r="Q67" t="str">
        <f>+TRIM(Tabla1[[#This Row],[Fabricante]])</f>
        <v>American Standard</v>
      </c>
      <c r="R67" t="str">
        <f>+TRIM(Tabla1[[#This Row],[Homologo Mansfield]])</f>
        <v>131900001</v>
      </c>
      <c r="S67" t="str">
        <f>+TRIM(Tabla1[[#This Row],[Sku]])</f>
        <v>3043001</v>
      </c>
      <c r="T67" t="str">
        <f>+TRIM(Tabla1[[#This Row],[Type]])</f>
        <v>Bowl</v>
      </c>
      <c r="U67" t="str">
        <f>+TRIM(Tabla1[[#This Row],[Linea]])</f>
        <v>Madera</v>
      </c>
      <c r="V67" t="str">
        <f>+TRIM(Tabla1[[#This Row],[Rough in]])</f>
        <v>12</v>
      </c>
      <c r="W67" t="str">
        <f>+TRIM(Tabla1[[#This Row],[Bowl Height]])</f>
        <v>ADA</v>
      </c>
      <c r="X67" t="str">
        <f>+TRIM(Tabla1[[#This Row],[Asiento]])</f>
        <v>Elongated</v>
      </c>
    </row>
    <row r="68" spans="1:24" x14ac:dyDescent="0.25">
      <c r="A68" s="3" t="s">
        <v>264</v>
      </c>
      <c r="B68" s="1" t="s">
        <v>88</v>
      </c>
      <c r="C68" s="1" t="s">
        <v>317</v>
      </c>
      <c r="D68" s="1" t="s">
        <v>15</v>
      </c>
      <c r="E68" t="s">
        <v>318</v>
      </c>
      <c r="F68" t="s">
        <v>17</v>
      </c>
      <c r="G68" t="s">
        <v>17</v>
      </c>
      <c r="H68" t="s">
        <v>17</v>
      </c>
      <c r="I68">
        <v>1.28</v>
      </c>
      <c r="J68" t="s">
        <v>319</v>
      </c>
      <c r="K68" t="s">
        <v>320</v>
      </c>
      <c r="L68" t="s">
        <v>321</v>
      </c>
      <c r="N68" t="str">
        <f>IF(Tabla1[[#This Row],[Link]]&lt;&gt;"","Si","No")</f>
        <v>Si</v>
      </c>
      <c r="Q68" t="str">
        <f>+TRIM(Tabla1[[#This Row],[Fabricante]])</f>
        <v>American Standard</v>
      </c>
      <c r="R68" t="str">
        <f>+TRIM(Tabla1[[#This Row],[Homologo Mansfield]])</f>
        <v>317310000</v>
      </c>
      <c r="S68" t="str">
        <f>+TRIM(Tabla1[[#This Row],[Sku]])</f>
        <v>4425A104</v>
      </c>
      <c r="T68" t="str">
        <f>+TRIM(Tabla1[[#This Row],[Type]])</f>
        <v>Tank</v>
      </c>
      <c r="U68" t="str">
        <f>+TRIM(Tabla1[[#This Row],[Linea]])</f>
        <v>Reliant</v>
      </c>
      <c r="V68" t="str">
        <f>+TRIM(Tabla1[[#This Row],[Rough in]])</f>
        <v>NA</v>
      </c>
      <c r="W68" t="str">
        <f>+TRIM(Tabla1[[#This Row],[Bowl Height]])</f>
        <v>NA</v>
      </c>
      <c r="X68" t="str">
        <f>+TRIM(Tabla1[[#This Row],[Asiento]])</f>
        <v>NA</v>
      </c>
    </row>
    <row r="69" spans="1:24" x14ac:dyDescent="0.25">
      <c r="A69" s="3" t="s">
        <v>264</v>
      </c>
      <c r="B69" s="1" t="s">
        <v>22</v>
      </c>
      <c r="C69" s="1" t="s">
        <v>322</v>
      </c>
      <c r="D69" s="1" t="s">
        <v>15</v>
      </c>
      <c r="E69" t="s">
        <v>318</v>
      </c>
      <c r="F69" t="s">
        <v>17</v>
      </c>
      <c r="G69" t="s">
        <v>17</v>
      </c>
      <c r="H69" t="s">
        <v>17</v>
      </c>
      <c r="I69">
        <v>1.6</v>
      </c>
      <c r="J69" t="s">
        <v>323</v>
      </c>
      <c r="K69" t="s">
        <v>324</v>
      </c>
      <c r="L69" t="s">
        <v>325</v>
      </c>
      <c r="N69" t="str">
        <f>IF(Tabla1[[#This Row],[Link]]&lt;&gt;"","Si","No")</f>
        <v>Si</v>
      </c>
      <c r="Q69" t="str">
        <f>+TRIM(Tabla1[[#This Row],[Fabricante]])</f>
        <v>American Standard</v>
      </c>
      <c r="R69" t="str">
        <f>+TRIM(Tabla1[[#This Row],[Homologo Mansfield]])</f>
        <v>160010007</v>
      </c>
      <c r="S69" t="str">
        <f>+TRIM(Tabla1[[#This Row],[Sku]])</f>
        <v>4192A004</v>
      </c>
      <c r="T69" t="str">
        <f>+TRIM(Tabla1[[#This Row],[Type]])</f>
        <v>Tank</v>
      </c>
      <c r="U69" t="str">
        <f>+TRIM(Tabla1[[#This Row],[Linea]])</f>
        <v>Reliant</v>
      </c>
      <c r="V69" t="str">
        <f>+TRIM(Tabla1[[#This Row],[Rough in]])</f>
        <v>NA</v>
      </c>
      <c r="W69" t="str">
        <f>+TRIM(Tabla1[[#This Row],[Bowl Height]])</f>
        <v>NA</v>
      </c>
      <c r="X69" t="str">
        <f>+TRIM(Tabla1[[#This Row],[Asiento]])</f>
        <v>NA</v>
      </c>
    </row>
    <row r="70" spans="1:24" x14ac:dyDescent="0.25">
      <c r="A70" s="3" t="s">
        <v>264</v>
      </c>
      <c r="B70" s="1" t="s">
        <v>63</v>
      </c>
      <c r="C70" s="1" t="s">
        <v>326</v>
      </c>
      <c r="D70" s="1" t="s">
        <v>41</v>
      </c>
      <c r="E70" t="s">
        <v>318</v>
      </c>
      <c r="F70" t="s">
        <v>51</v>
      </c>
      <c r="G70" t="s">
        <v>52</v>
      </c>
      <c r="H70" t="s">
        <v>53</v>
      </c>
      <c r="I70">
        <v>1.28</v>
      </c>
      <c r="J70" t="s">
        <v>327</v>
      </c>
      <c r="K70" t="s">
        <v>328</v>
      </c>
      <c r="L70" t="s">
        <v>329</v>
      </c>
      <c r="N70" t="str">
        <f>IF(Tabla1[[#This Row],[Link]]&lt;&gt;"","Si","No")</f>
        <v>Si</v>
      </c>
      <c r="Q70" t="str">
        <f>+TRIM(Tabla1[[#This Row],[Fabricante]])</f>
        <v>American Standard</v>
      </c>
      <c r="R70" t="str">
        <f>+TRIM(Tabla1[[#This Row],[Homologo Mansfield]])</f>
        <v>137210040</v>
      </c>
      <c r="S70" t="str">
        <f>+TRIM(Tabla1[[#This Row],[Sku]])</f>
        <v>3437A101</v>
      </c>
      <c r="T70" t="str">
        <f>+TRIM(Tabla1[[#This Row],[Type]])</f>
        <v>Bowl</v>
      </c>
      <c r="U70" t="str">
        <f>+TRIM(Tabla1[[#This Row],[Linea]])</f>
        <v>Reliant</v>
      </c>
      <c r="V70" t="str">
        <f>+TRIM(Tabla1[[#This Row],[Rough in]])</f>
        <v>12</v>
      </c>
      <c r="W70" t="str">
        <f>+TRIM(Tabla1[[#This Row],[Bowl Height]])</f>
        <v>ADA</v>
      </c>
      <c r="X70" t="str">
        <f>+TRIM(Tabla1[[#This Row],[Asiento]])</f>
        <v>Elongated</v>
      </c>
    </row>
    <row r="71" spans="1:24" x14ac:dyDescent="0.25">
      <c r="A71" s="3" t="s">
        <v>264</v>
      </c>
      <c r="B71" s="1" t="s">
        <v>58</v>
      </c>
      <c r="C71" s="1" t="s">
        <v>330</v>
      </c>
      <c r="D71" s="1" t="s">
        <v>41</v>
      </c>
      <c r="E71" t="s">
        <v>318</v>
      </c>
      <c r="F71" t="s">
        <v>51</v>
      </c>
      <c r="G71" t="s">
        <v>44</v>
      </c>
      <c r="H71" t="s">
        <v>53</v>
      </c>
      <c r="I71">
        <v>1.28</v>
      </c>
      <c r="J71" t="s">
        <v>331</v>
      </c>
      <c r="K71" t="s">
        <v>332</v>
      </c>
      <c r="L71" t="s">
        <v>333</v>
      </c>
      <c r="N71" t="str">
        <f>IF(Tabla1[[#This Row],[Link]]&lt;&gt;"","Si","No")</f>
        <v>Si</v>
      </c>
      <c r="Q71" t="str">
        <f>+TRIM(Tabla1[[#This Row],[Fabricante]])</f>
        <v>American Standard</v>
      </c>
      <c r="R71" t="str">
        <f>+TRIM(Tabla1[[#This Row],[Homologo Mansfield]])</f>
        <v>135010007</v>
      </c>
      <c r="S71" t="str">
        <f>+TRIM(Tabla1[[#This Row],[Sku]])</f>
        <v>3437C101</v>
      </c>
      <c r="T71" t="str">
        <f>+TRIM(Tabla1[[#This Row],[Type]])</f>
        <v>Bowl</v>
      </c>
      <c r="U71" t="str">
        <f>+TRIM(Tabla1[[#This Row],[Linea]])</f>
        <v>Reliant</v>
      </c>
      <c r="V71" t="str">
        <f>+TRIM(Tabla1[[#This Row],[Rough in]])</f>
        <v>12</v>
      </c>
      <c r="W71" t="str">
        <f>+TRIM(Tabla1[[#This Row],[Bowl Height]])</f>
        <v>Standard</v>
      </c>
      <c r="X71" t="str">
        <f>+TRIM(Tabla1[[#This Row],[Asiento]])</f>
        <v>Elongated</v>
      </c>
    </row>
    <row r="72" spans="1:24" x14ac:dyDescent="0.25">
      <c r="A72" s="3" t="s">
        <v>264</v>
      </c>
      <c r="B72" s="1" t="s">
        <v>40</v>
      </c>
      <c r="C72" s="1" t="s">
        <v>334</v>
      </c>
      <c r="D72" s="1" t="s">
        <v>41</v>
      </c>
      <c r="E72" t="s">
        <v>318</v>
      </c>
      <c r="F72" t="s">
        <v>51</v>
      </c>
      <c r="G72" t="s">
        <v>44</v>
      </c>
      <c r="H72" t="s">
        <v>45</v>
      </c>
      <c r="I72">
        <v>1.28</v>
      </c>
      <c r="J72" t="s">
        <v>335</v>
      </c>
      <c r="K72" t="s">
        <v>336</v>
      </c>
      <c r="L72" t="s">
        <v>337</v>
      </c>
      <c r="N72" t="str">
        <f>IF(Tabla1[[#This Row],[Link]]&lt;&gt;"","Si","No")</f>
        <v>Si</v>
      </c>
      <c r="Q72" t="str">
        <f>+TRIM(Tabla1[[#This Row],[Fabricante]])</f>
        <v>American Standard</v>
      </c>
      <c r="R72" t="str">
        <f>+TRIM(Tabla1[[#This Row],[Homologo Mansfield]])</f>
        <v>130010007</v>
      </c>
      <c r="S72" t="str">
        <f>+TRIM(Tabla1[[#This Row],[Sku]])</f>
        <v>3437D101</v>
      </c>
      <c r="T72" t="str">
        <f>+TRIM(Tabla1[[#This Row],[Type]])</f>
        <v>Bowl</v>
      </c>
      <c r="U72" t="str">
        <f>+TRIM(Tabla1[[#This Row],[Linea]])</f>
        <v>Reliant</v>
      </c>
      <c r="V72" t="str">
        <f>+TRIM(Tabla1[[#This Row],[Rough in]])</f>
        <v>12</v>
      </c>
      <c r="W72" t="str">
        <f>+TRIM(Tabla1[[#This Row],[Bowl Height]])</f>
        <v>Standard</v>
      </c>
      <c r="X72" t="str">
        <f>+TRIM(Tabla1[[#This Row],[Asiento]])</f>
        <v>Round Front</v>
      </c>
    </row>
    <row r="73" spans="1:24" x14ac:dyDescent="0.25">
      <c r="A73" s="3" t="s">
        <v>264</v>
      </c>
      <c r="B73" s="1" t="s">
        <v>216</v>
      </c>
      <c r="C73" s="1" t="s">
        <v>338</v>
      </c>
      <c r="D73" s="1" t="s">
        <v>217</v>
      </c>
      <c r="E73" t="s">
        <v>318</v>
      </c>
      <c r="F73" t="s">
        <v>51</v>
      </c>
      <c r="G73" t="s">
        <v>52</v>
      </c>
      <c r="H73" t="s">
        <v>53</v>
      </c>
      <c r="I73">
        <v>1.28</v>
      </c>
      <c r="J73" t="s">
        <v>339</v>
      </c>
      <c r="K73" t="s">
        <v>340</v>
      </c>
      <c r="L73" t="s">
        <v>341</v>
      </c>
      <c r="N73" t="str">
        <f>IF(Tabla1[[#This Row],[Link]]&lt;&gt;"","Si","No")</f>
        <v>Si</v>
      </c>
      <c r="Q73" t="str">
        <f>+TRIM(Tabla1[[#This Row],[Fabricante]])</f>
        <v>American Standard</v>
      </c>
      <c r="R73" t="str">
        <f>+TRIM(Tabla1[[#This Row],[Homologo Mansfield]])</f>
        <v>137CTK</v>
      </c>
      <c r="S73" t="str">
        <f>+TRIM(Tabla1[[#This Row],[Sku]])</f>
        <v>250AA104</v>
      </c>
      <c r="T73" t="str">
        <f>+TRIM(Tabla1[[#This Row],[Type]])</f>
        <v>Combo</v>
      </c>
      <c r="U73" t="str">
        <f>+TRIM(Tabla1[[#This Row],[Linea]])</f>
        <v>Reliant</v>
      </c>
      <c r="V73" t="str">
        <f>+TRIM(Tabla1[[#This Row],[Rough in]])</f>
        <v>12</v>
      </c>
      <c r="W73" t="str">
        <f>+TRIM(Tabla1[[#This Row],[Bowl Height]])</f>
        <v>ADA</v>
      </c>
      <c r="X73" t="str">
        <f>+TRIM(Tabla1[[#This Row],[Asiento]])</f>
        <v>Elongated</v>
      </c>
    </row>
    <row r="74" spans="1:24" x14ac:dyDescent="0.25">
      <c r="A74" s="3" t="s">
        <v>264</v>
      </c>
      <c r="B74" s="1" t="s">
        <v>222</v>
      </c>
      <c r="C74" s="1" t="s">
        <v>342</v>
      </c>
      <c r="D74" s="1" t="s">
        <v>217</v>
      </c>
      <c r="E74" t="s">
        <v>318</v>
      </c>
      <c r="F74" t="s">
        <v>51</v>
      </c>
      <c r="G74" t="s">
        <v>44</v>
      </c>
      <c r="H74" t="s">
        <v>53</v>
      </c>
      <c r="I74">
        <v>1.28</v>
      </c>
      <c r="J74" t="s">
        <v>343</v>
      </c>
      <c r="K74" t="s">
        <v>344</v>
      </c>
      <c r="L74" t="s">
        <v>345</v>
      </c>
      <c r="N74" t="str">
        <f>IF(Tabla1[[#This Row],[Link]]&lt;&gt;"","Si","No")</f>
        <v>Si</v>
      </c>
      <c r="Q74" t="str">
        <f>+TRIM(Tabla1[[#This Row],[Fabricante]])</f>
        <v>American Standard</v>
      </c>
      <c r="R74" t="str">
        <f>+TRIM(Tabla1[[#This Row],[Homologo Mansfield]])</f>
        <v>135CTK</v>
      </c>
      <c r="S74" t="str">
        <f>+TRIM(Tabla1[[#This Row],[Sku]])</f>
        <v>250CA104</v>
      </c>
      <c r="T74" t="str">
        <f>+TRIM(Tabla1[[#This Row],[Type]])</f>
        <v>Combo</v>
      </c>
      <c r="U74" t="str">
        <f>+TRIM(Tabla1[[#This Row],[Linea]])</f>
        <v>Reliant</v>
      </c>
      <c r="V74" t="str">
        <f>+TRIM(Tabla1[[#This Row],[Rough in]])</f>
        <v>12</v>
      </c>
      <c r="W74" t="str">
        <f>+TRIM(Tabla1[[#This Row],[Bowl Height]])</f>
        <v>Standard</v>
      </c>
      <c r="X74" t="str">
        <f>+TRIM(Tabla1[[#This Row],[Asiento]])</f>
        <v>Elongated</v>
      </c>
    </row>
    <row r="75" spans="1:24" x14ac:dyDescent="0.25">
      <c r="A75" s="3" t="s">
        <v>264</v>
      </c>
      <c r="B75" s="1" t="s">
        <v>227</v>
      </c>
      <c r="C75" s="1" t="s">
        <v>346</v>
      </c>
      <c r="D75" s="1" t="s">
        <v>217</v>
      </c>
      <c r="E75" t="s">
        <v>318</v>
      </c>
      <c r="F75" t="s">
        <v>51</v>
      </c>
      <c r="G75" t="s">
        <v>44</v>
      </c>
      <c r="H75" t="s">
        <v>45</v>
      </c>
      <c r="I75">
        <v>1.28</v>
      </c>
      <c r="J75" t="s">
        <v>347</v>
      </c>
      <c r="K75" t="s">
        <v>348</v>
      </c>
      <c r="L75" t="s">
        <v>349</v>
      </c>
      <c r="N75" t="str">
        <f>IF(Tabla1[[#This Row],[Link]]&lt;&gt;"","Si","No")</f>
        <v>Si</v>
      </c>
      <c r="Q75" t="str">
        <f>+TRIM(Tabla1[[#This Row],[Fabricante]])</f>
        <v>American Standard</v>
      </c>
      <c r="R75" t="str">
        <f>+TRIM(Tabla1[[#This Row],[Homologo Mansfield]])</f>
        <v>130CTK</v>
      </c>
      <c r="S75" t="str">
        <f>+TRIM(Tabla1[[#This Row],[Sku]])</f>
        <v>250DA104</v>
      </c>
      <c r="T75" t="str">
        <f>+TRIM(Tabla1[[#This Row],[Type]])</f>
        <v>Combo</v>
      </c>
      <c r="U75" t="str">
        <f>+TRIM(Tabla1[[#This Row],[Linea]])</f>
        <v>Reliant</v>
      </c>
      <c r="V75" t="str">
        <f>+TRIM(Tabla1[[#This Row],[Rough in]])</f>
        <v>12</v>
      </c>
      <c r="W75" t="str">
        <f>+TRIM(Tabla1[[#This Row],[Bowl Height]])</f>
        <v>Standard</v>
      </c>
      <c r="X75" t="str">
        <f>+TRIM(Tabla1[[#This Row],[Asiento]])</f>
        <v>Round Front</v>
      </c>
    </row>
    <row r="76" spans="1:24" x14ac:dyDescent="0.25">
      <c r="A76" t="s">
        <v>264</v>
      </c>
      <c r="B76" s="1" t="s">
        <v>76</v>
      </c>
      <c r="C76" s="1" t="s">
        <v>350</v>
      </c>
      <c r="D76" s="1" t="s">
        <v>41</v>
      </c>
      <c r="E76" t="s">
        <v>351</v>
      </c>
      <c r="F76" t="s">
        <v>51</v>
      </c>
      <c r="G76" t="s">
        <v>52</v>
      </c>
      <c r="H76" t="s">
        <v>53</v>
      </c>
      <c r="I76">
        <v>1.1000000000000001</v>
      </c>
      <c r="J76" t="s">
        <v>352</v>
      </c>
      <c r="K76" t="s">
        <v>353</v>
      </c>
      <c r="L76" t="s">
        <v>520</v>
      </c>
      <c r="N76" t="str">
        <f>IF(Tabla1[[#This Row],[Link]]&lt;&gt;"","Si","No")</f>
        <v>Si</v>
      </c>
      <c r="Q76" t="str">
        <f>+TRIM(Tabla1[[#This Row],[Fabricante]])</f>
        <v>American Standard</v>
      </c>
      <c r="R76" t="str">
        <f>+TRIM(Tabla1[[#This Row],[Homologo Mansfield]])</f>
        <v>151010000</v>
      </c>
      <c r="S76" t="str">
        <f>+TRIM(Tabla1[[#This Row],[Sku]])</f>
        <v>3703100</v>
      </c>
      <c r="T76" t="str">
        <f>+TRIM(Tabla1[[#This Row],[Type]])</f>
        <v>Bowl</v>
      </c>
      <c r="U76" t="str">
        <f>+TRIM(Tabla1[[#This Row],[Linea]])</f>
        <v>Yorkville</v>
      </c>
      <c r="V76" t="str">
        <f>+TRIM(Tabla1[[#This Row],[Rough in]])</f>
        <v>12</v>
      </c>
      <c r="W76" t="str">
        <f>+TRIM(Tabla1[[#This Row],[Bowl Height]])</f>
        <v>ADA</v>
      </c>
      <c r="X76" t="str">
        <f>+TRIM(Tabla1[[#This Row],[Asiento]])</f>
        <v>Elongated</v>
      </c>
    </row>
    <row r="77" spans="1:24" x14ac:dyDescent="0.25">
      <c r="A77" s="3" t="s">
        <v>264</v>
      </c>
      <c r="B77" s="1" t="s">
        <v>35</v>
      </c>
      <c r="C77" s="1" t="s">
        <v>354</v>
      </c>
      <c r="D77" s="1" t="s">
        <v>15</v>
      </c>
      <c r="E77" t="s">
        <v>266</v>
      </c>
      <c r="F77" t="s">
        <v>17</v>
      </c>
      <c r="G77" t="s">
        <v>17</v>
      </c>
      <c r="H77" t="s">
        <v>17</v>
      </c>
      <c r="I77">
        <v>1.6</v>
      </c>
      <c r="J77" t="s">
        <v>301</v>
      </c>
      <c r="K77" t="s">
        <v>276</v>
      </c>
      <c r="L77" t="s">
        <v>355</v>
      </c>
      <c r="N77" t="str">
        <f>IF(Tabla1[[#This Row],[Link]]&lt;&gt;"","Si","No")</f>
        <v>Si</v>
      </c>
      <c r="Q77" t="str">
        <f>+TRIM(Tabla1[[#This Row],[Fabricante]])</f>
        <v>American Standard</v>
      </c>
      <c r="R77" t="str">
        <f>+TRIM(Tabla1[[#This Row],[Homologo Mansfield]])</f>
        <v>386010000</v>
      </c>
      <c r="S77" t="str">
        <f>+TRIM(Tabla1[[#This Row],[Sku]])</f>
        <v>4019.001N.020</v>
      </c>
      <c r="T77" t="str">
        <f>+TRIM(Tabla1[[#This Row],[Type]])</f>
        <v>Tank</v>
      </c>
      <c r="U77" t="str">
        <f>+TRIM(Tabla1[[#This Row],[Linea]])</f>
        <v>Cadet 3</v>
      </c>
      <c r="V77" t="str">
        <f>+TRIM(Tabla1[[#This Row],[Rough in]])</f>
        <v>NA</v>
      </c>
      <c r="W77" t="str">
        <f>+TRIM(Tabla1[[#This Row],[Bowl Height]])</f>
        <v>NA</v>
      </c>
      <c r="X77" t="str">
        <f>+TRIM(Tabla1[[#This Row],[Asiento]])</f>
        <v>NA</v>
      </c>
    </row>
    <row r="78" spans="1:24" x14ac:dyDescent="0.25">
      <c r="A78" t="s">
        <v>356</v>
      </c>
      <c r="B78" s="1" t="s">
        <v>216</v>
      </c>
      <c r="C78" s="1" t="s">
        <v>357</v>
      </c>
      <c r="D78" s="1" t="s">
        <v>217</v>
      </c>
      <c r="E78" t="s">
        <v>358</v>
      </c>
      <c r="F78" t="s">
        <v>51</v>
      </c>
      <c r="G78" t="s">
        <v>52</v>
      </c>
      <c r="H78" t="s">
        <v>53</v>
      </c>
      <c r="I78">
        <v>1.28</v>
      </c>
      <c r="J78" t="s">
        <v>359</v>
      </c>
      <c r="K78" t="s">
        <v>360</v>
      </c>
      <c r="N78" t="str">
        <f>IF(Tabla1[[#This Row],[Link]]&lt;&gt;"","Si","No")</f>
        <v>No</v>
      </c>
      <c r="Q78" t="str">
        <f>+TRIM(Tabla1[[#This Row],[Fabricante]])</f>
        <v>Briggs</v>
      </c>
      <c r="R78" t="str">
        <f>+TRIM(Tabla1[[#This Row],[Homologo Mansfield]])</f>
        <v>137CTK</v>
      </c>
      <c r="S78" t="str">
        <f>+TRIM(Tabla1[[#This Row],[Sku]])</f>
        <v>4038</v>
      </c>
      <c r="T78" t="str">
        <f>+TRIM(Tabla1[[#This Row],[Type]])</f>
        <v>Combo</v>
      </c>
      <c r="U78" t="str">
        <f>+TRIM(Tabla1[[#This Row],[Linea]])</f>
        <v>Altima HET</v>
      </c>
      <c r="V78" t="str">
        <f>+TRIM(Tabla1[[#This Row],[Rough in]])</f>
        <v>12</v>
      </c>
      <c r="W78" t="str">
        <f>+TRIM(Tabla1[[#This Row],[Bowl Height]])</f>
        <v>ADA</v>
      </c>
      <c r="X78" t="str">
        <f>+TRIM(Tabla1[[#This Row],[Asiento]])</f>
        <v>Elongated</v>
      </c>
    </row>
    <row r="79" spans="1:24" x14ac:dyDescent="0.25">
      <c r="A79" t="s">
        <v>356</v>
      </c>
      <c r="B79" s="1" t="s">
        <v>222</v>
      </c>
      <c r="C79" s="1" t="s">
        <v>361</v>
      </c>
      <c r="D79" s="1" t="s">
        <v>217</v>
      </c>
      <c r="E79" t="s">
        <v>358</v>
      </c>
      <c r="F79" t="s">
        <v>51</v>
      </c>
      <c r="G79" t="s">
        <v>362</v>
      </c>
      <c r="H79" t="s">
        <v>53</v>
      </c>
      <c r="I79">
        <v>1.28</v>
      </c>
      <c r="J79" t="s">
        <v>363</v>
      </c>
      <c r="K79" t="s">
        <v>364</v>
      </c>
      <c r="N79" t="str">
        <f>IF(Tabla1[[#This Row],[Link]]&lt;&gt;"","Si","No")</f>
        <v>No</v>
      </c>
      <c r="Q79" t="str">
        <f>+TRIM(Tabla1[[#This Row],[Fabricante]])</f>
        <v>Briggs</v>
      </c>
      <c r="R79" t="str">
        <f>+TRIM(Tabla1[[#This Row],[Homologo Mansfield]])</f>
        <v>135CTK</v>
      </c>
      <c r="S79" t="str">
        <f>+TRIM(Tabla1[[#This Row],[Sku]])</f>
        <v>4035</v>
      </c>
      <c r="T79" t="str">
        <f>+TRIM(Tabla1[[#This Row],[Type]])</f>
        <v>Combo</v>
      </c>
      <c r="U79" t="str">
        <f>+TRIM(Tabla1[[#This Row],[Linea]])</f>
        <v>Altima HET</v>
      </c>
      <c r="V79" t="str">
        <f>+TRIM(Tabla1[[#This Row],[Rough in]])</f>
        <v>12</v>
      </c>
      <c r="W79" t="str">
        <f>+TRIM(Tabla1[[#This Row],[Bowl Height]])</f>
        <v/>
      </c>
      <c r="X79" t="str">
        <f>+TRIM(Tabla1[[#This Row],[Asiento]])</f>
        <v>Elongated</v>
      </c>
    </row>
    <row r="80" spans="1:24" x14ac:dyDescent="0.25">
      <c r="A80" t="s">
        <v>356</v>
      </c>
      <c r="B80" s="1" t="s">
        <v>227</v>
      </c>
      <c r="C80" s="1" t="s">
        <v>365</v>
      </c>
      <c r="D80" s="1" t="s">
        <v>217</v>
      </c>
      <c r="E80" t="s">
        <v>358</v>
      </c>
      <c r="F80" t="s">
        <v>51</v>
      </c>
      <c r="G80" t="s">
        <v>362</v>
      </c>
      <c r="H80" t="s">
        <v>362</v>
      </c>
      <c r="I80">
        <v>1.28</v>
      </c>
      <c r="J80" t="s">
        <v>366</v>
      </c>
      <c r="K80" t="s">
        <v>367</v>
      </c>
      <c r="N80" t="str">
        <f>IF(Tabla1[[#This Row],[Link]]&lt;&gt;"","Si","No")</f>
        <v>No</v>
      </c>
      <c r="Q80" t="str">
        <f>+TRIM(Tabla1[[#This Row],[Fabricante]])</f>
        <v>Briggs</v>
      </c>
      <c r="R80" t="str">
        <f>+TRIM(Tabla1[[#This Row],[Homologo Mansfield]])</f>
        <v>130CTK</v>
      </c>
      <c r="S80" t="str">
        <f>+TRIM(Tabla1[[#This Row],[Sku]])</f>
        <v>4030</v>
      </c>
      <c r="T80" t="str">
        <f>+TRIM(Tabla1[[#This Row],[Type]])</f>
        <v>Combo</v>
      </c>
      <c r="U80" t="str">
        <f>+TRIM(Tabla1[[#This Row],[Linea]])</f>
        <v>Altima HET</v>
      </c>
      <c r="V80" t="str">
        <f>+TRIM(Tabla1[[#This Row],[Rough in]])</f>
        <v>12</v>
      </c>
      <c r="W80" t="str">
        <f>+TRIM(Tabla1[[#This Row],[Bowl Height]])</f>
        <v/>
      </c>
      <c r="X80" t="str">
        <f>+TRIM(Tabla1[[#This Row],[Asiento]])</f>
        <v/>
      </c>
    </row>
    <row r="81" spans="1:24" x14ac:dyDescent="0.25">
      <c r="A81" t="s">
        <v>356</v>
      </c>
      <c r="B81" s="1" t="s">
        <v>88</v>
      </c>
      <c r="C81" s="1" t="s">
        <v>368</v>
      </c>
      <c r="D81" s="1" t="s">
        <v>15</v>
      </c>
      <c r="E81" t="s">
        <v>369</v>
      </c>
      <c r="F81" t="s">
        <v>17</v>
      </c>
      <c r="G81" t="s">
        <v>17</v>
      </c>
      <c r="H81" t="s">
        <v>17</v>
      </c>
      <c r="I81">
        <v>1.28</v>
      </c>
      <c r="J81" t="s">
        <v>370</v>
      </c>
      <c r="K81" t="s">
        <v>371</v>
      </c>
      <c r="N81" t="str">
        <f>IF(Tabla1[[#This Row],[Link]]&lt;&gt;"","Si","No")</f>
        <v>No</v>
      </c>
      <c r="Q81" t="str">
        <f>+TRIM(Tabla1[[#This Row],[Fabricante]])</f>
        <v>Briggs</v>
      </c>
      <c r="R81" t="str">
        <f>+TRIM(Tabla1[[#This Row],[Homologo Mansfield]])</f>
        <v>317310000</v>
      </c>
      <c r="S81" t="str">
        <f>+TRIM(Tabla1[[#This Row],[Sku]])</f>
        <v>4130</v>
      </c>
      <c r="T81" t="str">
        <f>+TRIM(Tabla1[[#This Row],[Type]])</f>
        <v>Tank</v>
      </c>
      <c r="U81" t="str">
        <f>+TRIM(Tabla1[[#This Row],[Linea]])</f>
        <v>Altima</v>
      </c>
      <c r="V81" t="str">
        <f>+TRIM(Tabla1[[#This Row],[Rough in]])</f>
        <v>NA</v>
      </c>
      <c r="W81" t="str">
        <f>+TRIM(Tabla1[[#This Row],[Bowl Height]])</f>
        <v>NA</v>
      </c>
      <c r="X81" t="str">
        <f>+TRIM(Tabla1[[#This Row],[Asiento]])</f>
        <v>NA</v>
      </c>
    </row>
    <row r="82" spans="1:24" x14ac:dyDescent="0.25">
      <c r="A82" t="s">
        <v>356</v>
      </c>
      <c r="B82" s="1" t="s">
        <v>63</v>
      </c>
      <c r="C82" s="1" t="s">
        <v>372</v>
      </c>
      <c r="D82" s="1" t="s">
        <v>41</v>
      </c>
      <c r="E82" t="s">
        <v>369</v>
      </c>
      <c r="F82" t="s">
        <v>51</v>
      </c>
      <c r="G82" t="s">
        <v>52</v>
      </c>
      <c r="H82" t="s">
        <v>53</v>
      </c>
      <c r="I82">
        <v>1.28</v>
      </c>
      <c r="J82" t="s">
        <v>373</v>
      </c>
      <c r="K82" t="s">
        <v>374</v>
      </c>
      <c r="N82" t="str">
        <f>IF(Tabla1[[#This Row],[Link]]&lt;&gt;"","Si","No")</f>
        <v>No</v>
      </c>
      <c r="Q82" t="str">
        <f>+TRIM(Tabla1[[#This Row],[Fabricante]])</f>
        <v>Briggs</v>
      </c>
      <c r="R82" t="str">
        <f>+TRIM(Tabla1[[#This Row],[Homologo Mansfield]])</f>
        <v>137210040</v>
      </c>
      <c r="S82" t="str">
        <f>+TRIM(Tabla1[[#This Row],[Sku]])</f>
        <v>4328</v>
      </c>
      <c r="T82" t="str">
        <f>+TRIM(Tabla1[[#This Row],[Type]])</f>
        <v>Bowl</v>
      </c>
      <c r="U82" t="str">
        <f>+TRIM(Tabla1[[#This Row],[Linea]])</f>
        <v>Altima</v>
      </c>
      <c r="V82" t="str">
        <f>+TRIM(Tabla1[[#This Row],[Rough in]])</f>
        <v>12</v>
      </c>
      <c r="W82" t="str">
        <f>+TRIM(Tabla1[[#This Row],[Bowl Height]])</f>
        <v>ADA</v>
      </c>
      <c r="X82" t="str">
        <f>+TRIM(Tabla1[[#This Row],[Asiento]])</f>
        <v>Elongated</v>
      </c>
    </row>
    <row r="83" spans="1:24" x14ac:dyDescent="0.25">
      <c r="A83" t="s">
        <v>356</v>
      </c>
      <c r="B83" s="1" t="s">
        <v>58</v>
      </c>
      <c r="C83" s="1" t="s">
        <v>375</v>
      </c>
      <c r="D83" s="1" t="s">
        <v>41</v>
      </c>
      <c r="E83" t="s">
        <v>369</v>
      </c>
      <c r="F83" t="s">
        <v>51</v>
      </c>
      <c r="G83" t="s">
        <v>44</v>
      </c>
      <c r="H83" t="s">
        <v>53</v>
      </c>
      <c r="I83">
        <v>1.6</v>
      </c>
      <c r="J83" t="s">
        <v>376</v>
      </c>
      <c r="K83" t="s">
        <v>377</v>
      </c>
      <c r="N83" t="str">
        <f>IF(Tabla1[[#This Row],[Link]]&lt;&gt;"","Si","No")</f>
        <v>No</v>
      </c>
      <c r="Q83" t="str">
        <f>+TRIM(Tabla1[[#This Row],[Fabricante]])</f>
        <v>Briggs</v>
      </c>
      <c r="R83" t="str">
        <f>+TRIM(Tabla1[[#This Row],[Homologo Mansfield]])</f>
        <v>135010007</v>
      </c>
      <c r="S83" t="str">
        <f>+TRIM(Tabla1[[#This Row],[Sku]])</f>
        <v>4325</v>
      </c>
      <c r="T83" t="str">
        <f>+TRIM(Tabla1[[#This Row],[Type]])</f>
        <v>Bowl</v>
      </c>
      <c r="U83" t="str">
        <f>+TRIM(Tabla1[[#This Row],[Linea]])</f>
        <v>Altima</v>
      </c>
      <c r="V83" t="str">
        <f>+TRIM(Tabla1[[#This Row],[Rough in]])</f>
        <v>12</v>
      </c>
      <c r="W83" t="str">
        <f>+TRIM(Tabla1[[#This Row],[Bowl Height]])</f>
        <v>Standard</v>
      </c>
      <c r="X83" t="str">
        <f>+TRIM(Tabla1[[#This Row],[Asiento]])</f>
        <v>Elongated</v>
      </c>
    </row>
    <row r="84" spans="1:24" x14ac:dyDescent="0.25">
      <c r="A84" t="s">
        <v>356</v>
      </c>
      <c r="B84" s="1" t="s">
        <v>40</v>
      </c>
      <c r="C84" s="1" t="s">
        <v>378</v>
      </c>
      <c r="D84" s="1" t="s">
        <v>41</v>
      </c>
      <c r="E84" t="s">
        <v>369</v>
      </c>
      <c r="F84" t="s">
        <v>51</v>
      </c>
      <c r="G84" t="s">
        <v>44</v>
      </c>
      <c r="H84" t="s">
        <v>45</v>
      </c>
      <c r="I84">
        <v>1.6</v>
      </c>
      <c r="J84" t="s">
        <v>379</v>
      </c>
      <c r="K84" t="s">
        <v>380</v>
      </c>
      <c r="N84" t="str">
        <f>IF(Tabla1[[#This Row],[Link]]&lt;&gt;"","Si","No")</f>
        <v>No</v>
      </c>
      <c r="Q84" t="str">
        <f>+TRIM(Tabla1[[#This Row],[Fabricante]])</f>
        <v>Briggs</v>
      </c>
      <c r="R84" t="str">
        <f>+TRIM(Tabla1[[#This Row],[Homologo Mansfield]])</f>
        <v>130010007</v>
      </c>
      <c r="S84" t="str">
        <f>+TRIM(Tabla1[[#This Row],[Sku]])</f>
        <v>4320</v>
      </c>
      <c r="T84" t="str">
        <f>+TRIM(Tabla1[[#This Row],[Type]])</f>
        <v>Bowl</v>
      </c>
      <c r="U84" t="str">
        <f>+TRIM(Tabla1[[#This Row],[Linea]])</f>
        <v>Altima</v>
      </c>
      <c r="V84" t="str">
        <f>+TRIM(Tabla1[[#This Row],[Rough in]])</f>
        <v>12</v>
      </c>
      <c r="W84" t="str">
        <f>+TRIM(Tabla1[[#This Row],[Bowl Height]])</f>
        <v>Standard</v>
      </c>
      <c r="X84" t="str">
        <f>+TRIM(Tabla1[[#This Row],[Asiento]])</f>
        <v>Round Front</v>
      </c>
    </row>
    <row r="85" spans="1:24" x14ac:dyDescent="0.25">
      <c r="A85" t="s">
        <v>356</v>
      </c>
      <c r="B85" s="1" t="s">
        <v>49</v>
      </c>
      <c r="C85" s="1" t="s">
        <v>381</v>
      </c>
      <c r="D85" s="1" t="s">
        <v>41</v>
      </c>
      <c r="E85" t="s">
        <v>382</v>
      </c>
      <c r="F85" t="s">
        <v>51</v>
      </c>
      <c r="G85" t="s">
        <v>52</v>
      </c>
      <c r="H85" t="s">
        <v>362</v>
      </c>
      <c r="I85">
        <v>1.28</v>
      </c>
      <c r="J85" t="s">
        <v>383</v>
      </c>
      <c r="K85" t="s">
        <v>384</v>
      </c>
      <c r="N85" t="str">
        <f>IF(Tabla1[[#This Row],[Link]]&lt;&gt;"","Si","No")</f>
        <v>No</v>
      </c>
      <c r="Q85" t="str">
        <f>+TRIM(Tabla1[[#This Row],[Fabricante]])</f>
        <v>Briggs</v>
      </c>
      <c r="R85" t="str">
        <f>+TRIM(Tabla1[[#This Row],[Homologo Mansfield]])</f>
        <v>131900001</v>
      </c>
      <c r="S85" t="str">
        <f>+TRIM(Tabla1[[#This Row],[Sku]])</f>
        <v>7791</v>
      </c>
      <c r="T85" t="str">
        <f>+TRIM(Tabla1[[#This Row],[Type]])</f>
        <v>Bowl</v>
      </c>
      <c r="U85" t="str">
        <f>+TRIM(Tabla1[[#This Row],[Linea]])</f>
        <v>Carlton</v>
      </c>
      <c r="V85" t="str">
        <f>+TRIM(Tabla1[[#This Row],[Rough in]])</f>
        <v>12</v>
      </c>
      <c r="W85" t="str">
        <f>+TRIM(Tabla1[[#This Row],[Bowl Height]])</f>
        <v>ADA</v>
      </c>
      <c r="X85" t="str">
        <f>+TRIM(Tabla1[[#This Row],[Asiento]])</f>
        <v/>
      </c>
    </row>
    <row r="86" spans="1:24" x14ac:dyDescent="0.25">
      <c r="A86" s="3" t="s">
        <v>385</v>
      </c>
      <c r="B86" s="1" t="s">
        <v>251</v>
      </c>
      <c r="C86" s="1" t="s">
        <v>386</v>
      </c>
      <c r="D86" s="1" t="s">
        <v>217</v>
      </c>
      <c r="E86" t="s">
        <v>387</v>
      </c>
      <c r="F86" t="s">
        <v>51</v>
      </c>
      <c r="G86" t="s">
        <v>52</v>
      </c>
      <c r="H86" t="s">
        <v>53</v>
      </c>
      <c r="I86">
        <v>1.6</v>
      </c>
      <c r="J86" t="s">
        <v>388</v>
      </c>
      <c r="K86" t="s">
        <v>389</v>
      </c>
      <c r="L86" t="s">
        <v>390</v>
      </c>
      <c r="N86" t="str">
        <f>IF(Tabla1[[#This Row],[Link]]&lt;&gt;"","Si","No")</f>
        <v>Si</v>
      </c>
      <c r="Q86" t="str">
        <f>+TRIM(Tabla1[[#This Row],[Fabricante]])</f>
        <v>Gerber</v>
      </c>
      <c r="R86" t="str">
        <f>+TRIM(Tabla1[[#This Row],[Homologo Mansfield]])</f>
        <v>148/123</v>
      </c>
      <c r="S86" t="str">
        <f>+TRIM(Tabla1[[#This Row],[Sku]])</f>
        <v>G0020318</v>
      </c>
      <c r="T86" t="str">
        <f>+TRIM(Tabla1[[#This Row],[Type]])</f>
        <v>Combo</v>
      </c>
      <c r="U86" t="str">
        <f>+TRIM(Tabla1[[#This Row],[Linea]])</f>
        <v>Ultra Flush</v>
      </c>
      <c r="V86" t="str">
        <f>+TRIM(Tabla1[[#This Row],[Rough in]])</f>
        <v>12</v>
      </c>
      <c r="W86" t="str">
        <f>+TRIM(Tabla1[[#This Row],[Bowl Height]])</f>
        <v>ADA</v>
      </c>
      <c r="X86" t="str">
        <f>+TRIM(Tabla1[[#This Row],[Asiento]])</f>
        <v>Elongated</v>
      </c>
    </row>
    <row r="87" spans="1:24" x14ac:dyDescent="0.25">
      <c r="A87" s="3" t="s">
        <v>385</v>
      </c>
      <c r="B87" s="1" t="s">
        <v>144</v>
      </c>
      <c r="C87" s="1" t="s">
        <v>391</v>
      </c>
      <c r="D87" s="1" t="s">
        <v>41</v>
      </c>
      <c r="E87" t="s">
        <v>392</v>
      </c>
      <c r="F87" t="s">
        <v>393</v>
      </c>
      <c r="G87" t="s">
        <v>52</v>
      </c>
      <c r="H87" t="s">
        <v>53</v>
      </c>
      <c r="I87">
        <v>1.28</v>
      </c>
      <c r="J87" t="s">
        <v>394</v>
      </c>
      <c r="K87" t="s">
        <v>395</v>
      </c>
      <c r="L87" t="s">
        <v>396</v>
      </c>
      <c r="N87" t="str">
        <f>IF(Tabla1[[#This Row],[Link]]&lt;&gt;"","Si","No")</f>
        <v>Si</v>
      </c>
      <c r="Q87" t="str">
        <f>+TRIM(Tabla1[[#This Row],[Fabricante]])</f>
        <v>Gerber</v>
      </c>
      <c r="R87" t="str">
        <f>+TRIM(Tabla1[[#This Row],[Homologo Mansfield]])</f>
        <v>5916CTK</v>
      </c>
      <c r="S87" t="str">
        <f>+TRIM(Tabla1[[#This Row],[Sku]])</f>
        <v>G0021975</v>
      </c>
      <c r="T87" t="str">
        <f>+TRIM(Tabla1[[#This Row],[Type]])</f>
        <v>Bowl</v>
      </c>
      <c r="U87" t="str">
        <f>+TRIM(Tabla1[[#This Row],[Linea]])</f>
        <v>Maxwell</v>
      </c>
      <c r="V87" t="str">
        <f>+TRIM(Tabla1[[#This Row],[Rough in]])</f>
        <v>4 - 1/4</v>
      </c>
      <c r="W87" t="str">
        <f>+TRIM(Tabla1[[#This Row],[Bowl Height]])</f>
        <v>ADA</v>
      </c>
      <c r="X87" t="str">
        <f>+TRIM(Tabla1[[#This Row],[Asiento]])</f>
        <v>Elongated</v>
      </c>
    </row>
    <row r="88" spans="1:24" x14ac:dyDescent="0.25">
      <c r="A88" s="3" t="s">
        <v>385</v>
      </c>
      <c r="B88" s="1" t="s">
        <v>49</v>
      </c>
      <c r="C88" s="1" t="s">
        <v>397</v>
      </c>
      <c r="D88" s="1" t="s">
        <v>41</v>
      </c>
      <c r="E88" t="s">
        <v>398</v>
      </c>
      <c r="F88" t="s">
        <v>151</v>
      </c>
      <c r="G88" t="s">
        <v>52</v>
      </c>
      <c r="H88" t="s">
        <v>53</v>
      </c>
      <c r="I88">
        <v>1.28</v>
      </c>
      <c r="J88" t="s">
        <v>399</v>
      </c>
      <c r="K88" t="s">
        <v>400</v>
      </c>
      <c r="L88" t="s">
        <v>401</v>
      </c>
      <c r="N88" t="str">
        <f>IF(Tabla1[[#This Row],[Link]]&lt;&gt;"","Si","No")</f>
        <v>Si</v>
      </c>
      <c r="Q88" t="str">
        <f>+TRIM(Tabla1[[#This Row],[Fabricante]])</f>
        <v>Gerber</v>
      </c>
      <c r="R88" t="str">
        <f>+TRIM(Tabla1[[#This Row],[Homologo Mansfield]])</f>
        <v>131900001</v>
      </c>
      <c r="S88" t="str">
        <f>+TRIM(Tabla1[[#This Row],[Sku]])</f>
        <v>G0025733</v>
      </c>
      <c r="T88" t="str">
        <f>+TRIM(Tabla1[[#This Row],[Type]])</f>
        <v>Bowl</v>
      </c>
      <c r="U88" t="str">
        <f>+TRIM(Tabla1[[#This Row],[Linea]])</f>
        <v>North Point</v>
      </c>
      <c r="V88" t="str">
        <f>+TRIM(Tabla1[[#This Row],[Rough in]])</f>
        <v>10</v>
      </c>
      <c r="W88" t="str">
        <f>+TRIM(Tabla1[[#This Row],[Bowl Height]])</f>
        <v>ADA</v>
      </c>
      <c r="X88" t="str">
        <f>+TRIM(Tabla1[[#This Row],[Asiento]])</f>
        <v>Elongated</v>
      </c>
    </row>
    <row r="89" spans="1:24" x14ac:dyDescent="0.25">
      <c r="A89" s="3" t="s">
        <v>385</v>
      </c>
      <c r="B89" s="1" t="s">
        <v>14</v>
      </c>
      <c r="C89" s="1" t="s">
        <v>402</v>
      </c>
      <c r="D89" s="1" t="s">
        <v>15</v>
      </c>
      <c r="E89" t="s">
        <v>387</v>
      </c>
      <c r="F89" t="s">
        <v>17</v>
      </c>
      <c r="G89" t="s">
        <v>17</v>
      </c>
      <c r="H89" t="s">
        <v>17</v>
      </c>
      <c r="I89">
        <v>1.6</v>
      </c>
      <c r="J89" t="s">
        <v>403</v>
      </c>
      <c r="K89" t="s">
        <v>404</v>
      </c>
      <c r="L89" s="2" t="s">
        <v>405</v>
      </c>
      <c r="N89" t="str">
        <f>IF(Tabla1[[#This Row],[Link]]&lt;&gt;"","Si","No")</f>
        <v>Si</v>
      </c>
      <c r="Q89" t="str">
        <f>+TRIM(Tabla1[[#This Row],[Fabricante]])</f>
        <v>Gerber</v>
      </c>
      <c r="R89" t="str">
        <f>+TRIM(Tabla1[[#This Row],[Homologo Mansfield]])</f>
        <v>123010000</v>
      </c>
      <c r="S89" t="str">
        <f>+TRIM(Tabla1[[#This Row],[Sku]])</f>
        <v>G0028380</v>
      </c>
      <c r="T89" t="str">
        <f>+TRIM(Tabla1[[#This Row],[Type]])</f>
        <v>Tank</v>
      </c>
      <c r="U89" t="str">
        <f>+TRIM(Tabla1[[#This Row],[Linea]])</f>
        <v>Ultra Flush</v>
      </c>
      <c r="V89" t="str">
        <f>+TRIM(Tabla1[[#This Row],[Rough in]])</f>
        <v>NA</v>
      </c>
      <c r="W89" t="str">
        <f>+TRIM(Tabla1[[#This Row],[Bowl Height]])</f>
        <v>NA</v>
      </c>
      <c r="X89" t="str">
        <f>+TRIM(Tabla1[[#This Row],[Asiento]])</f>
        <v>NA</v>
      </c>
    </row>
    <row r="90" spans="1:24" x14ac:dyDescent="0.25">
      <c r="A90" s="3" t="s">
        <v>385</v>
      </c>
      <c r="B90" s="1" t="s">
        <v>88</v>
      </c>
      <c r="C90" s="1" t="s">
        <v>406</v>
      </c>
      <c r="D90" s="1" t="s">
        <v>15</v>
      </c>
      <c r="E90" t="s">
        <v>392</v>
      </c>
      <c r="F90" t="s">
        <v>17</v>
      </c>
      <c r="G90" t="s">
        <v>17</v>
      </c>
      <c r="H90" t="s">
        <v>17</v>
      </c>
      <c r="I90">
        <v>1.28</v>
      </c>
      <c r="J90" t="s">
        <v>407</v>
      </c>
      <c r="K90" t="s">
        <v>408</v>
      </c>
      <c r="L90" t="s">
        <v>409</v>
      </c>
      <c r="N90" t="str">
        <f>IF(Tabla1[[#This Row],[Link]]&lt;&gt;"","Si","No")</f>
        <v>Si</v>
      </c>
      <c r="Q90" t="str">
        <f>+TRIM(Tabla1[[#This Row],[Fabricante]])</f>
        <v>Gerber</v>
      </c>
      <c r="R90" t="str">
        <f>+TRIM(Tabla1[[#This Row],[Homologo Mansfield]])</f>
        <v>317310000</v>
      </c>
      <c r="S90" t="str">
        <f>+TRIM(Tabla1[[#This Row],[Sku]])</f>
        <v>G0028990</v>
      </c>
      <c r="T90" t="str">
        <f>+TRIM(Tabla1[[#This Row],[Type]])</f>
        <v>Tank</v>
      </c>
      <c r="U90" t="str">
        <f>+TRIM(Tabla1[[#This Row],[Linea]])</f>
        <v>Maxwell</v>
      </c>
      <c r="V90" t="str">
        <f>+TRIM(Tabla1[[#This Row],[Rough in]])</f>
        <v>NA</v>
      </c>
      <c r="W90" t="str">
        <f>+TRIM(Tabla1[[#This Row],[Bowl Height]])</f>
        <v>NA</v>
      </c>
      <c r="X90" t="str">
        <f>+TRIM(Tabla1[[#This Row],[Asiento]])</f>
        <v>NA</v>
      </c>
    </row>
    <row r="91" spans="1:24" x14ac:dyDescent="0.25">
      <c r="A91" s="3" t="s">
        <v>385</v>
      </c>
      <c r="B91" s="1" t="s">
        <v>84</v>
      </c>
      <c r="C91" s="1" t="s">
        <v>410</v>
      </c>
      <c r="D91" s="1" t="s">
        <v>15</v>
      </c>
      <c r="E91" t="s">
        <v>387</v>
      </c>
      <c r="F91" t="s">
        <v>17</v>
      </c>
      <c r="G91" t="s">
        <v>17</v>
      </c>
      <c r="H91" t="s">
        <v>17</v>
      </c>
      <c r="I91">
        <v>1.28</v>
      </c>
      <c r="J91" t="s">
        <v>411</v>
      </c>
      <c r="K91" t="s">
        <v>412</v>
      </c>
      <c r="L91" t="s">
        <v>413</v>
      </c>
      <c r="N91" t="str">
        <f>IF(Tabla1[[#This Row],[Link]]&lt;&gt;"","Si","No")</f>
        <v>Si</v>
      </c>
      <c r="Q91" t="str">
        <f>+TRIM(Tabla1[[#This Row],[Fabricante]])</f>
        <v>Gerber</v>
      </c>
      <c r="R91" t="str">
        <f>+TRIM(Tabla1[[#This Row],[Homologo Mansfield]])</f>
        <v>155010000</v>
      </c>
      <c r="S91" t="str">
        <f>+TRIM(Tabla1[[#This Row],[Sku]])</f>
        <v>GHE28380</v>
      </c>
      <c r="T91" t="str">
        <f>+TRIM(Tabla1[[#This Row],[Type]])</f>
        <v>Tank</v>
      </c>
      <c r="U91" t="str">
        <f>+TRIM(Tabla1[[#This Row],[Linea]])</f>
        <v>Ultra Flush</v>
      </c>
      <c r="V91" t="str">
        <f>+TRIM(Tabla1[[#This Row],[Rough in]])</f>
        <v>NA</v>
      </c>
      <c r="W91" t="str">
        <f>+TRIM(Tabla1[[#This Row],[Bowl Height]])</f>
        <v>NA</v>
      </c>
      <c r="X91" t="str">
        <f>+TRIM(Tabla1[[#This Row],[Asiento]])</f>
        <v>NA</v>
      </c>
    </row>
    <row r="92" spans="1:24" x14ac:dyDescent="0.25">
      <c r="A92" s="3" t="s">
        <v>385</v>
      </c>
      <c r="B92" s="1" t="s">
        <v>227</v>
      </c>
      <c r="C92" s="1" t="s">
        <v>414</v>
      </c>
      <c r="D92" s="1" t="s">
        <v>109</v>
      </c>
      <c r="E92" t="s">
        <v>392</v>
      </c>
      <c r="F92" t="s">
        <v>51</v>
      </c>
      <c r="G92" t="s">
        <v>44</v>
      </c>
      <c r="H92" t="s">
        <v>45</v>
      </c>
      <c r="I92">
        <v>1.6</v>
      </c>
      <c r="J92" t="s">
        <v>415</v>
      </c>
      <c r="K92" t="s">
        <v>416</v>
      </c>
      <c r="L92" t="s">
        <v>417</v>
      </c>
      <c r="N92" t="str">
        <f>IF(Tabla1[[#This Row],[Link]]&lt;&gt;"","Si","No")</f>
        <v>Si</v>
      </c>
      <c r="Q92" t="str">
        <f>+TRIM(Tabla1[[#This Row],[Fabricante]])</f>
        <v>Gerber</v>
      </c>
      <c r="R92" t="str">
        <f>+TRIM(Tabla1[[#This Row],[Homologo Mansfield]])</f>
        <v>130CTK</v>
      </c>
      <c r="S92" t="str">
        <f>+TRIM(Tabla1[[#This Row],[Sku]])</f>
        <v>GMX20902</v>
      </c>
      <c r="T92" t="str">
        <f>+TRIM(Tabla1[[#This Row],[Type]])</f>
        <v>CTK</v>
      </c>
      <c r="U92" t="str">
        <f>+TRIM(Tabla1[[#This Row],[Linea]])</f>
        <v>Maxwell</v>
      </c>
      <c r="V92" t="str">
        <f>+TRIM(Tabla1[[#This Row],[Rough in]])</f>
        <v>12</v>
      </c>
      <c r="W92" t="str">
        <f>+TRIM(Tabla1[[#This Row],[Bowl Height]])</f>
        <v>Standard</v>
      </c>
      <c r="X92" t="str">
        <f>+TRIM(Tabla1[[#This Row],[Asiento]])</f>
        <v>Round Front</v>
      </c>
    </row>
    <row r="93" spans="1:24" x14ac:dyDescent="0.25">
      <c r="A93" s="3" t="s">
        <v>385</v>
      </c>
      <c r="B93" s="1" t="s">
        <v>222</v>
      </c>
      <c r="C93" s="1" t="s">
        <v>418</v>
      </c>
      <c r="D93" s="1" t="s">
        <v>109</v>
      </c>
      <c r="E93" t="s">
        <v>392</v>
      </c>
      <c r="F93" t="s">
        <v>51</v>
      </c>
      <c r="G93" t="s">
        <v>44</v>
      </c>
      <c r="H93" t="s">
        <v>53</v>
      </c>
      <c r="I93">
        <v>1.6</v>
      </c>
      <c r="J93" t="s">
        <v>419</v>
      </c>
      <c r="K93" t="s">
        <v>420</v>
      </c>
      <c r="L93" t="s">
        <v>421</v>
      </c>
      <c r="N93" t="str">
        <f>IF(Tabla1[[#This Row],[Link]]&lt;&gt;"","Si","No")</f>
        <v>Si</v>
      </c>
      <c r="Q93" t="str">
        <f>+TRIM(Tabla1[[#This Row],[Fabricante]])</f>
        <v>Gerber</v>
      </c>
      <c r="R93" t="str">
        <f>+TRIM(Tabla1[[#This Row],[Homologo Mansfield]])</f>
        <v>135CTK</v>
      </c>
      <c r="S93" t="str">
        <f>+TRIM(Tabla1[[#This Row],[Sku]])</f>
        <v>GMX20912</v>
      </c>
      <c r="T93" t="str">
        <f>+TRIM(Tabla1[[#This Row],[Type]])</f>
        <v>CTK</v>
      </c>
      <c r="U93" t="str">
        <f>+TRIM(Tabla1[[#This Row],[Linea]])</f>
        <v>Maxwell</v>
      </c>
      <c r="V93" t="str">
        <f>+TRIM(Tabla1[[#This Row],[Rough in]])</f>
        <v>12</v>
      </c>
      <c r="W93" t="str">
        <f>+TRIM(Tabla1[[#This Row],[Bowl Height]])</f>
        <v>Standard</v>
      </c>
      <c r="X93" t="str">
        <f>+TRIM(Tabla1[[#This Row],[Asiento]])</f>
        <v>Elongated</v>
      </c>
    </row>
    <row r="94" spans="1:24" x14ac:dyDescent="0.25">
      <c r="A94" s="3" t="s">
        <v>385</v>
      </c>
      <c r="B94" s="1" t="s">
        <v>216</v>
      </c>
      <c r="C94" s="1" t="s">
        <v>422</v>
      </c>
      <c r="D94" s="1" t="s">
        <v>109</v>
      </c>
      <c r="E94" t="s">
        <v>392</v>
      </c>
      <c r="F94" t="s">
        <v>51</v>
      </c>
      <c r="G94" t="s">
        <v>52</v>
      </c>
      <c r="H94" t="s">
        <v>53</v>
      </c>
      <c r="I94">
        <v>1.28</v>
      </c>
      <c r="J94" t="s">
        <v>423</v>
      </c>
      <c r="K94" t="s">
        <v>424</v>
      </c>
      <c r="L94" t="s">
        <v>425</v>
      </c>
      <c r="N94" t="str">
        <f>IF(Tabla1[[#This Row],[Link]]&lt;&gt;"","Si","No")</f>
        <v>Si</v>
      </c>
      <c r="Q94" t="str">
        <f>+TRIM(Tabla1[[#This Row],[Fabricante]])</f>
        <v>Gerber</v>
      </c>
      <c r="R94" t="str">
        <f>+TRIM(Tabla1[[#This Row],[Homologo Mansfield]])</f>
        <v>137CTK</v>
      </c>
      <c r="S94" t="str">
        <f>+TRIM(Tabla1[[#This Row],[Sku]])</f>
        <v>GWS20918</v>
      </c>
      <c r="T94" t="str">
        <f>+TRIM(Tabla1[[#This Row],[Type]])</f>
        <v>CTK</v>
      </c>
      <c r="U94" t="str">
        <f>+TRIM(Tabla1[[#This Row],[Linea]])</f>
        <v>Maxwell</v>
      </c>
      <c r="V94" t="str">
        <f>+TRIM(Tabla1[[#This Row],[Rough in]])</f>
        <v>12</v>
      </c>
      <c r="W94" t="str">
        <f>+TRIM(Tabla1[[#This Row],[Bowl Height]])</f>
        <v>ADA</v>
      </c>
      <c r="X94" t="str">
        <f>+TRIM(Tabla1[[#This Row],[Asiento]])</f>
        <v>Elongated</v>
      </c>
    </row>
    <row r="95" spans="1:24" x14ac:dyDescent="0.25">
      <c r="A95" s="3" t="s">
        <v>385</v>
      </c>
      <c r="B95" s="1" t="s">
        <v>63</v>
      </c>
      <c r="C95" s="1" t="s">
        <v>426</v>
      </c>
      <c r="D95" s="1" t="s">
        <v>41</v>
      </c>
      <c r="E95" t="s">
        <v>392</v>
      </c>
      <c r="F95" t="s">
        <v>43</v>
      </c>
      <c r="G95" t="s">
        <v>52</v>
      </c>
      <c r="H95" t="s">
        <v>53</v>
      </c>
      <c r="I95">
        <v>1.28</v>
      </c>
      <c r="J95" t="s">
        <v>427</v>
      </c>
      <c r="K95" t="s">
        <v>517</v>
      </c>
      <c r="L95" t="s">
        <v>428</v>
      </c>
      <c r="N95" t="str">
        <f>IF(Tabla1[[#This Row],[Link]]&lt;&gt;"","Si","No")</f>
        <v>Si</v>
      </c>
      <c r="Q95" t="str">
        <f>+TRIM(Tabla1[[#This Row],[Fabricante]])</f>
        <v>Gerber</v>
      </c>
      <c r="R95" t="str">
        <f>+TRIM(Tabla1[[#This Row],[Homologo Mansfield]])</f>
        <v>137210040</v>
      </c>
      <c r="S95" t="str">
        <f>+TRIM(Tabla1[[#This Row],[Sku]])</f>
        <v>GMX21928</v>
      </c>
      <c r="T95" t="str">
        <f>+TRIM(Tabla1[[#This Row],[Type]])</f>
        <v>Bowl</v>
      </c>
      <c r="U95" t="str">
        <f>+TRIM(Tabla1[[#This Row],[Linea]])</f>
        <v>Maxwell</v>
      </c>
      <c r="V95" t="str">
        <f>+TRIM(Tabla1[[#This Row],[Rough in]])</f>
        <v>14</v>
      </c>
      <c r="W95" t="str">
        <f>+TRIM(Tabla1[[#This Row],[Bowl Height]])</f>
        <v>ADA</v>
      </c>
      <c r="X95" t="str">
        <f>+TRIM(Tabla1[[#This Row],[Asiento]])</f>
        <v>Elongated</v>
      </c>
    </row>
    <row r="96" spans="1:24" x14ac:dyDescent="0.25">
      <c r="A96" s="3" t="s">
        <v>385</v>
      </c>
      <c r="B96" s="1" t="s">
        <v>40</v>
      </c>
      <c r="C96" s="1" t="s">
        <v>429</v>
      </c>
      <c r="D96" s="1" t="s">
        <v>41</v>
      </c>
      <c r="E96" t="s">
        <v>392</v>
      </c>
      <c r="F96" t="s">
        <v>51</v>
      </c>
      <c r="G96" t="s">
        <v>44</v>
      </c>
      <c r="H96" t="s">
        <v>45</v>
      </c>
      <c r="I96">
        <v>1.28</v>
      </c>
      <c r="J96" t="s">
        <v>430</v>
      </c>
      <c r="K96" t="s">
        <v>431</v>
      </c>
      <c r="L96" s="2" t="s">
        <v>432</v>
      </c>
      <c r="N96" t="str">
        <f>IF(Tabla1[[#This Row],[Link]]&lt;&gt;"","Si","No")</f>
        <v>Si</v>
      </c>
      <c r="Q96" t="str">
        <f>+TRIM(Tabla1[[#This Row],[Fabricante]])</f>
        <v>Gerber</v>
      </c>
      <c r="R96" t="str">
        <f>+TRIM(Tabla1[[#This Row],[Homologo Mansfield]])</f>
        <v>130010007</v>
      </c>
      <c r="S96" t="str">
        <f>+TRIM(Tabla1[[#This Row],[Sku]])</f>
        <v>GMX21952</v>
      </c>
      <c r="T96" t="str">
        <f>+TRIM(Tabla1[[#This Row],[Type]])</f>
        <v>Bowl</v>
      </c>
      <c r="U96" t="str">
        <f>+TRIM(Tabla1[[#This Row],[Linea]])</f>
        <v>Maxwell</v>
      </c>
      <c r="V96" t="str">
        <f>+TRIM(Tabla1[[#This Row],[Rough in]])</f>
        <v>12</v>
      </c>
      <c r="W96" t="str">
        <f>+TRIM(Tabla1[[#This Row],[Bowl Height]])</f>
        <v>Standard</v>
      </c>
      <c r="X96" t="str">
        <f>+TRIM(Tabla1[[#This Row],[Asiento]])</f>
        <v>Round Front</v>
      </c>
    </row>
    <row r="97" spans="1:24" x14ac:dyDescent="0.25">
      <c r="A97" s="3" t="s">
        <v>385</v>
      </c>
      <c r="B97" s="1" t="s">
        <v>58</v>
      </c>
      <c r="C97" s="1" t="s">
        <v>433</v>
      </c>
      <c r="D97" s="1" t="s">
        <v>41</v>
      </c>
      <c r="E97" t="s">
        <v>392</v>
      </c>
      <c r="F97" t="s">
        <v>51</v>
      </c>
      <c r="G97" t="s">
        <v>44</v>
      </c>
      <c r="H97" t="s">
        <v>53</v>
      </c>
      <c r="I97" t="s">
        <v>54</v>
      </c>
      <c r="J97" t="s">
        <v>434</v>
      </c>
      <c r="K97" t="s">
        <v>435</v>
      </c>
      <c r="L97" s="2" t="s">
        <v>436</v>
      </c>
      <c r="N97" t="str">
        <f>IF(Tabla1[[#This Row],[Link]]&lt;&gt;"","Si","No")</f>
        <v>Si</v>
      </c>
      <c r="Q97" t="str">
        <f>+TRIM(Tabla1[[#This Row],[Fabricante]])</f>
        <v>Gerber</v>
      </c>
      <c r="R97" t="str">
        <f>+TRIM(Tabla1[[#This Row],[Homologo Mansfield]])</f>
        <v>135010007</v>
      </c>
      <c r="S97" t="str">
        <f>+TRIM(Tabla1[[#This Row],[Sku]])</f>
        <v>GMX21962</v>
      </c>
      <c r="T97" t="str">
        <f>+TRIM(Tabla1[[#This Row],[Type]])</f>
        <v>Bowl</v>
      </c>
      <c r="U97" t="str">
        <f>+TRIM(Tabla1[[#This Row],[Linea]])</f>
        <v>Maxwell</v>
      </c>
      <c r="V97" t="str">
        <f>+TRIM(Tabla1[[#This Row],[Rough in]])</f>
        <v>12</v>
      </c>
      <c r="W97" t="str">
        <f>+TRIM(Tabla1[[#This Row],[Bowl Height]])</f>
        <v>Standard</v>
      </c>
      <c r="X97" t="str">
        <f>+TRIM(Tabla1[[#This Row],[Asiento]])</f>
        <v>Elongated</v>
      </c>
    </row>
    <row r="98" spans="1:24" x14ac:dyDescent="0.25">
      <c r="A98" s="3" t="s">
        <v>385</v>
      </c>
      <c r="B98" s="1" t="s">
        <v>22</v>
      </c>
      <c r="C98" s="1" t="s">
        <v>437</v>
      </c>
      <c r="D98" s="1" t="s">
        <v>15</v>
      </c>
      <c r="E98" t="s">
        <v>392</v>
      </c>
      <c r="F98" t="s">
        <v>17</v>
      </c>
      <c r="G98" t="s">
        <v>17</v>
      </c>
      <c r="H98" t="s">
        <v>17</v>
      </c>
      <c r="I98">
        <v>1.6</v>
      </c>
      <c r="J98" t="s">
        <v>438</v>
      </c>
      <c r="K98" t="s">
        <v>439</v>
      </c>
      <c r="L98" t="s">
        <v>440</v>
      </c>
      <c r="N98" t="str">
        <f>IF(Tabla1[[#This Row],[Link]]&lt;&gt;"","Si","No")</f>
        <v>Si</v>
      </c>
      <c r="Q98" t="str">
        <f>+TRIM(Tabla1[[#This Row],[Fabricante]])</f>
        <v>Gerber</v>
      </c>
      <c r="R98" t="str">
        <f>+TRIM(Tabla1[[#This Row],[Homologo Mansfield]])</f>
        <v>160010007</v>
      </c>
      <c r="S98" t="str">
        <f>+TRIM(Tabla1[[#This Row],[Sku]])</f>
        <v>GMX28990</v>
      </c>
      <c r="T98" t="str">
        <f>+TRIM(Tabla1[[#This Row],[Type]])</f>
        <v>Tank</v>
      </c>
      <c r="U98" t="str">
        <f>+TRIM(Tabla1[[#This Row],[Linea]])</f>
        <v>Maxwell</v>
      </c>
      <c r="V98" t="str">
        <f>+TRIM(Tabla1[[#This Row],[Rough in]])</f>
        <v>NA</v>
      </c>
      <c r="W98" t="str">
        <f>+TRIM(Tabla1[[#This Row],[Bowl Height]])</f>
        <v>NA</v>
      </c>
      <c r="X98" t="str">
        <f>+TRIM(Tabla1[[#This Row],[Asiento]])</f>
        <v>NA</v>
      </c>
    </row>
    <row r="99" spans="1:24" x14ac:dyDescent="0.25">
      <c r="A99" s="3" t="s">
        <v>385</v>
      </c>
      <c r="B99" s="1" t="s">
        <v>68</v>
      </c>
      <c r="C99" s="1" t="s">
        <v>441</v>
      </c>
      <c r="D99" s="1" t="s">
        <v>41</v>
      </c>
      <c r="E99" t="s">
        <v>387</v>
      </c>
      <c r="F99" t="s">
        <v>51</v>
      </c>
      <c r="G99" t="s">
        <v>44</v>
      </c>
      <c r="H99" t="s">
        <v>53</v>
      </c>
      <c r="I99">
        <v>1</v>
      </c>
      <c r="J99" t="s">
        <v>442</v>
      </c>
      <c r="K99" t="s">
        <v>443</v>
      </c>
      <c r="L99" t="s">
        <v>444</v>
      </c>
      <c r="N99" t="str">
        <f>IF(Tabla1[[#This Row],[Link]]&lt;&gt;"","Si","No")</f>
        <v>Si</v>
      </c>
      <c r="Q99" t="str">
        <f>+TRIM(Tabla1[[#This Row],[Fabricante]])</f>
        <v>Gerber</v>
      </c>
      <c r="R99" t="str">
        <f>+TRIM(Tabla1[[#This Row],[Homologo Mansfield]])</f>
        <v>147010000</v>
      </c>
      <c r="S99" t="str">
        <f>+TRIM(Tabla1[[#This Row],[Sku]])</f>
        <v>GUF21372</v>
      </c>
      <c r="T99" t="str">
        <f>+TRIM(Tabla1[[#This Row],[Type]])</f>
        <v>Bowl</v>
      </c>
      <c r="U99" t="str">
        <f>+TRIM(Tabla1[[#This Row],[Linea]])</f>
        <v>Ultra Flush</v>
      </c>
      <c r="V99" t="str">
        <f>+TRIM(Tabla1[[#This Row],[Rough in]])</f>
        <v>12</v>
      </c>
      <c r="W99" t="str">
        <f>+TRIM(Tabla1[[#This Row],[Bowl Height]])</f>
        <v>Standard</v>
      </c>
      <c r="X99" t="str">
        <f>+TRIM(Tabla1[[#This Row],[Asiento]])</f>
        <v>Elongated</v>
      </c>
    </row>
    <row r="100" spans="1:24" x14ac:dyDescent="0.25">
      <c r="A100" s="3" t="s">
        <v>385</v>
      </c>
      <c r="B100" s="1" t="s">
        <v>76</v>
      </c>
      <c r="C100" s="1" t="s">
        <v>445</v>
      </c>
      <c r="D100" s="1" t="s">
        <v>41</v>
      </c>
      <c r="E100" t="s">
        <v>387</v>
      </c>
      <c r="F100" t="s">
        <v>51</v>
      </c>
      <c r="G100" t="s">
        <v>52</v>
      </c>
      <c r="H100" t="s">
        <v>53</v>
      </c>
      <c r="I100">
        <v>1</v>
      </c>
      <c r="J100" t="s">
        <v>446</v>
      </c>
      <c r="K100" t="s">
        <v>447</v>
      </c>
      <c r="L100" t="s">
        <v>448</v>
      </c>
      <c r="N100" t="str">
        <f>IF(Tabla1[[#This Row],[Link]]&lt;&gt;"","Si","No")</f>
        <v>Si</v>
      </c>
      <c r="Q100" t="str">
        <f>+TRIM(Tabla1[[#This Row],[Fabricante]])</f>
        <v>Gerber</v>
      </c>
      <c r="R100" t="str">
        <f>+TRIM(Tabla1[[#This Row],[Homologo Mansfield]])</f>
        <v>151010000</v>
      </c>
      <c r="S100" t="str">
        <f>+TRIM(Tabla1[[#This Row],[Sku]])</f>
        <v>GUF21375</v>
      </c>
      <c r="T100" t="str">
        <f>+TRIM(Tabla1[[#This Row],[Type]])</f>
        <v>Bowl</v>
      </c>
      <c r="U100" t="str">
        <f>+TRIM(Tabla1[[#This Row],[Linea]])</f>
        <v>Ultra Flush</v>
      </c>
      <c r="V100" t="str">
        <f>+TRIM(Tabla1[[#This Row],[Rough in]])</f>
        <v>12</v>
      </c>
      <c r="W100" t="str">
        <f>+TRIM(Tabla1[[#This Row],[Bowl Height]])</f>
        <v>ADA</v>
      </c>
      <c r="X100" t="str">
        <f>+TRIM(Tabla1[[#This Row],[Asiento]])</f>
        <v>Elongated</v>
      </c>
    </row>
    <row r="101" spans="1:24" x14ac:dyDescent="0.25">
      <c r="A101" s="3" t="s">
        <v>385</v>
      </c>
      <c r="B101" s="1" t="s">
        <v>72</v>
      </c>
      <c r="C101" s="1" t="s">
        <v>449</v>
      </c>
      <c r="D101" s="1" t="s">
        <v>41</v>
      </c>
      <c r="E101" t="s">
        <v>387</v>
      </c>
      <c r="F101" t="s">
        <v>51</v>
      </c>
      <c r="G101" t="s">
        <v>52</v>
      </c>
      <c r="H101" t="s">
        <v>53</v>
      </c>
      <c r="I101">
        <v>1</v>
      </c>
      <c r="J101" t="s">
        <v>450</v>
      </c>
      <c r="K101" t="s">
        <v>447</v>
      </c>
      <c r="L101" t="s">
        <v>451</v>
      </c>
      <c r="N101" t="str">
        <f>IF(Tabla1[[#This Row],[Link]]&lt;&gt;"","Si","No")</f>
        <v>Si</v>
      </c>
      <c r="Q101" t="str">
        <f>+TRIM(Tabla1[[#This Row],[Fabricante]])</f>
        <v>Gerber</v>
      </c>
      <c r="R101" t="str">
        <f>+TRIM(Tabla1[[#This Row],[Homologo Mansfield]])</f>
        <v>148010000</v>
      </c>
      <c r="S101" t="str">
        <f>+TRIM(Tabla1[[#This Row],[Sku]])</f>
        <v>GUF21377</v>
      </c>
      <c r="T101" t="str">
        <f>+TRIM(Tabla1[[#This Row],[Type]])</f>
        <v>Bowl</v>
      </c>
      <c r="U101" t="str">
        <f>+TRIM(Tabla1[[#This Row],[Linea]])</f>
        <v>Ultra Flush</v>
      </c>
      <c r="V101" t="str">
        <f>+TRIM(Tabla1[[#This Row],[Rough in]])</f>
        <v>12</v>
      </c>
      <c r="W101" t="str">
        <f>+TRIM(Tabla1[[#This Row],[Bowl Height]])</f>
        <v>ADA</v>
      </c>
      <c r="X101" t="str">
        <f>+TRIM(Tabla1[[#This Row],[Asiento]])</f>
        <v>Elongated</v>
      </c>
    </row>
    <row r="102" spans="1:24" x14ac:dyDescent="0.25">
      <c r="A102" s="3" t="s">
        <v>385</v>
      </c>
      <c r="B102" s="1" t="s">
        <v>79</v>
      </c>
      <c r="C102" s="1" t="s">
        <v>452</v>
      </c>
      <c r="D102" s="1" t="s">
        <v>15</v>
      </c>
      <c r="E102" t="s">
        <v>387</v>
      </c>
      <c r="F102" t="s">
        <v>17</v>
      </c>
      <c r="G102" t="s">
        <v>17</v>
      </c>
      <c r="H102" t="s">
        <v>17</v>
      </c>
      <c r="I102">
        <v>1</v>
      </c>
      <c r="J102" t="s">
        <v>453</v>
      </c>
      <c r="K102" t="s">
        <v>454</v>
      </c>
      <c r="L102" s="2" t="s">
        <v>455</v>
      </c>
      <c r="N102" t="str">
        <f>IF(Tabla1[[#This Row],[Link]]&lt;&gt;"","Si","No")</f>
        <v>Si</v>
      </c>
      <c r="Q102" t="str">
        <f>+TRIM(Tabla1[[#This Row],[Fabricante]])</f>
        <v>Gerber</v>
      </c>
      <c r="R102" t="str">
        <f>+TRIM(Tabla1[[#This Row],[Homologo Mansfield]])</f>
        <v>153010000</v>
      </c>
      <c r="S102" t="str">
        <f>+TRIM(Tabla1[[#This Row],[Sku]])</f>
        <v>GUF28380</v>
      </c>
      <c r="T102" t="str">
        <f>+TRIM(Tabla1[[#This Row],[Type]])</f>
        <v>Tank</v>
      </c>
      <c r="U102" t="str">
        <f>+TRIM(Tabla1[[#This Row],[Linea]])</f>
        <v>Ultra Flush</v>
      </c>
      <c r="V102" t="str">
        <f>+TRIM(Tabla1[[#This Row],[Rough in]])</f>
        <v>NA</v>
      </c>
      <c r="W102" t="str">
        <f>+TRIM(Tabla1[[#This Row],[Bowl Height]])</f>
        <v>NA</v>
      </c>
      <c r="X102" t="str">
        <f>+TRIM(Tabla1[[#This Row],[Asiento]])</f>
        <v>NA</v>
      </c>
    </row>
    <row r="103" spans="1:24" x14ac:dyDescent="0.25">
      <c r="A103" s="3" t="s">
        <v>385</v>
      </c>
      <c r="B103" s="1" t="s">
        <v>456</v>
      </c>
      <c r="C103" s="1" t="s">
        <v>457</v>
      </c>
      <c r="D103" s="1" t="s">
        <v>217</v>
      </c>
      <c r="E103" t="s">
        <v>458</v>
      </c>
      <c r="F103" t="s">
        <v>51</v>
      </c>
      <c r="G103" t="s">
        <v>44</v>
      </c>
      <c r="H103" t="s">
        <v>45</v>
      </c>
      <c r="I103">
        <v>1.6</v>
      </c>
      <c r="J103" t="s">
        <v>459</v>
      </c>
      <c r="K103" t="s">
        <v>460</v>
      </c>
      <c r="L103" t="s">
        <v>461</v>
      </c>
      <c r="N103" t="str">
        <f>IF(Tabla1[[#This Row],[Link]]&lt;&gt;"","Si","No")</f>
        <v>Si</v>
      </c>
      <c r="Q103" t="str">
        <f>+TRIM(Tabla1[[#This Row],[Fabricante]])</f>
        <v>Gerber</v>
      </c>
      <c r="R103" t="str">
        <f>+TRIM(Tabla1[[#This Row],[Homologo Mansfield]])</f>
        <v>117160</v>
      </c>
      <c r="S103" t="str">
        <f>+TRIM(Tabla1[[#This Row],[Sku]])</f>
        <v>GVP21502</v>
      </c>
      <c r="T103" t="str">
        <f>+TRIM(Tabla1[[#This Row],[Type]])</f>
        <v>Combo</v>
      </c>
      <c r="U103" t="str">
        <f>+TRIM(Tabla1[[#This Row],[Linea]])</f>
        <v>Viper</v>
      </c>
      <c r="V103" t="str">
        <f>+TRIM(Tabla1[[#This Row],[Rough in]])</f>
        <v>12</v>
      </c>
      <c r="W103" t="str">
        <f>+TRIM(Tabla1[[#This Row],[Bowl Height]])</f>
        <v>Standard</v>
      </c>
      <c r="X103" t="str">
        <f>+TRIM(Tabla1[[#This Row],[Asiento]])</f>
        <v>Round Front</v>
      </c>
    </row>
    <row r="104" spans="1:24" x14ac:dyDescent="0.25">
      <c r="A104" s="3" t="s">
        <v>385</v>
      </c>
      <c r="B104" s="1" t="s">
        <v>232</v>
      </c>
      <c r="C104" s="1" t="s">
        <v>462</v>
      </c>
      <c r="D104" s="1" t="s">
        <v>109</v>
      </c>
      <c r="E104" t="s">
        <v>458</v>
      </c>
      <c r="F104" t="s">
        <v>51</v>
      </c>
      <c r="G104" t="s">
        <v>52</v>
      </c>
      <c r="H104" t="s">
        <v>53</v>
      </c>
      <c r="I104">
        <v>1.6</v>
      </c>
      <c r="J104" t="s">
        <v>463</v>
      </c>
      <c r="K104" t="s">
        <v>464</v>
      </c>
      <c r="L104" t="s">
        <v>465</v>
      </c>
      <c r="N104" t="str">
        <f>IF(Tabla1[[#This Row],[Link]]&lt;&gt;"","Si","No")</f>
        <v>Si</v>
      </c>
      <c r="Q104" t="str">
        <f>+TRIM(Tabla1[[#This Row],[Fabricante]])</f>
        <v>Gerber</v>
      </c>
      <c r="R104" t="str">
        <f>+TRIM(Tabla1[[#This Row],[Homologo Mansfield]])</f>
        <v>384CTK</v>
      </c>
      <c r="S104" t="str">
        <f>+TRIM(Tabla1[[#This Row],[Sku]])</f>
        <v>GVP21518</v>
      </c>
      <c r="T104" t="str">
        <f>+TRIM(Tabla1[[#This Row],[Type]])</f>
        <v>CTK</v>
      </c>
      <c r="U104" t="str">
        <f>+TRIM(Tabla1[[#This Row],[Linea]])</f>
        <v>Viper</v>
      </c>
      <c r="V104" t="str">
        <f>+TRIM(Tabla1[[#This Row],[Rough in]])</f>
        <v>12</v>
      </c>
      <c r="W104" t="str">
        <f>+TRIM(Tabla1[[#This Row],[Bowl Height]])</f>
        <v>ADA</v>
      </c>
      <c r="X104" t="str">
        <f>+TRIM(Tabla1[[#This Row],[Asiento]])</f>
        <v>Elongated</v>
      </c>
    </row>
    <row r="105" spans="1:24" x14ac:dyDescent="0.25">
      <c r="A105" s="3" t="s">
        <v>385</v>
      </c>
      <c r="B105" s="1" t="s">
        <v>96</v>
      </c>
      <c r="C105" s="1" t="s">
        <v>466</v>
      </c>
      <c r="D105" s="1" t="s">
        <v>41</v>
      </c>
      <c r="E105" t="s">
        <v>458</v>
      </c>
      <c r="F105" t="s">
        <v>51</v>
      </c>
      <c r="G105" t="s">
        <v>52</v>
      </c>
      <c r="H105" t="s">
        <v>53</v>
      </c>
      <c r="I105">
        <v>1.28</v>
      </c>
      <c r="J105" t="s">
        <v>467</v>
      </c>
      <c r="K105" t="s">
        <v>468</v>
      </c>
      <c r="L105" s="2" t="s">
        <v>469</v>
      </c>
      <c r="N105" t="str">
        <f>IF(Tabla1[[#This Row],[Link]]&lt;&gt;"","Si","No")</f>
        <v>Si</v>
      </c>
      <c r="Q105" t="str">
        <f>+TRIM(Tabla1[[#This Row],[Fabricante]])</f>
        <v>Gerber</v>
      </c>
      <c r="R105" t="str">
        <f>+TRIM(Tabla1[[#This Row],[Homologo Mansfield]])</f>
        <v>384010000</v>
      </c>
      <c r="S105" t="str">
        <f>+TRIM(Tabla1[[#This Row],[Sku]])</f>
        <v>GVP2152825</v>
      </c>
      <c r="T105" t="str">
        <f>+TRIM(Tabla1[[#This Row],[Type]])</f>
        <v>Bowl</v>
      </c>
      <c r="U105" t="str">
        <f>+TRIM(Tabla1[[#This Row],[Linea]])</f>
        <v>Viper</v>
      </c>
      <c r="V105" t="str">
        <f>+TRIM(Tabla1[[#This Row],[Rough in]])</f>
        <v>12</v>
      </c>
      <c r="W105" t="str">
        <f>+TRIM(Tabla1[[#This Row],[Bowl Height]])</f>
        <v>ADA</v>
      </c>
      <c r="X105" t="str">
        <f>+TRIM(Tabla1[[#This Row],[Asiento]])</f>
        <v>Elongated</v>
      </c>
    </row>
    <row r="106" spans="1:24" x14ac:dyDescent="0.25">
      <c r="A106" t="s">
        <v>385</v>
      </c>
      <c r="B106" s="1" t="s">
        <v>92</v>
      </c>
      <c r="C106" s="1" t="s">
        <v>470</v>
      </c>
      <c r="D106" s="1" t="s">
        <v>41</v>
      </c>
      <c r="E106" t="s">
        <v>458</v>
      </c>
      <c r="F106" t="s">
        <v>51</v>
      </c>
      <c r="G106" t="s">
        <v>44</v>
      </c>
      <c r="H106" t="s">
        <v>471</v>
      </c>
      <c r="I106">
        <v>1.6</v>
      </c>
      <c r="J106" t="s">
        <v>472</v>
      </c>
      <c r="K106" t="s">
        <v>473</v>
      </c>
      <c r="N106" t="str">
        <f>IF(Tabla1[[#This Row],[Link]]&lt;&gt;"","Si","No")</f>
        <v>No</v>
      </c>
      <c r="Q106" t="str">
        <f>+TRIM(Tabla1[[#This Row],[Fabricante]])</f>
        <v>Gerber</v>
      </c>
      <c r="R106" t="str">
        <f>+TRIM(Tabla1[[#This Row],[Homologo Mansfield]])</f>
        <v>380010000</v>
      </c>
      <c r="S106" t="str">
        <f>+TRIM(Tabla1[[#This Row],[Sku]])</f>
        <v>GVP2155225</v>
      </c>
      <c r="T106" t="str">
        <f>+TRIM(Tabla1[[#This Row],[Type]])</f>
        <v>Bowl</v>
      </c>
      <c r="U106" t="str">
        <f>+TRIM(Tabla1[[#This Row],[Linea]])</f>
        <v>Viper</v>
      </c>
      <c r="V106" t="str">
        <f>+TRIM(Tabla1[[#This Row],[Rough in]])</f>
        <v>12</v>
      </c>
      <c r="W106" t="str">
        <f>+TRIM(Tabla1[[#This Row],[Bowl Height]])</f>
        <v>Standard</v>
      </c>
      <c r="X106" t="str">
        <f>+TRIM(Tabla1[[#This Row],[Asiento]])</f>
        <v>Round front</v>
      </c>
    </row>
    <row r="107" spans="1:24" x14ac:dyDescent="0.25">
      <c r="A107" s="3" t="s">
        <v>385</v>
      </c>
      <c r="B107" s="1" t="s">
        <v>35</v>
      </c>
      <c r="C107" s="1" t="s">
        <v>474</v>
      </c>
      <c r="D107" s="1" t="s">
        <v>15</v>
      </c>
      <c r="E107" t="s">
        <v>458</v>
      </c>
      <c r="F107" t="s">
        <v>17</v>
      </c>
      <c r="G107" t="s">
        <v>17</v>
      </c>
      <c r="H107" t="s">
        <v>17</v>
      </c>
      <c r="I107">
        <v>1.6</v>
      </c>
      <c r="J107" t="s">
        <v>475</v>
      </c>
      <c r="K107" t="s">
        <v>476</v>
      </c>
      <c r="L107" s="2" t="s">
        <v>477</v>
      </c>
      <c r="N107" t="str">
        <f>IF(Tabla1[[#This Row],[Link]]&lt;&gt;"","Si","No")</f>
        <v>Si</v>
      </c>
      <c r="Q107" t="str">
        <f>+TRIM(Tabla1[[#This Row],[Fabricante]])</f>
        <v>Gerber</v>
      </c>
      <c r="R107" t="str">
        <f>+TRIM(Tabla1[[#This Row],[Homologo Mansfield]])</f>
        <v>386010000</v>
      </c>
      <c r="S107" t="str">
        <f>+TRIM(Tabla1[[#This Row],[Sku]])</f>
        <v>GVP2859025</v>
      </c>
      <c r="T107" t="str">
        <f>+TRIM(Tabla1[[#This Row],[Type]])</f>
        <v>Tank</v>
      </c>
      <c r="U107" t="str">
        <f>+TRIM(Tabla1[[#This Row],[Linea]])</f>
        <v>Viper</v>
      </c>
      <c r="V107" t="str">
        <f>+TRIM(Tabla1[[#This Row],[Rough in]])</f>
        <v>NA</v>
      </c>
      <c r="W107" t="str">
        <f>+TRIM(Tabla1[[#This Row],[Bowl Height]])</f>
        <v>NA</v>
      </c>
      <c r="X107" t="str">
        <f>+TRIM(Tabla1[[#This Row],[Asiento]])</f>
        <v>NA</v>
      </c>
    </row>
    <row r="108" spans="1:24" x14ac:dyDescent="0.25">
      <c r="A108" s="3" t="s">
        <v>385</v>
      </c>
      <c r="B108" s="1" t="s">
        <v>478</v>
      </c>
      <c r="C108" s="1" t="s">
        <v>479</v>
      </c>
      <c r="D108" s="1" t="s">
        <v>217</v>
      </c>
      <c r="E108" t="s">
        <v>392</v>
      </c>
      <c r="F108" t="s">
        <v>51</v>
      </c>
      <c r="G108" t="s">
        <v>44</v>
      </c>
      <c r="H108" t="s">
        <v>53</v>
      </c>
      <c r="I108">
        <v>1.28</v>
      </c>
      <c r="J108" t="s">
        <v>480</v>
      </c>
      <c r="K108" t="s">
        <v>481</v>
      </c>
      <c r="L108" t="s">
        <v>482</v>
      </c>
      <c r="N108" t="str">
        <f>IF(Tabla1[[#This Row],[Link]]&lt;&gt;"","Si","No")</f>
        <v>Si</v>
      </c>
      <c r="Q108" t="str">
        <f>+TRIM(Tabla1[[#This Row],[Fabricante]])</f>
        <v>Gerber</v>
      </c>
      <c r="R108" t="str">
        <f>+TRIM(Tabla1[[#This Row],[Homologo Mansfield]])</f>
        <v>3151-3486</v>
      </c>
      <c r="S108" t="str">
        <f>+TRIM(Tabla1[[#This Row],[Sku]])</f>
        <v>GWS20912</v>
      </c>
      <c r="T108" t="str">
        <f>+TRIM(Tabla1[[#This Row],[Type]])</f>
        <v>Combo</v>
      </c>
      <c r="U108" t="str">
        <f>+TRIM(Tabla1[[#This Row],[Linea]])</f>
        <v>Maxwell</v>
      </c>
      <c r="V108" t="str">
        <f>+TRIM(Tabla1[[#This Row],[Rough in]])</f>
        <v>12</v>
      </c>
      <c r="W108" t="str">
        <f>+TRIM(Tabla1[[#This Row],[Bowl Height]])</f>
        <v>Standard</v>
      </c>
      <c r="X108" t="str">
        <f>+TRIM(Tabla1[[#This Row],[Asiento]])</f>
        <v>Elongated</v>
      </c>
    </row>
    <row r="109" spans="1:24" x14ac:dyDescent="0.25">
      <c r="A109" t="s">
        <v>385</v>
      </c>
      <c r="B109" s="1" t="s">
        <v>100</v>
      </c>
      <c r="C109" s="1" t="s">
        <v>483</v>
      </c>
      <c r="D109" s="1" t="s">
        <v>15</v>
      </c>
      <c r="E109" t="s">
        <v>458</v>
      </c>
      <c r="F109" t="s">
        <v>17</v>
      </c>
      <c r="G109" t="s">
        <v>17</v>
      </c>
      <c r="H109" t="s">
        <v>17</v>
      </c>
      <c r="I109">
        <v>1.28</v>
      </c>
      <c r="J109" t="s">
        <v>484</v>
      </c>
      <c r="K109" t="s">
        <v>485</v>
      </c>
      <c r="N109" t="str">
        <f>IF(Tabla1[[#This Row],[Link]]&lt;&gt;"","Si","No")</f>
        <v>No</v>
      </c>
      <c r="Q109" t="str">
        <f>+TRIM(Tabla1[[#This Row],[Fabricante]])</f>
        <v>Gerber</v>
      </c>
      <c r="R109" t="str">
        <f>+TRIM(Tabla1[[#This Row],[Homologo Mansfield]])</f>
        <v>387010000</v>
      </c>
      <c r="S109" t="str">
        <f>+TRIM(Tabla1[[#This Row],[Sku]])</f>
        <v>GWS2859025</v>
      </c>
      <c r="T109" t="str">
        <f>+TRIM(Tabla1[[#This Row],[Type]])</f>
        <v>Tank</v>
      </c>
      <c r="U109" t="str">
        <f>+TRIM(Tabla1[[#This Row],[Linea]])</f>
        <v>Viper</v>
      </c>
      <c r="V109" t="str">
        <f>+TRIM(Tabla1[[#This Row],[Rough in]])</f>
        <v>NA</v>
      </c>
      <c r="W109" t="str">
        <f>+TRIM(Tabla1[[#This Row],[Bowl Height]])</f>
        <v>NA</v>
      </c>
      <c r="X109" t="str">
        <f>+TRIM(Tabla1[[#This Row],[Asiento]])</f>
        <v>NA</v>
      </c>
    </row>
    <row r="110" spans="1:24" x14ac:dyDescent="0.25">
      <c r="A110" s="3" t="s">
        <v>486</v>
      </c>
      <c r="B110" s="1" t="s">
        <v>88</v>
      </c>
      <c r="C110" s="1" t="s">
        <v>487</v>
      </c>
      <c r="D110" s="1" t="s">
        <v>15</v>
      </c>
      <c r="E110" t="s">
        <v>487</v>
      </c>
      <c r="F110" t="s">
        <v>17</v>
      </c>
      <c r="G110" t="s">
        <v>17</v>
      </c>
      <c r="H110" t="s">
        <v>17</v>
      </c>
      <c r="I110">
        <v>1.28</v>
      </c>
      <c r="J110" t="s">
        <v>488</v>
      </c>
      <c r="K110" t="s">
        <v>489</v>
      </c>
      <c r="L110" t="s">
        <v>490</v>
      </c>
      <c r="N110" t="str">
        <f>IF(Tabla1[[#This Row],[Link]]&lt;&gt;"","Si","No")</f>
        <v>Si</v>
      </c>
      <c r="Q110" t="str">
        <f>+TRIM(Tabla1[[#This Row],[Fabricante]])</f>
        <v>Western Pottery</v>
      </c>
      <c r="R110" t="str">
        <f>+TRIM(Tabla1[[#This Row],[Homologo Mansfield]])</f>
        <v>317310000</v>
      </c>
      <c r="S110" t="str">
        <f>+TRIM(Tabla1[[#This Row],[Sku]])</f>
        <v>T8-HP</v>
      </c>
      <c r="T110" t="str">
        <f>+TRIM(Tabla1[[#This Row],[Type]])</f>
        <v>Tank</v>
      </c>
      <c r="U110" t="str">
        <f>+TRIM(Tabla1[[#This Row],[Linea]])</f>
        <v>T8-HP</v>
      </c>
      <c r="V110" t="str">
        <f>+TRIM(Tabla1[[#This Row],[Rough in]])</f>
        <v>NA</v>
      </c>
      <c r="W110" t="str">
        <f>+TRIM(Tabla1[[#This Row],[Bowl Height]])</f>
        <v>NA</v>
      </c>
      <c r="X110" t="str">
        <f>+TRIM(Tabla1[[#This Row],[Asiento]])</f>
        <v>NA</v>
      </c>
    </row>
    <row r="111" spans="1:24" x14ac:dyDescent="0.25">
      <c r="A111" t="s">
        <v>486</v>
      </c>
      <c r="B111" s="1" t="s">
        <v>216</v>
      </c>
      <c r="C111" s="1" t="s">
        <v>491</v>
      </c>
      <c r="D111" s="1" t="s">
        <v>217</v>
      </c>
      <c r="E111" t="s">
        <v>491</v>
      </c>
      <c r="F111" t="s">
        <v>51</v>
      </c>
      <c r="G111" t="s">
        <v>52</v>
      </c>
      <c r="H111" t="s">
        <v>53</v>
      </c>
      <c r="I111">
        <v>1.28</v>
      </c>
      <c r="J111" t="s">
        <v>359</v>
      </c>
      <c r="K111" t="s">
        <v>492</v>
      </c>
      <c r="N111" t="str">
        <f>IF(Tabla1[[#This Row],[Link]]&lt;&gt;"","Si","No")</f>
        <v>No</v>
      </c>
      <c r="Q111" t="str">
        <f>+TRIM(Tabla1[[#This Row],[Fabricante]])</f>
        <v>Western Pottery</v>
      </c>
      <c r="R111" t="str">
        <f>+TRIM(Tabla1[[#This Row],[Homologo Mansfield]])</f>
        <v>137CTK</v>
      </c>
      <c r="S111" t="str">
        <f>+TRIM(Tabla1[[#This Row],[Sku]])</f>
        <v>B872-T-HP</v>
      </c>
      <c r="T111" t="str">
        <f>+TRIM(Tabla1[[#This Row],[Type]])</f>
        <v>Combo</v>
      </c>
      <c r="U111" t="str">
        <f>+TRIM(Tabla1[[#This Row],[Linea]])</f>
        <v>B872-T-HP</v>
      </c>
      <c r="V111" t="str">
        <f>+TRIM(Tabla1[[#This Row],[Rough in]])</f>
        <v>12</v>
      </c>
      <c r="W111" t="str">
        <f>+TRIM(Tabla1[[#This Row],[Bowl Height]])</f>
        <v>ADA</v>
      </c>
      <c r="X111" t="str">
        <f>+TRIM(Tabla1[[#This Row],[Asiento]])</f>
        <v>Elongated</v>
      </c>
    </row>
    <row r="112" spans="1:24" x14ac:dyDescent="0.25">
      <c r="A112" t="s">
        <v>486</v>
      </c>
      <c r="B112" s="1" t="s">
        <v>222</v>
      </c>
      <c r="C112" s="1" t="s">
        <v>493</v>
      </c>
      <c r="D112" s="1" t="s">
        <v>217</v>
      </c>
      <c r="E112" t="s">
        <v>493</v>
      </c>
      <c r="F112" t="s">
        <v>51</v>
      </c>
      <c r="G112" t="s">
        <v>362</v>
      </c>
      <c r="H112" t="s">
        <v>53</v>
      </c>
      <c r="I112">
        <v>1.28</v>
      </c>
      <c r="J112" t="s">
        <v>363</v>
      </c>
      <c r="K112" t="s">
        <v>494</v>
      </c>
      <c r="N112" t="str">
        <f>IF(Tabla1[[#This Row],[Link]]&lt;&gt;"","Si","No")</f>
        <v>No</v>
      </c>
      <c r="Q112" t="str">
        <f>+TRIM(Tabla1[[#This Row],[Fabricante]])</f>
        <v>Western Pottery</v>
      </c>
      <c r="R112" t="str">
        <f>+TRIM(Tabla1[[#This Row],[Homologo Mansfield]])</f>
        <v>135CTK</v>
      </c>
      <c r="S112" t="str">
        <f>+TRIM(Tabla1[[#This Row],[Sku]])</f>
        <v>B832-T8-HP</v>
      </c>
      <c r="T112" t="str">
        <f>+TRIM(Tabla1[[#This Row],[Type]])</f>
        <v>Combo</v>
      </c>
      <c r="U112" t="str">
        <f>+TRIM(Tabla1[[#This Row],[Linea]])</f>
        <v>B832-T8-HP</v>
      </c>
      <c r="V112" t="str">
        <f>+TRIM(Tabla1[[#This Row],[Rough in]])</f>
        <v>12</v>
      </c>
      <c r="W112" t="str">
        <f>+TRIM(Tabla1[[#This Row],[Bowl Height]])</f>
        <v/>
      </c>
      <c r="X112" t="str">
        <f>+TRIM(Tabla1[[#This Row],[Asiento]])</f>
        <v>Elongated</v>
      </c>
    </row>
    <row r="113" spans="1:24" x14ac:dyDescent="0.25">
      <c r="A113" t="s">
        <v>486</v>
      </c>
      <c r="B113" s="1" t="s">
        <v>227</v>
      </c>
      <c r="C113" s="1" t="s">
        <v>495</v>
      </c>
      <c r="D113" s="1" t="s">
        <v>217</v>
      </c>
      <c r="E113" t="s">
        <v>495</v>
      </c>
      <c r="F113" t="s">
        <v>51</v>
      </c>
      <c r="G113" t="s">
        <v>362</v>
      </c>
      <c r="H113" t="s">
        <v>362</v>
      </c>
      <c r="I113">
        <v>1.28</v>
      </c>
      <c r="J113" t="s">
        <v>366</v>
      </c>
      <c r="K113" t="s">
        <v>496</v>
      </c>
      <c r="N113" t="str">
        <f>IF(Tabla1[[#This Row],[Link]]&lt;&gt;"","Si","No")</f>
        <v>No</v>
      </c>
      <c r="Q113" t="str">
        <f>+TRIM(Tabla1[[#This Row],[Fabricante]])</f>
        <v>Western Pottery</v>
      </c>
      <c r="R113" t="str">
        <f>+TRIM(Tabla1[[#This Row],[Homologo Mansfield]])</f>
        <v>130CTK</v>
      </c>
      <c r="S113" t="str">
        <f>+TRIM(Tabla1[[#This Row],[Sku]])</f>
        <v>B822-T8-HP</v>
      </c>
      <c r="T113" t="str">
        <f>+TRIM(Tabla1[[#This Row],[Type]])</f>
        <v>Combo</v>
      </c>
      <c r="U113" t="str">
        <f>+TRIM(Tabla1[[#This Row],[Linea]])</f>
        <v>B822-T8-HP</v>
      </c>
      <c r="V113" t="str">
        <f>+TRIM(Tabla1[[#This Row],[Rough in]])</f>
        <v>12</v>
      </c>
      <c r="W113" t="str">
        <f>+TRIM(Tabla1[[#This Row],[Bowl Height]])</f>
        <v/>
      </c>
      <c r="X113" t="str">
        <f>+TRIM(Tabla1[[#This Row],[Asiento]])</f>
        <v/>
      </c>
    </row>
    <row r="114" spans="1:24" x14ac:dyDescent="0.25">
      <c r="A114" t="s">
        <v>486</v>
      </c>
      <c r="B114" s="1" t="s">
        <v>251</v>
      </c>
      <c r="C114" s="1" t="s">
        <v>497</v>
      </c>
      <c r="D114" s="1" t="s">
        <v>217</v>
      </c>
      <c r="E114" t="s">
        <v>497</v>
      </c>
      <c r="F114" t="s">
        <v>51</v>
      </c>
      <c r="G114" t="s">
        <v>44</v>
      </c>
      <c r="H114" t="s">
        <v>53</v>
      </c>
      <c r="I114">
        <v>1.28</v>
      </c>
      <c r="J114" t="s">
        <v>498</v>
      </c>
      <c r="K114" t="s">
        <v>499</v>
      </c>
      <c r="N114" t="str">
        <f>IF(Tabla1[[#This Row],[Link]]&lt;&gt;"","Si","No")</f>
        <v>No</v>
      </c>
      <c r="Q114" t="str">
        <f>+TRIM(Tabla1[[#This Row],[Fabricante]])</f>
        <v>Western Pottery</v>
      </c>
      <c r="R114" t="str">
        <f>+TRIM(Tabla1[[#This Row],[Homologo Mansfield]])</f>
        <v>148/123</v>
      </c>
      <c r="S114" t="str">
        <f>+TRIM(Tabla1[[#This Row],[Sku]])</f>
        <v>B432PF</v>
      </c>
      <c r="T114" t="str">
        <f>+TRIM(Tabla1[[#This Row],[Type]])</f>
        <v>Combo</v>
      </c>
      <c r="U114" t="str">
        <f>+TRIM(Tabla1[[#This Row],[Linea]])</f>
        <v>B432PF</v>
      </c>
      <c r="V114" t="str">
        <f>+TRIM(Tabla1[[#This Row],[Rough in]])</f>
        <v>12</v>
      </c>
      <c r="W114" t="str">
        <f>+TRIM(Tabla1[[#This Row],[Bowl Height]])</f>
        <v>Standard</v>
      </c>
      <c r="X114" t="str">
        <f>+TRIM(Tabla1[[#This Row],[Asiento]])</f>
        <v>Elongated</v>
      </c>
    </row>
    <row r="115" spans="1:24" x14ac:dyDescent="0.25">
      <c r="A115" t="s">
        <v>486</v>
      </c>
      <c r="B115" s="1" t="s">
        <v>251</v>
      </c>
      <c r="C115" s="1" t="s">
        <v>500</v>
      </c>
      <c r="D115" s="1" t="s">
        <v>217</v>
      </c>
      <c r="E115" t="s">
        <v>500</v>
      </c>
      <c r="F115" t="s">
        <v>51</v>
      </c>
      <c r="G115" t="s">
        <v>52</v>
      </c>
      <c r="H115" t="s">
        <v>53</v>
      </c>
      <c r="I115">
        <v>1.28</v>
      </c>
      <c r="J115" t="s">
        <v>501</v>
      </c>
      <c r="K115" t="s">
        <v>502</v>
      </c>
      <c r="N115" t="str">
        <f>IF(Tabla1[[#This Row],[Link]]&lt;&gt;"","Si","No")</f>
        <v>No</v>
      </c>
      <c r="Q115" t="str">
        <f>+TRIM(Tabla1[[#This Row],[Fabricante]])</f>
        <v>Western Pottery</v>
      </c>
      <c r="R115" t="str">
        <f>+TRIM(Tabla1[[#This Row],[Homologo Mansfield]])</f>
        <v>148/123</v>
      </c>
      <c r="S115" t="str">
        <f>+TRIM(Tabla1[[#This Row],[Sku]])</f>
        <v>B472PF</v>
      </c>
      <c r="T115" t="str">
        <f>+TRIM(Tabla1[[#This Row],[Type]])</f>
        <v>Combo</v>
      </c>
      <c r="U115" t="str">
        <f>+TRIM(Tabla1[[#This Row],[Linea]])</f>
        <v>B472PF</v>
      </c>
      <c r="V115" t="str">
        <f>+TRIM(Tabla1[[#This Row],[Rough in]])</f>
        <v>12</v>
      </c>
      <c r="W115" t="str">
        <f>+TRIM(Tabla1[[#This Row],[Bowl Height]])</f>
        <v>ADA</v>
      </c>
      <c r="X115" t="str">
        <f>+TRIM(Tabla1[[#This Row],[Asiento]])</f>
        <v>Elongated</v>
      </c>
    </row>
    <row r="116" spans="1:24" x14ac:dyDescent="0.25">
      <c r="A116" t="s">
        <v>486</v>
      </c>
      <c r="B116" s="1" t="s">
        <v>49</v>
      </c>
      <c r="C116" s="1" t="s">
        <v>503</v>
      </c>
      <c r="D116" s="1" t="s">
        <v>41</v>
      </c>
      <c r="E116" t="s">
        <v>503</v>
      </c>
      <c r="F116" t="s">
        <v>51</v>
      </c>
      <c r="G116" t="s">
        <v>52</v>
      </c>
      <c r="H116" t="s">
        <v>53</v>
      </c>
      <c r="I116">
        <v>1.28</v>
      </c>
      <c r="J116" t="s">
        <v>504</v>
      </c>
      <c r="K116" t="s">
        <v>505</v>
      </c>
      <c r="N116" t="str">
        <f>IF(Tabla1[[#This Row],[Link]]&lt;&gt;"","Si","No")</f>
        <v>No</v>
      </c>
      <c r="Q116" t="str">
        <f>+TRIM(Tabla1[[#This Row],[Fabricante]])</f>
        <v>Western Pottery</v>
      </c>
      <c r="R116" t="str">
        <f>+TRIM(Tabla1[[#This Row],[Homologo Mansfield]])</f>
        <v>131900001</v>
      </c>
      <c r="S116" t="str">
        <f>+TRIM(Tabla1[[#This Row],[Sku]])</f>
        <v>B472FV</v>
      </c>
      <c r="T116" t="str">
        <f>+TRIM(Tabla1[[#This Row],[Type]])</f>
        <v>Bowl</v>
      </c>
      <c r="U116" t="str">
        <f>+TRIM(Tabla1[[#This Row],[Linea]])</f>
        <v>B472FV</v>
      </c>
      <c r="V116" t="str">
        <f>+TRIM(Tabla1[[#This Row],[Rough in]])</f>
        <v>12</v>
      </c>
      <c r="W116" t="str">
        <f>+TRIM(Tabla1[[#This Row],[Bowl Height]])</f>
        <v>ADA</v>
      </c>
      <c r="X116" t="str">
        <f>+TRIM(Tabla1[[#This Row],[Asiento]])</f>
        <v>Elongated</v>
      </c>
    </row>
    <row r="117" spans="1:24" x14ac:dyDescent="0.25">
      <c r="A117" t="s">
        <v>486</v>
      </c>
      <c r="B117" s="1" t="s">
        <v>63</v>
      </c>
      <c r="C117" s="1" t="s">
        <v>506</v>
      </c>
      <c r="D117" s="1" t="s">
        <v>41</v>
      </c>
      <c r="E117" t="s">
        <v>506</v>
      </c>
      <c r="F117" t="s">
        <v>51</v>
      </c>
      <c r="G117" t="s">
        <v>52</v>
      </c>
      <c r="H117" t="s">
        <v>53</v>
      </c>
      <c r="I117">
        <v>1.28</v>
      </c>
      <c r="J117" t="s">
        <v>507</v>
      </c>
      <c r="K117" t="s">
        <v>508</v>
      </c>
      <c r="N117" t="str">
        <f>IF(Tabla1[[#This Row],[Link]]&lt;&gt;"","Si","No")</f>
        <v>No</v>
      </c>
      <c r="Q117" t="str">
        <f>+TRIM(Tabla1[[#This Row],[Fabricante]])</f>
        <v>Western Pottery</v>
      </c>
      <c r="R117" t="str">
        <f>+TRIM(Tabla1[[#This Row],[Homologo Mansfield]])</f>
        <v>137210040</v>
      </c>
      <c r="S117" t="str">
        <f>+TRIM(Tabla1[[#This Row],[Sku]])</f>
        <v>B872</v>
      </c>
      <c r="T117" t="str">
        <f>+TRIM(Tabla1[[#This Row],[Type]])</f>
        <v>Bowl</v>
      </c>
      <c r="U117" t="str">
        <f>+TRIM(Tabla1[[#This Row],[Linea]])</f>
        <v>B872</v>
      </c>
      <c r="V117" t="str">
        <f>+TRIM(Tabla1[[#This Row],[Rough in]])</f>
        <v>12</v>
      </c>
      <c r="W117" t="str">
        <f>+TRIM(Tabla1[[#This Row],[Bowl Height]])</f>
        <v>ADA</v>
      </c>
      <c r="X117" t="str">
        <f>+TRIM(Tabla1[[#This Row],[Asiento]])</f>
        <v>Elongated</v>
      </c>
    </row>
    <row r="118" spans="1:24" x14ac:dyDescent="0.25">
      <c r="A118" t="s">
        <v>486</v>
      </c>
      <c r="B118" s="1" t="s">
        <v>58</v>
      </c>
      <c r="C118" s="1" t="s">
        <v>509</v>
      </c>
      <c r="D118" s="1" t="s">
        <v>41</v>
      </c>
      <c r="E118" t="s">
        <v>509</v>
      </c>
      <c r="F118" t="s">
        <v>51</v>
      </c>
      <c r="G118" t="s">
        <v>44</v>
      </c>
      <c r="H118" t="s">
        <v>53</v>
      </c>
      <c r="I118">
        <v>1.28</v>
      </c>
      <c r="J118" t="s">
        <v>510</v>
      </c>
      <c r="K118" t="s">
        <v>511</v>
      </c>
      <c r="N118" t="str">
        <f>IF(Tabla1[[#This Row],[Link]]&lt;&gt;"","Si","No")</f>
        <v>No</v>
      </c>
      <c r="Q118" t="str">
        <f>+TRIM(Tabla1[[#This Row],[Fabricante]])</f>
        <v>Western Pottery</v>
      </c>
      <c r="R118" t="str">
        <f>+TRIM(Tabla1[[#This Row],[Homologo Mansfield]])</f>
        <v>135010007</v>
      </c>
      <c r="S118" t="str">
        <f>+TRIM(Tabla1[[#This Row],[Sku]])</f>
        <v>B832</v>
      </c>
      <c r="T118" t="str">
        <f>+TRIM(Tabla1[[#This Row],[Type]])</f>
        <v>Bowl</v>
      </c>
      <c r="U118" t="str">
        <f>+TRIM(Tabla1[[#This Row],[Linea]])</f>
        <v>B832</v>
      </c>
      <c r="V118" t="str">
        <f>+TRIM(Tabla1[[#This Row],[Rough in]])</f>
        <v>12</v>
      </c>
      <c r="W118" t="str">
        <f>+TRIM(Tabla1[[#This Row],[Bowl Height]])</f>
        <v>Standard</v>
      </c>
      <c r="X118" t="str">
        <f>+TRIM(Tabla1[[#This Row],[Asiento]])</f>
        <v>Elongated</v>
      </c>
    </row>
    <row r="119" spans="1:24" x14ac:dyDescent="0.25">
      <c r="A119" t="s">
        <v>486</v>
      </c>
      <c r="B119" s="1" t="s">
        <v>40</v>
      </c>
      <c r="C119" s="1" t="s">
        <v>512</v>
      </c>
      <c r="D119" s="1" t="s">
        <v>41</v>
      </c>
      <c r="E119" t="s">
        <v>512</v>
      </c>
      <c r="F119" t="s">
        <v>51</v>
      </c>
      <c r="G119" t="s">
        <v>44</v>
      </c>
      <c r="H119" t="s">
        <v>471</v>
      </c>
      <c r="I119">
        <v>1.28</v>
      </c>
      <c r="J119" t="s">
        <v>513</v>
      </c>
      <c r="K119" t="s">
        <v>514</v>
      </c>
      <c r="N119" t="str">
        <f>IF(Tabla1[[#This Row],[Link]]&lt;&gt;"","Si","No")</f>
        <v>No</v>
      </c>
      <c r="Q119" t="str">
        <f>+TRIM(Tabla1[[#This Row],[Fabricante]])</f>
        <v>Western Pottery</v>
      </c>
      <c r="R119" t="str">
        <f>+TRIM(Tabla1[[#This Row],[Homologo Mansfield]])</f>
        <v>130010007</v>
      </c>
      <c r="S119" t="str">
        <f>+TRIM(Tabla1[[#This Row],[Sku]])</f>
        <v>B822</v>
      </c>
      <c r="T119" t="str">
        <f>+TRIM(Tabla1[[#This Row],[Type]])</f>
        <v>Bowl</v>
      </c>
      <c r="U119" t="str">
        <f>+TRIM(Tabla1[[#This Row],[Linea]])</f>
        <v>B822</v>
      </c>
      <c r="V119" t="str">
        <f>+TRIM(Tabla1[[#This Row],[Rough in]])</f>
        <v>12</v>
      </c>
      <c r="W119" t="str">
        <f>+TRIM(Tabla1[[#This Row],[Bowl Height]])</f>
        <v>Standard</v>
      </c>
      <c r="X119" t="str">
        <f>+TRIM(Tabla1[[#This Row],[Asiento]])</f>
        <v>Round front</v>
      </c>
    </row>
  </sheetData>
  <hyperlinks>
    <hyperlink ref="L57" r:id="rId1" xr:uid="{A467892B-63FC-43BF-8C42-3F2F68920539}"/>
    <hyperlink ref="L59" r:id="rId2" xr:uid="{31E6CBDB-66FB-4065-B366-C6E282FB4CE2}"/>
    <hyperlink ref="L60" r:id="rId3" xr:uid="{DFDF654B-1E97-4826-AD31-718D0EDE9242}"/>
    <hyperlink ref="L61" r:id="rId4" xr:uid="{FF1DB7AA-D636-42B1-9886-61F9878175A3}"/>
    <hyperlink ref="L63" r:id="rId5" xr:uid="{419A0C3F-20DD-4FEF-88B7-45EB487F8789}"/>
    <hyperlink ref="L50" r:id="rId6" xr:uid="{E6BAD383-BE8C-4773-A324-6AEDE20B2390}"/>
    <hyperlink ref="L89" r:id="rId7" xr:uid="{2E03699E-B006-4CC6-B19C-879E55E0FD38}"/>
    <hyperlink ref="L96" r:id="rId8" xr:uid="{EECA89ED-8B59-4680-A314-D8C1D43CCA54}"/>
    <hyperlink ref="L97" r:id="rId9" xr:uid="{84DB3C51-AF6E-4626-8DF6-75E75DA18161}"/>
    <hyperlink ref="L107" r:id="rId10" xr:uid="{D8346922-7C00-49C6-9183-52C6F7F49505}"/>
    <hyperlink ref="L105" r:id="rId11" xr:uid="{869C5E77-F980-441E-A7E5-42CBE53A4BB2}"/>
    <hyperlink ref="L102" r:id="rId12" xr:uid="{9CB1390F-4FF2-445D-BB9A-AB61363812B4}"/>
    <hyperlink ref="L56" r:id="rId13" xr:uid="{0AFE1E8D-779B-438D-AC65-5850615194CE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Eliecer Molina Sanchez</dc:creator>
  <cp:keywords/>
  <dc:description/>
  <cp:lastModifiedBy>Juan Felipe Monsalvo Salazar</cp:lastModifiedBy>
  <cp:revision/>
  <dcterms:created xsi:type="dcterms:W3CDTF">2022-06-06T22:18:19Z</dcterms:created>
  <dcterms:modified xsi:type="dcterms:W3CDTF">2022-08-05T15:12:39Z</dcterms:modified>
  <cp:category/>
  <cp:contentStatus/>
</cp:coreProperties>
</file>