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90" windowWidth="28515" windowHeight="12585"/>
  </bookViews>
  <sheets>
    <sheet name="Feuil1" sheetId="1" r:id="rId1"/>
    <sheet name="Feuil2" sheetId="2" r:id="rId2"/>
    <sheet name="Feuil3" sheetId="3" r:id="rId3"/>
  </sheets>
  <calcPr calcId="125725"/>
</workbook>
</file>

<file path=xl/calcChain.xml><?xml version="1.0" encoding="utf-8"?>
<calcChain xmlns="http://schemas.openxmlformats.org/spreadsheetml/2006/main">
  <c r="T549" i="1"/>
  <c r="S549"/>
  <c r="U549" s="1"/>
  <c r="Q549"/>
  <c r="T548"/>
  <c r="S548"/>
  <c r="U548" s="1"/>
  <c r="Q548"/>
  <c r="T547"/>
  <c r="S547"/>
  <c r="Q547"/>
  <c r="U547" s="1"/>
  <c r="T546"/>
  <c r="S546"/>
  <c r="Q546"/>
  <c r="U546" s="1"/>
  <c r="T545"/>
  <c r="S545"/>
  <c r="Q545"/>
  <c r="T544"/>
  <c r="S544"/>
  <c r="Q544"/>
  <c r="U544" s="1"/>
  <c r="T543"/>
  <c r="S543"/>
  <c r="U543" s="1"/>
  <c r="Q543"/>
  <c r="T542"/>
  <c r="S542"/>
  <c r="Q542"/>
  <c r="T541"/>
  <c r="S541"/>
  <c r="U541" s="1"/>
  <c r="Q541"/>
  <c r="T540"/>
  <c r="S540"/>
  <c r="Q540"/>
  <c r="T539"/>
  <c r="S539"/>
  <c r="Q539"/>
  <c r="U539" s="1"/>
  <c r="T538"/>
  <c r="S538"/>
  <c r="Q538"/>
  <c r="U538" s="1"/>
  <c r="T537"/>
  <c r="S537"/>
  <c r="Q537"/>
  <c r="T536"/>
  <c r="S536"/>
  <c r="U536" s="1"/>
  <c r="Q536"/>
  <c r="T535"/>
  <c r="S535"/>
  <c r="U535" s="1"/>
  <c r="Q535"/>
  <c r="T534"/>
  <c r="S534"/>
  <c r="Q534"/>
  <c r="T533"/>
  <c r="S533"/>
  <c r="Q533"/>
  <c r="U533" s="1"/>
  <c r="T532"/>
  <c r="S532"/>
  <c r="Q532"/>
  <c r="T531"/>
  <c r="S531"/>
  <c r="Q531"/>
  <c r="U531" s="1"/>
  <c r="T530"/>
  <c r="S530"/>
  <c r="Q530"/>
  <c r="U530" s="1"/>
  <c r="T529"/>
  <c r="S529"/>
  <c r="Q529"/>
  <c r="T528"/>
  <c r="S528"/>
  <c r="Q528"/>
  <c r="U528" s="1"/>
  <c r="T527"/>
  <c r="S527"/>
  <c r="Q527"/>
  <c r="U527" s="1"/>
  <c r="T526"/>
  <c r="S526"/>
  <c r="Q526"/>
  <c r="T525"/>
  <c r="S525"/>
  <c r="Q525"/>
  <c r="U525" s="1"/>
  <c r="T524"/>
  <c r="S524"/>
  <c r="Q524"/>
  <c r="T523"/>
  <c r="S523"/>
  <c r="Q523"/>
  <c r="U523" s="1"/>
  <c r="T522"/>
  <c r="S522"/>
  <c r="Q522"/>
  <c r="U522" s="1"/>
  <c r="T521"/>
  <c r="S521"/>
  <c r="Q521"/>
  <c r="T520"/>
  <c r="S520"/>
  <c r="Q520"/>
  <c r="U520" s="1"/>
  <c r="T519"/>
  <c r="S519"/>
  <c r="Q519"/>
  <c r="U519" s="1"/>
  <c r="T518"/>
  <c r="S518"/>
  <c r="Q518"/>
  <c r="T517"/>
  <c r="S517"/>
  <c r="U517" s="1"/>
  <c r="Q517"/>
  <c r="T516"/>
  <c r="S516"/>
  <c r="U516" s="1"/>
  <c r="Q516"/>
  <c r="T515"/>
  <c r="S515"/>
  <c r="Q515"/>
  <c r="U515" s="1"/>
  <c r="T514"/>
  <c r="S514"/>
  <c r="Q514"/>
  <c r="U514" s="1"/>
  <c r="T513"/>
  <c r="S513"/>
  <c r="Q513"/>
  <c r="T512"/>
  <c r="S512"/>
  <c r="Q512"/>
  <c r="U512" s="1"/>
  <c r="T511"/>
  <c r="S511"/>
  <c r="U511" s="1"/>
  <c r="Q511"/>
  <c r="T510"/>
  <c r="S510"/>
  <c r="Q510"/>
  <c r="T509"/>
  <c r="S509"/>
  <c r="Q509"/>
  <c r="U509" s="1"/>
  <c r="T508"/>
  <c r="S508"/>
  <c r="Q508"/>
  <c r="T507"/>
  <c r="S507"/>
  <c r="Q507"/>
  <c r="U507" s="1"/>
  <c r="T506"/>
  <c r="S506"/>
  <c r="Q506"/>
  <c r="U506" s="1"/>
  <c r="T505"/>
  <c r="S505"/>
  <c r="Q505"/>
  <c r="T504"/>
  <c r="S504"/>
  <c r="Q504"/>
  <c r="U504" s="1"/>
  <c r="T503"/>
  <c r="S503"/>
  <c r="Q503"/>
  <c r="U503" s="1"/>
  <c r="T502"/>
  <c r="S502"/>
  <c r="Q502"/>
  <c r="T501"/>
  <c r="S501"/>
  <c r="U501" s="1"/>
  <c r="Q501"/>
  <c r="T500"/>
  <c r="S500"/>
  <c r="Q500"/>
  <c r="T499"/>
  <c r="S499"/>
  <c r="Q499"/>
  <c r="U499" s="1"/>
  <c r="T498"/>
  <c r="S498"/>
  <c r="Q498"/>
  <c r="U498" s="1"/>
  <c r="T497"/>
  <c r="S497"/>
  <c r="Q497"/>
  <c r="T496"/>
  <c r="S496"/>
  <c r="U496" s="1"/>
  <c r="Q496"/>
  <c r="T495"/>
  <c r="S495"/>
  <c r="Q495"/>
  <c r="U495" s="1"/>
  <c r="T494"/>
  <c r="S494"/>
  <c r="Q494"/>
  <c r="T493"/>
  <c r="S493"/>
  <c r="U493" s="1"/>
  <c r="Q493"/>
  <c r="T492"/>
  <c r="S492"/>
  <c r="U492" s="1"/>
  <c r="Q492"/>
  <c r="T491"/>
  <c r="S491"/>
  <c r="Q491"/>
  <c r="U491" s="1"/>
  <c r="T490"/>
  <c r="S490"/>
  <c r="Q490"/>
  <c r="U490" s="1"/>
  <c r="T489"/>
  <c r="S489"/>
  <c r="Q489"/>
  <c r="T488"/>
  <c r="S488"/>
  <c r="Q488"/>
  <c r="U488" s="1"/>
  <c r="T487"/>
  <c r="S487"/>
  <c r="Q487"/>
  <c r="U487" s="1"/>
  <c r="T486"/>
  <c r="S486"/>
  <c r="Q486"/>
  <c r="T485"/>
  <c r="S485"/>
  <c r="U485" s="1"/>
  <c r="Q485"/>
  <c r="T484"/>
  <c r="S484"/>
  <c r="U484" s="1"/>
  <c r="Q484"/>
  <c r="T483"/>
  <c r="S483"/>
  <c r="Q483"/>
  <c r="U483" s="1"/>
  <c r="T482"/>
  <c r="S482"/>
  <c r="Q482"/>
  <c r="T481"/>
  <c r="S481"/>
  <c r="Q481"/>
  <c r="T480"/>
  <c r="S480"/>
  <c r="U480" s="1"/>
  <c r="Q480"/>
  <c r="T479"/>
  <c r="S479"/>
  <c r="U479" s="1"/>
  <c r="Q479"/>
  <c r="T478"/>
  <c r="S478"/>
  <c r="Q478"/>
  <c r="T477"/>
  <c r="S477"/>
  <c r="U477" s="1"/>
  <c r="Q477"/>
  <c r="T476"/>
  <c r="S476"/>
  <c r="U476" s="1"/>
  <c r="Q476"/>
  <c r="T475"/>
  <c r="S475"/>
  <c r="Q475"/>
  <c r="U475" s="1"/>
  <c r="T474"/>
  <c r="S474"/>
  <c r="Q474"/>
  <c r="T473"/>
  <c r="S473"/>
  <c r="Q473"/>
  <c r="T472"/>
  <c r="S472"/>
  <c r="U472" s="1"/>
  <c r="Q472"/>
  <c r="T471"/>
  <c r="S471"/>
  <c r="U471" s="1"/>
  <c r="Q471"/>
  <c r="T470"/>
  <c r="S470"/>
  <c r="Q470"/>
  <c r="T469"/>
  <c r="S469"/>
  <c r="U469" s="1"/>
  <c r="Q469"/>
  <c r="T468"/>
  <c r="S468"/>
  <c r="U468" s="1"/>
  <c r="Q468"/>
  <c r="T467"/>
  <c r="S467"/>
  <c r="Q467"/>
  <c r="U467" s="1"/>
  <c r="T466"/>
  <c r="S466"/>
  <c r="Q466"/>
  <c r="U466" s="1"/>
  <c r="T465"/>
  <c r="S465"/>
  <c r="Q465"/>
  <c r="T464"/>
  <c r="S464"/>
  <c r="U464" s="1"/>
  <c r="Q464"/>
  <c r="T463"/>
  <c r="S463"/>
  <c r="U463" s="1"/>
  <c r="Q463"/>
  <c r="T462"/>
  <c r="S462"/>
  <c r="Q462"/>
  <c r="T461"/>
  <c r="S461"/>
  <c r="U461" s="1"/>
  <c r="Q461"/>
  <c r="T460"/>
  <c r="S460"/>
  <c r="U460" s="1"/>
  <c r="Q460"/>
  <c r="T459"/>
  <c r="S459"/>
  <c r="Q459"/>
  <c r="U459" s="1"/>
  <c r="T458"/>
  <c r="S458"/>
  <c r="Q458"/>
  <c r="T457"/>
  <c r="S457"/>
  <c r="Q457"/>
  <c r="T456"/>
  <c r="S456"/>
  <c r="U456" s="1"/>
  <c r="Q456"/>
  <c r="T455"/>
  <c r="S455"/>
  <c r="U455" s="1"/>
  <c r="Q455"/>
  <c r="T454"/>
  <c r="S454"/>
  <c r="Q454"/>
  <c r="T453"/>
  <c r="S453"/>
  <c r="U453" s="1"/>
  <c r="Q453"/>
  <c r="T452"/>
  <c r="S452"/>
  <c r="U452" s="1"/>
  <c r="Q452"/>
  <c r="T451"/>
  <c r="S451"/>
  <c r="Q451"/>
  <c r="U451" s="1"/>
  <c r="T450"/>
  <c r="S450"/>
  <c r="Q450"/>
  <c r="U450" s="1"/>
  <c r="T449"/>
  <c r="S449"/>
  <c r="Q449"/>
  <c r="T448"/>
  <c r="S448"/>
  <c r="U448" s="1"/>
  <c r="Q448"/>
  <c r="T447"/>
  <c r="S447"/>
  <c r="U447" s="1"/>
  <c r="Q447"/>
  <c r="T446"/>
  <c r="S446"/>
  <c r="Q446"/>
  <c r="T445"/>
  <c r="S445"/>
  <c r="U445" s="1"/>
  <c r="Q445"/>
  <c r="T444"/>
  <c r="S444"/>
  <c r="U444" s="1"/>
  <c r="Q444"/>
  <c r="T443"/>
  <c r="S443"/>
  <c r="Q443"/>
  <c r="U443" s="1"/>
  <c r="T442"/>
  <c r="S442"/>
  <c r="Q442"/>
  <c r="T441"/>
  <c r="S441"/>
  <c r="Q441"/>
  <c r="T440"/>
  <c r="S440"/>
  <c r="U440" s="1"/>
  <c r="Q440"/>
  <c r="T439"/>
  <c r="S439"/>
  <c r="U439" s="1"/>
  <c r="Q439"/>
  <c r="T438"/>
  <c r="S438"/>
  <c r="Q438"/>
  <c r="T437"/>
  <c r="S437"/>
  <c r="U437" s="1"/>
  <c r="Q437"/>
  <c r="T436"/>
  <c r="S436"/>
  <c r="U436" s="1"/>
  <c r="Q436"/>
  <c r="T435"/>
  <c r="S435"/>
  <c r="Q435"/>
  <c r="U435" s="1"/>
  <c r="T434"/>
  <c r="S434"/>
  <c r="Q434"/>
  <c r="T433"/>
  <c r="S433"/>
  <c r="Q433"/>
  <c r="T432"/>
  <c r="S432"/>
  <c r="U432" s="1"/>
  <c r="Q432"/>
  <c r="T431"/>
  <c r="S431"/>
  <c r="U431" s="1"/>
  <c r="Q431"/>
  <c r="T430"/>
  <c r="S430"/>
  <c r="Q430"/>
  <c r="T429"/>
  <c r="S429"/>
  <c r="U429" s="1"/>
  <c r="Q429"/>
  <c r="T428"/>
  <c r="S428"/>
  <c r="U428" s="1"/>
  <c r="Q428"/>
  <c r="T427"/>
  <c r="S427"/>
  <c r="Q427"/>
  <c r="U427" s="1"/>
  <c r="T426"/>
  <c r="S426"/>
  <c r="Q426"/>
  <c r="U426" s="1"/>
  <c r="T425"/>
  <c r="S425"/>
  <c r="Q425"/>
  <c r="T424"/>
  <c r="S424"/>
  <c r="U424" s="1"/>
  <c r="Q424"/>
  <c r="T423"/>
  <c r="S423"/>
  <c r="U423" s="1"/>
  <c r="Q423"/>
  <c r="T422"/>
  <c r="S422"/>
  <c r="Q422"/>
  <c r="T421"/>
  <c r="S421"/>
  <c r="U421" s="1"/>
  <c r="Q421"/>
  <c r="T420"/>
  <c r="S420"/>
  <c r="U420" s="1"/>
  <c r="Q420"/>
  <c r="T419"/>
  <c r="S419"/>
  <c r="Q419"/>
  <c r="U419" s="1"/>
  <c r="T418"/>
  <c r="S418"/>
  <c r="Q418"/>
  <c r="T417"/>
  <c r="S417"/>
  <c r="Q417"/>
  <c r="T416"/>
  <c r="S416"/>
  <c r="U416" s="1"/>
  <c r="Q416"/>
  <c r="T415"/>
  <c r="S415"/>
  <c r="U415" s="1"/>
  <c r="Q415"/>
  <c r="T414"/>
  <c r="S414"/>
  <c r="Q414"/>
  <c r="T413"/>
  <c r="S413"/>
  <c r="U413" s="1"/>
  <c r="Q413"/>
  <c r="T412"/>
  <c r="S412"/>
  <c r="U412" s="1"/>
  <c r="Q412"/>
  <c r="T411"/>
  <c r="S411"/>
  <c r="Q411"/>
  <c r="U411" s="1"/>
  <c r="T410"/>
  <c r="S410"/>
  <c r="Q410"/>
  <c r="T409"/>
  <c r="S409"/>
  <c r="Q409"/>
  <c r="T408"/>
  <c r="S408"/>
  <c r="U408" s="1"/>
  <c r="Q408"/>
  <c r="T407"/>
  <c r="S407"/>
  <c r="U407" s="1"/>
  <c r="Q407"/>
  <c r="T406"/>
  <c r="S406"/>
  <c r="Q406"/>
  <c r="T405"/>
  <c r="S405"/>
  <c r="U405" s="1"/>
  <c r="Q405"/>
  <c r="T404"/>
  <c r="S404"/>
  <c r="U404" s="1"/>
  <c r="Q404"/>
  <c r="T403"/>
  <c r="S403"/>
  <c r="Q403"/>
  <c r="U403" s="1"/>
  <c r="T402"/>
  <c r="S402"/>
  <c r="Q402"/>
  <c r="U402" s="1"/>
  <c r="T401"/>
  <c r="S401"/>
  <c r="Q401"/>
  <c r="T400"/>
  <c r="S400"/>
  <c r="U400" s="1"/>
  <c r="Q400"/>
  <c r="T399"/>
  <c r="S399"/>
  <c r="U399" s="1"/>
  <c r="Q399"/>
  <c r="T398"/>
  <c r="S398"/>
  <c r="Q398"/>
  <c r="T397"/>
  <c r="S397"/>
  <c r="U397" s="1"/>
  <c r="Q397"/>
  <c r="T396"/>
  <c r="S396"/>
  <c r="U396" s="1"/>
  <c r="Q396"/>
  <c r="T395"/>
  <c r="S395"/>
  <c r="Q395"/>
  <c r="U395" s="1"/>
  <c r="T394"/>
  <c r="S394"/>
  <c r="Q394"/>
  <c r="T393"/>
  <c r="S393"/>
  <c r="Q393"/>
  <c r="T392"/>
  <c r="S392"/>
  <c r="U392" s="1"/>
  <c r="Q392"/>
  <c r="T391"/>
  <c r="S391"/>
  <c r="U391" s="1"/>
  <c r="Q391"/>
  <c r="T390"/>
  <c r="S390"/>
  <c r="Q390"/>
  <c r="T389"/>
  <c r="S389"/>
  <c r="U389" s="1"/>
  <c r="Q389"/>
  <c r="T388"/>
  <c r="S388"/>
  <c r="U388" s="1"/>
  <c r="Q388"/>
  <c r="T387"/>
  <c r="S387"/>
  <c r="Q387"/>
  <c r="U387" s="1"/>
  <c r="T386"/>
  <c r="S386"/>
  <c r="Q386"/>
  <c r="U386" s="1"/>
  <c r="T385"/>
  <c r="S385"/>
  <c r="Q385"/>
  <c r="T384"/>
  <c r="S384"/>
  <c r="U384" s="1"/>
  <c r="Q384"/>
  <c r="T383"/>
  <c r="S383"/>
  <c r="U383" s="1"/>
  <c r="Q383"/>
  <c r="T382"/>
  <c r="S382"/>
  <c r="Q382"/>
  <c r="T381"/>
  <c r="S381"/>
  <c r="U381" s="1"/>
  <c r="Q381"/>
  <c r="T380"/>
  <c r="S380"/>
  <c r="U380" s="1"/>
  <c r="Q380"/>
  <c r="T379"/>
  <c r="S379"/>
  <c r="Q379"/>
  <c r="U379" s="1"/>
  <c r="T378"/>
  <c r="S378"/>
  <c r="Q378"/>
  <c r="T377"/>
  <c r="S377"/>
  <c r="Q377"/>
  <c r="T376"/>
  <c r="S376"/>
  <c r="U376" s="1"/>
  <c r="Q376"/>
  <c r="T375"/>
  <c r="S375"/>
  <c r="U375" s="1"/>
  <c r="Q375"/>
  <c r="T374"/>
  <c r="S374"/>
  <c r="Q374"/>
  <c r="T373"/>
  <c r="S373"/>
  <c r="Q373"/>
  <c r="T372"/>
  <c r="S372"/>
  <c r="U372" s="1"/>
  <c r="Q372"/>
  <c r="T371"/>
  <c r="S371"/>
  <c r="Q371"/>
  <c r="U371" s="1"/>
  <c r="T370"/>
  <c r="S370"/>
  <c r="Q370"/>
  <c r="T369"/>
  <c r="S369"/>
  <c r="Q369"/>
  <c r="T368"/>
  <c r="S368"/>
  <c r="U368" s="1"/>
  <c r="Q368"/>
  <c r="T367"/>
  <c r="S367"/>
  <c r="Q367"/>
  <c r="U367" s="1"/>
  <c r="T366"/>
  <c r="S366"/>
  <c r="Q366"/>
  <c r="T365"/>
  <c r="S365"/>
  <c r="Q365"/>
  <c r="U365" s="1"/>
  <c r="T364"/>
  <c r="S364"/>
  <c r="U364" s="1"/>
  <c r="Q364"/>
  <c r="T363"/>
  <c r="S363"/>
  <c r="Q363"/>
  <c r="U363" s="1"/>
  <c r="T362"/>
  <c r="S362"/>
  <c r="Q362"/>
  <c r="U362" s="1"/>
  <c r="T361"/>
  <c r="S361"/>
  <c r="Q361"/>
  <c r="T360"/>
  <c r="S360"/>
  <c r="U360" s="1"/>
  <c r="Q360"/>
  <c r="T359"/>
  <c r="S359"/>
  <c r="U359" s="1"/>
  <c r="Q359"/>
  <c r="T358"/>
  <c r="S358"/>
  <c r="Q358"/>
  <c r="T357"/>
  <c r="S357"/>
  <c r="U357" s="1"/>
  <c r="Q357"/>
  <c r="T356"/>
  <c r="S356"/>
  <c r="U356" s="1"/>
  <c r="Q356"/>
  <c r="T355"/>
  <c r="S355"/>
  <c r="Q355"/>
  <c r="U355" s="1"/>
  <c r="T354"/>
  <c r="S354"/>
  <c r="Q354"/>
  <c r="U354" s="1"/>
  <c r="T353"/>
  <c r="S353"/>
  <c r="Q353"/>
  <c r="T352"/>
  <c r="S352"/>
  <c r="U352" s="1"/>
  <c r="Q352"/>
  <c r="T351"/>
  <c r="S351"/>
  <c r="U351" s="1"/>
  <c r="Q351"/>
  <c r="T350"/>
  <c r="S350"/>
  <c r="Q350"/>
  <c r="T349"/>
  <c r="S349"/>
  <c r="U349" s="1"/>
  <c r="Q349"/>
  <c r="T348"/>
  <c r="S348"/>
  <c r="U348" s="1"/>
  <c r="Q348"/>
  <c r="T347"/>
  <c r="S347"/>
  <c r="Q347"/>
  <c r="U347" s="1"/>
  <c r="T346"/>
  <c r="S346"/>
  <c r="Q346"/>
  <c r="T345"/>
  <c r="S345"/>
  <c r="Q345"/>
  <c r="T344"/>
  <c r="S344"/>
  <c r="U344" s="1"/>
  <c r="Q344"/>
  <c r="T343"/>
  <c r="S343"/>
  <c r="Q343"/>
  <c r="U343" s="1"/>
  <c r="T342"/>
  <c r="S342"/>
  <c r="Q342"/>
  <c r="T341"/>
  <c r="S341"/>
  <c r="U341" s="1"/>
  <c r="Q341"/>
  <c r="T340"/>
  <c r="S340"/>
  <c r="Q340"/>
  <c r="T339"/>
  <c r="S339"/>
  <c r="Q339"/>
  <c r="U339" s="1"/>
  <c r="T338"/>
  <c r="S338"/>
  <c r="Q338"/>
  <c r="U338" s="1"/>
  <c r="T337"/>
  <c r="S337"/>
  <c r="Q337"/>
  <c r="T336"/>
  <c r="S336"/>
  <c r="U336" s="1"/>
  <c r="Q336"/>
  <c r="T335"/>
  <c r="S335"/>
  <c r="U335" s="1"/>
  <c r="Q335"/>
  <c r="T334"/>
  <c r="S334"/>
  <c r="Q334"/>
  <c r="T333"/>
  <c r="S333"/>
  <c r="U333" s="1"/>
  <c r="Q333"/>
  <c r="T332"/>
  <c r="S332"/>
  <c r="U332" s="1"/>
  <c r="Q332"/>
  <c r="T331"/>
  <c r="S331"/>
  <c r="Q331"/>
  <c r="U331" s="1"/>
  <c r="T330"/>
  <c r="S330"/>
  <c r="Q330"/>
  <c r="T329"/>
  <c r="S329"/>
  <c r="Q329"/>
  <c r="T328"/>
  <c r="S328"/>
  <c r="U328" s="1"/>
  <c r="Q328"/>
  <c r="T327"/>
  <c r="S327"/>
  <c r="U327" s="1"/>
  <c r="Q327"/>
  <c r="T326"/>
  <c r="S326"/>
  <c r="Q326"/>
  <c r="T325"/>
  <c r="S325"/>
  <c r="U325" s="1"/>
  <c r="Q325"/>
  <c r="T324"/>
  <c r="S324"/>
  <c r="U324" s="1"/>
  <c r="Q324"/>
  <c r="T323"/>
  <c r="S323"/>
  <c r="Q323"/>
  <c r="U323" s="1"/>
  <c r="T322"/>
  <c r="S322"/>
  <c r="Q322"/>
  <c r="U322" s="1"/>
  <c r="T321"/>
  <c r="S321"/>
  <c r="Q321"/>
  <c r="T320"/>
  <c r="S320"/>
  <c r="U320" s="1"/>
  <c r="Q320"/>
  <c r="T319"/>
  <c r="S319"/>
  <c r="U319" s="1"/>
  <c r="Q319"/>
  <c r="T318"/>
  <c r="S318"/>
  <c r="Q318"/>
  <c r="T317"/>
  <c r="S317"/>
  <c r="U317" s="1"/>
  <c r="Q317"/>
  <c r="T316"/>
  <c r="S316"/>
  <c r="U316" s="1"/>
  <c r="Q316"/>
  <c r="T315"/>
  <c r="S315"/>
  <c r="Q315"/>
  <c r="U315" s="1"/>
  <c r="T314"/>
  <c r="S314"/>
  <c r="Q314"/>
  <c r="T313"/>
  <c r="S313"/>
  <c r="Q313"/>
  <c r="T312"/>
  <c r="S312"/>
  <c r="U312" s="1"/>
  <c r="Q312"/>
  <c r="T311"/>
  <c r="S311"/>
  <c r="U311" s="1"/>
  <c r="Q311"/>
  <c r="T310"/>
  <c r="S310"/>
  <c r="Q310"/>
  <c r="T309"/>
  <c r="S309"/>
  <c r="U309" s="1"/>
  <c r="Q309"/>
  <c r="T308"/>
  <c r="S308"/>
  <c r="Q308"/>
  <c r="T307"/>
  <c r="S307"/>
  <c r="Q307"/>
  <c r="U307" s="1"/>
  <c r="T306"/>
  <c r="S306"/>
  <c r="Q306"/>
  <c r="T305"/>
  <c r="S305"/>
  <c r="Q305"/>
  <c r="T304"/>
  <c r="S304"/>
  <c r="U304" s="1"/>
  <c r="Q304"/>
  <c r="T303"/>
  <c r="S303"/>
  <c r="U303" s="1"/>
  <c r="Q303"/>
  <c r="T302"/>
  <c r="S302"/>
  <c r="Q302"/>
  <c r="T301"/>
  <c r="S301"/>
  <c r="U301" s="1"/>
  <c r="Q301"/>
  <c r="T300"/>
  <c r="S300"/>
  <c r="U300" s="1"/>
  <c r="Q300"/>
  <c r="T299"/>
  <c r="S299"/>
  <c r="Q299"/>
  <c r="U299" s="1"/>
  <c r="T298"/>
  <c r="S298"/>
  <c r="Q298"/>
  <c r="U298" s="1"/>
  <c r="T297"/>
  <c r="S297"/>
  <c r="Q297"/>
  <c r="T296"/>
  <c r="S296"/>
  <c r="U296" s="1"/>
  <c r="Q296"/>
  <c r="T295"/>
  <c r="S295"/>
  <c r="U295" s="1"/>
  <c r="Q295"/>
  <c r="T294"/>
  <c r="S294"/>
  <c r="Q294"/>
  <c r="T293"/>
  <c r="S293"/>
  <c r="U293" s="1"/>
  <c r="Q293"/>
  <c r="T292"/>
  <c r="S292"/>
  <c r="U292" s="1"/>
  <c r="Q292"/>
  <c r="T291"/>
  <c r="S291"/>
  <c r="Q291"/>
  <c r="U291" s="1"/>
  <c r="T290"/>
  <c r="S290"/>
  <c r="Q290"/>
  <c r="T289"/>
  <c r="S289"/>
  <c r="Q289"/>
  <c r="T288"/>
  <c r="S288"/>
  <c r="U288" s="1"/>
  <c r="Q288"/>
  <c r="T287"/>
  <c r="S287"/>
  <c r="U287" s="1"/>
  <c r="Q287"/>
  <c r="T286"/>
  <c r="S286"/>
  <c r="Q286"/>
  <c r="T285"/>
  <c r="S285"/>
  <c r="U285" s="1"/>
  <c r="Q285"/>
  <c r="T284"/>
  <c r="S284"/>
  <c r="Q284"/>
  <c r="T283"/>
  <c r="S283"/>
  <c r="Q283"/>
  <c r="U283" s="1"/>
  <c r="T282"/>
  <c r="S282"/>
  <c r="Q282"/>
  <c r="T281"/>
  <c r="S281"/>
  <c r="Q281"/>
  <c r="T280"/>
  <c r="S280"/>
  <c r="U280" s="1"/>
  <c r="Q280"/>
  <c r="T279"/>
  <c r="S279"/>
  <c r="U279" s="1"/>
  <c r="Q279"/>
  <c r="T278"/>
  <c r="S278"/>
  <c r="Q278"/>
  <c r="T277"/>
  <c r="S277"/>
  <c r="U277" s="1"/>
  <c r="Q277"/>
  <c r="T276"/>
  <c r="S276"/>
  <c r="U276" s="1"/>
  <c r="Q276"/>
  <c r="T275"/>
  <c r="S275"/>
  <c r="Q275"/>
  <c r="U275" s="1"/>
  <c r="T274"/>
  <c r="S274"/>
  <c r="Q274"/>
  <c r="U274" s="1"/>
  <c r="T273"/>
  <c r="S273"/>
  <c r="Q273"/>
  <c r="T272"/>
  <c r="S272"/>
  <c r="U272" s="1"/>
  <c r="Q272"/>
  <c r="T271"/>
  <c r="S271"/>
  <c r="U271" s="1"/>
  <c r="Q271"/>
  <c r="T270"/>
  <c r="S270"/>
  <c r="Q270"/>
  <c r="T269"/>
  <c r="S269"/>
  <c r="U269" s="1"/>
  <c r="Q269"/>
  <c r="T268"/>
  <c r="S268"/>
  <c r="U268" s="1"/>
  <c r="Q268"/>
  <c r="T267"/>
  <c r="S267"/>
  <c r="Q267"/>
  <c r="U267" s="1"/>
  <c r="T266"/>
  <c r="S266"/>
  <c r="Q266"/>
  <c r="T265"/>
  <c r="S265"/>
  <c r="Q265"/>
  <c r="T264"/>
  <c r="S264"/>
  <c r="U264" s="1"/>
  <c r="Q264"/>
  <c r="T263"/>
  <c r="S263"/>
  <c r="U263" s="1"/>
  <c r="Q263"/>
  <c r="T262"/>
  <c r="S262"/>
  <c r="Q262"/>
  <c r="T261"/>
  <c r="S261"/>
  <c r="U261" s="1"/>
  <c r="Q261"/>
  <c r="T260"/>
  <c r="S260"/>
  <c r="U260" s="1"/>
  <c r="Q260"/>
  <c r="T259"/>
  <c r="S259"/>
  <c r="Q259"/>
  <c r="U259" s="1"/>
  <c r="T258"/>
  <c r="S258"/>
  <c r="Q258"/>
  <c r="U258" s="1"/>
  <c r="T257"/>
  <c r="S257"/>
  <c r="Q257"/>
  <c r="T256"/>
  <c r="S256"/>
  <c r="U256" s="1"/>
  <c r="Q256"/>
  <c r="T255"/>
  <c r="S255"/>
  <c r="U255" s="1"/>
  <c r="Q255"/>
  <c r="T254"/>
  <c r="S254"/>
  <c r="Q254"/>
  <c r="T253"/>
  <c r="S253"/>
  <c r="U253" s="1"/>
  <c r="Q253"/>
  <c r="T252"/>
  <c r="S252"/>
  <c r="Q252"/>
  <c r="T251"/>
  <c r="S251"/>
  <c r="Q251"/>
  <c r="U251" s="1"/>
  <c r="T250"/>
  <c r="S250"/>
  <c r="Q250"/>
  <c r="T249"/>
  <c r="S249"/>
  <c r="Q249"/>
  <c r="T248"/>
  <c r="S248"/>
  <c r="U248" s="1"/>
  <c r="Q248"/>
  <c r="T247"/>
  <c r="S247"/>
  <c r="U247" s="1"/>
  <c r="Q247"/>
  <c r="T246"/>
  <c r="S246"/>
  <c r="Q246"/>
  <c r="T245"/>
  <c r="S245"/>
  <c r="U245" s="1"/>
  <c r="Q245"/>
  <c r="T244"/>
  <c r="S244"/>
  <c r="U244" s="1"/>
  <c r="Q244"/>
  <c r="T243"/>
  <c r="S243"/>
  <c r="Q243"/>
  <c r="U243" s="1"/>
  <c r="T242"/>
  <c r="S242"/>
  <c r="Q242"/>
  <c r="T241"/>
  <c r="S241"/>
  <c r="Q241"/>
  <c r="T240"/>
  <c r="S240"/>
  <c r="U240" s="1"/>
  <c r="Q240"/>
  <c r="T239"/>
  <c r="S239"/>
  <c r="U239" s="1"/>
  <c r="Q239"/>
  <c r="T238"/>
  <c r="S238"/>
  <c r="Q238"/>
  <c r="T237"/>
  <c r="S237"/>
  <c r="U237" s="1"/>
  <c r="Q237"/>
  <c r="T236"/>
  <c r="S236"/>
  <c r="U236" s="1"/>
  <c r="Q236"/>
  <c r="T235"/>
  <c r="S235"/>
  <c r="Q235"/>
  <c r="U235" s="1"/>
  <c r="T234"/>
  <c r="S234"/>
  <c r="Q234"/>
  <c r="U234" s="1"/>
  <c r="T233"/>
  <c r="S233"/>
  <c r="Q233"/>
  <c r="T232"/>
  <c r="S232"/>
  <c r="U232" s="1"/>
  <c r="Q232"/>
  <c r="T231"/>
  <c r="S231"/>
  <c r="U231" s="1"/>
  <c r="Q231"/>
  <c r="T230"/>
  <c r="S230"/>
  <c r="Q230"/>
  <c r="T229"/>
  <c r="S229"/>
  <c r="U229" s="1"/>
  <c r="Q229"/>
  <c r="T228"/>
  <c r="S228"/>
  <c r="U228" s="1"/>
  <c r="Q228"/>
  <c r="T227"/>
  <c r="S227"/>
  <c r="Q227"/>
  <c r="U227" s="1"/>
  <c r="T226"/>
  <c r="S226"/>
  <c r="Q226"/>
  <c r="T225"/>
  <c r="S225"/>
  <c r="Q225"/>
  <c r="T224"/>
  <c r="S224"/>
  <c r="U224" s="1"/>
  <c r="Q224"/>
  <c r="T223"/>
  <c r="S223"/>
  <c r="U223" s="1"/>
  <c r="Q223"/>
  <c r="T222"/>
  <c r="S222"/>
  <c r="Q222"/>
  <c r="T221"/>
  <c r="S221"/>
  <c r="U221" s="1"/>
  <c r="Q221"/>
  <c r="T220"/>
  <c r="S220"/>
  <c r="U220" s="1"/>
  <c r="Q220"/>
  <c r="T219"/>
  <c r="S219"/>
  <c r="Q219"/>
  <c r="U219" s="1"/>
  <c r="T218"/>
  <c r="S218"/>
  <c r="Q218"/>
  <c r="T217"/>
  <c r="S217"/>
  <c r="Q217"/>
  <c r="T216"/>
  <c r="S216"/>
  <c r="U216" s="1"/>
  <c r="Q216"/>
  <c r="T215"/>
  <c r="S215"/>
  <c r="U215" s="1"/>
  <c r="Q215"/>
  <c r="T214"/>
  <c r="S214"/>
  <c r="Q214"/>
  <c r="T213"/>
  <c r="S213"/>
  <c r="U213" s="1"/>
  <c r="Q213"/>
  <c r="T212"/>
  <c r="S212"/>
  <c r="U212" s="1"/>
  <c r="Q212"/>
  <c r="T211"/>
  <c r="S211"/>
  <c r="Q211"/>
  <c r="U211" s="1"/>
  <c r="T210"/>
  <c r="S210"/>
  <c r="Q210"/>
  <c r="U210" s="1"/>
  <c r="T209"/>
  <c r="S209"/>
  <c r="Q209"/>
  <c r="T208"/>
  <c r="S208"/>
  <c r="U208" s="1"/>
  <c r="Q208"/>
  <c r="T207"/>
  <c r="S207"/>
  <c r="Q207"/>
  <c r="U207" s="1"/>
  <c r="T206"/>
  <c r="S206"/>
  <c r="Q206"/>
  <c r="T205"/>
  <c r="S205"/>
  <c r="U205" s="1"/>
  <c r="Q205"/>
  <c r="T204"/>
  <c r="S204"/>
  <c r="U204" s="1"/>
  <c r="Q204"/>
  <c r="T203"/>
  <c r="S203"/>
  <c r="Q203"/>
  <c r="U203" s="1"/>
  <c r="T202"/>
  <c r="S202"/>
  <c r="Q202"/>
  <c r="T201"/>
  <c r="S201"/>
  <c r="Q201"/>
  <c r="T200"/>
  <c r="S200"/>
  <c r="U200" s="1"/>
  <c r="Q200"/>
  <c r="T199"/>
  <c r="S199"/>
  <c r="U199" s="1"/>
  <c r="Q199"/>
  <c r="T198"/>
  <c r="S198"/>
  <c r="Q198"/>
  <c r="T197"/>
  <c r="S197"/>
  <c r="Q197"/>
  <c r="T196"/>
  <c r="S196"/>
  <c r="Q196"/>
  <c r="T195"/>
  <c r="S195"/>
  <c r="Q195"/>
  <c r="U195" s="1"/>
  <c r="T194"/>
  <c r="S194"/>
  <c r="Q194"/>
  <c r="U194" s="1"/>
  <c r="T193"/>
  <c r="S193"/>
  <c r="Q193"/>
  <c r="T192"/>
  <c r="S192"/>
  <c r="U192" s="1"/>
  <c r="Q192"/>
  <c r="T191"/>
  <c r="S191"/>
  <c r="U191" s="1"/>
  <c r="Q191"/>
  <c r="T190"/>
  <c r="S190"/>
  <c r="Q190"/>
  <c r="T189"/>
  <c r="S189"/>
  <c r="Q189"/>
  <c r="U189" s="1"/>
  <c r="T188"/>
  <c r="S188"/>
  <c r="Q188"/>
  <c r="T187"/>
  <c r="S187"/>
  <c r="Q187"/>
  <c r="U187" s="1"/>
  <c r="T186"/>
  <c r="S186"/>
  <c r="Q186"/>
  <c r="T185"/>
  <c r="S185"/>
  <c r="Q185"/>
  <c r="T184"/>
  <c r="S184"/>
  <c r="U184" s="1"/>
  <c r="Q184"/>
  <c r="T183"/>
  <c r="S183"/>
  <c r="U183" s="1"/>
  <c r="Q183"/>
  <c r="T182"/>
  <c r="S182"/>
  <c r="Q182"/>
  <c r="T181"/>
  <c r="S181"/>
  <c r="U181" s="1"/>
  <c r="Q181"/>
  <c r="T180"/>
  <c r="S180"/>
  <c r="U180" s="1"/>
  <c r="Q180"/>
  <c r="T179"/>
  <c r="S179"/>
  <c r="Q179"/>
  <c r="U179" s="1"/>
  <c r="T178"/>
  <c r="S178"/>
  <c r="Q178"/>
  <c r="T177"/>
  <c r="S177"/>
  <c r="Q177"/>
  <c r="T176"/>
  <c r="S176"/>
  <c r="U176" s="1"/>
  <c r="Q176"/>
  <c r="T175"/>
  <c r="S175"/>
  <c r="U175" s="1"/>
  <c r="Q175"/>
  <c r="T174"/>
  <c r="S174"/>
  <c r="Q174"/>
  <c r="T173"/>
  <c r="S173"/>
  <c r="U173" s="1"/>
  <c r="Q173"/>
  <c r="T172"/>
  <c r="S172"/>
  <c r="U172" s="1"/>
  <c r="Q172"/>
  <c r="T171"/>
  <c r="S171"/>
  <c r="Q171"/>
  <c r="U171" s="1"/>
  <c r="T170"/>
  <c r="S170"/>
  <c r="Q170"/>
  <c r="U170" s="1"/>
  <c r="T169"/>
  <c r="S169"/>
  <c r="Q169"/>
  <c r="T168"/>
  <c r="S168"/>
  <c r="U168" s="1"/>
  <c r="Q168"/>
  <c r="T167"/>
  <c r="S167"/>
  <c r="U167" s="1"/>
  <c r="Q167"/>
  <c r="T166"/>
  <c r="S166"/>
  <c r="Q166"/>
  <c r="T165"/>
  <c r="S165"/>
  <c r="U165" s="1"/>
  <c r="Q165"/>
  <c r="T164"/>
  <c r="S164"/>
  <c r="U164" s="1"/>
  <c r="Q164"/>
  <c r="T163"/>
  <c r="S163"/>
  <c r="Q163"/>
  <c r="U163" s="1"/>
  <c r="T162"/>
  <c r="S162"/>
  <c r="Q162"/>
  <c r="T161"/>
  <c r="S161"/>
  <c r="Q161"/>
  <c r="T160"/>
  <c r="S160"/>
  <c r="U160" s="1"/>
  <c r="Q160"/>
  <c r="T159"/>
  <c r="S159"/>
  <c r="U159" s="1"/>
  <c r="Q159"/>
  <c r="T158"/>
  <c r="S158"/>
  <c r="Q158"/>
  <c r="T157"/>
  <c r="S157"/>
  <c r="U157" s="1"/>
  <c r="Q157"/>
  <c r="T156"/>
  <c r="S156"/>
  <c r="U156" s="1"/>
  <c r="Q156"/>
  <c r="T155"/>
  <c r="S155"/>
  <c r="Q155"/>
  <c r="U155" s="1"/>
  <c r="T154"/>
  <c r="S154"/>
  <c r="Q154"/>
  <c r="T153"/>
  <c r="S153"/>
  <c r="Q153"/>
  <c r="T152"/>
  <c r="S152"/>
  <c r="U152" s="1"/>
  <c r="Q152"/>
  <c r="T151"/>
  <c r="S151"/>
  <c r="Q151"/>
  <c r="T150"/>
  <c r="S150"/>
  <c r="Q150"/>
  <c r="T149"/>
  <c r="S149"/>
  <c r="U149" s="1"/>
  <c r="Q149"/>
  <c r="T148"/>
  <c r="S148"/>
  <c r="U148" s="1"/>
  <c r="Q148"/>
  <c r="T147"/>
  <c r="S147"/>
  <c r="Q147"/>
  <c r="T146"/>
  <c r="S146"/>
  <c r="Q146"/>
  <c r="T145"/>
  <c r="S145"/>
  <c r="Q145"/>
  <c r="T144"/>
  <c r="S144"/>
  <c r="U144" s="1"/>
  <c r="Q144"/>
  <c r="T143"/>
  <c r="S143"/>
  <c r="Q143"/>
  <c r="T142"/>
  <c r="S142"/>
  <c r="Q142"/>
  <c r="T141"/>
  <c r="S141"/>
  <c r="U141" s="1"/>
  <c r="Q141"/>
  <c r="T140"/>
  <c r="S140"/>
  <c r="U140" s="1"/>
  <c r="Q140"/>
  <c r="T139"/>
  <c r="S139"/>
  <c r="Q139"/>
  <c r="T138"/>
  <c r="S138"/>
  <c r="Q138"/>
  <c r="T137"/>
  <c r="S137"/>
  <c r="Q137"/>
  <c r="T136"/>
  <c r="S136"/>
  <c r="U136" s="1"/>
  <c r="Q136"/>
  <c r="T135"/>
  <c r="S135"/>
  <c r="Q135"/>
  <c r="T134"/>
  <c r="S134"/>
  <c r="Q134"/>
  <c r="T133"/>
  <c r="S133"/>
  <c r="U133" s="1"/>
  <c r="Q133"/>
  <c r="T132"/>
  <c r="S132"/>
  <c r="U132" s="1"/>
  <c r="Q132"/>
  <c r="T131"/>
  <c r="S131"/>
  <c r="Q131"/>
  <c r="T130"/>
  <c r="S130"/>
  <c r="Q130"/>
  <c r="U130" s="1"/>
  <c r="T129"/>
  <c r="S129"/>
  <c r="Q129"/>
  <c r="T128"/>
  <c r="S128"/>
  <c r="U128" s="1"/>
  <c r="Q128"/>
  <c r="T127"/>
  <c r="S127"/>
  <c r="Q127"/>
  <c r="T126"/>
  <c r="S126"/>
  <c r="Q126"/>
  <c r="T125"/>
  <c r="S125"/>
  <c r="U125" s="1"/>
  <c r="Q125"/>
  <c r="T124"/>
  <c r="S124"/>
  <c r="U124" s="1"/>
  <c r="Q124"/>
  <c r="T123"/>
  <c r="S123"/>
  <c r="Q123"/>
  <c r="T122"/>
  <c r="S122"/>
  <c r="Q122"/>
  <c r="T121"/>
  <c r="S121"/>
  <c r="Q121"/>
  <c r="T120"/>
  <c r="S120"/>
  <c r="U120" s="1"/>
  <c r="Q120"/>
  <c r="T119"/>
  <c r="S119"/>
  <c r="Q119"/>
  <c r="T118"/>
  <c r="S118"/>
  <c r="Q118"/>
  <c r="T117"/>
  <c r="S117"/>
  <c r="U117" s="1"/>
  <c r="Q117"/>
  <c r="T116"/>
  <c r="S116"/>
  <c r="U116" s="1"/>
  <c r="Q116"/>
  <c r="T115"/>
  <c r="S115"/>
  <c r="Q115"/>
  <c r="T114"/>
  <c r="S114"/>
  <c r="Q114"/>
  <c r="T113"/>
  <c r="S113"/>
  <c r="Q113"/>
  <c r="T112"/>
  <c r="S112"/>
  <c r="U112" s="1"/>
  <c r="Q112"/>
  <c r="T111"/>
  <c r="S111"/>
  <c r="Q111"/>
  <c r="T110"/>
  <c r="S110"/>
  <c r="Q110"/>
  <c r="T109"/>
  <c r="S109"/>
  <c r="U109" s="1"/>
  <c r="Q109"/>
  <c r="T108"/>
  <c r="S108"/>
  <c r="U108" s="1"/>
  <c r="Q108"/>
  <c r="T107"/>
  <c r="S107"/>
  <c r="Q107"/>
  <c r="T106"/>
  <c r="S106"/>
  <c r="Q106"/>
  <c r="U106" s="1"/>
  <c r="T105"/>
  <c r="S105"/>
  <c r="Q105"/>
  <c r="T104"/>
  <c r="S104"/>
  <c r="U104" s="1"/>
  <c r="Q104"/>
  <c r="T103"/>
  <c r="S103"/>
  <c r="Q103"/>
  <c r="T102"/>
  <c r="S102"/>
  <c r="Q102"/>
  <c r="T101"/>
  <c r="S101"/>
  <c r="U101" s="1"/>
  <c r="Q101"/>
  <c r="T100"/>
  <c r="S100"/>
  <c r="U100" s="1"/>
  <c r="Q100"/>
  <c r="T99"/>
  <c r="S99"/>
  <c r="Q99"/>
  <c r="T98"/>
  <c r="S98"/>
  <c r="Q98"/>
  <c r="T97"/>
  <c r="S97"/>
  <c r="Q97"/>
  <c r="T96"/>
  <c r="S96"/>
  <c r="U96" s="1"/>
  <c r="Q96"/>
  <c r="T95"/>
  <c r="S95"/>
  <c r="Q95"/>
  <c r="T94"/>
  <c r="S94"/>
  <c r="Q94"/>
  <c r="T93"/>
  <c r="S93"/>
  <c r="U93" s="1"/>
  <c r="Q93"/>
  <c r="T92"/>
  <c r="S92"/>
  <c r="U92" s="1"/>
  <c r="Q92"/>
  <c r="T91"/>
  <c r="S91"/>
  <c r="Q91"/>
  <c r="T90"/>
  <c r="S90"/>
  <c r="Q90"/>
  <c r="U90" s="1"/>
  <c r="T89"/>
  <c r="S89"/>
  <c r="Q89"/>
  <c r="T88"/>
  <c r="S88"/>
  <c r="U88" s="1"/>
  <c r="Q88"/>
  <c r="T87"/>
  <c r="S87"/>
  <c r="Q87"/>
  <c r="T86"/>
  <c r="S86"/>
  <c r="Q86"/>
  <c r="T85"/>
  <c r="S85"/>
  <c r="U85" s="1"/>
  <c r="Q85"/>
  <c r="T84"/>
  <c r="S84"/>
  <c r="U84" s="1"/>
  <c r="Q84"/>
  <c r="T83"/>
  <c r="S83"/>
  <c r="Q83"/>
  <c r="T82"/>
  <c r="S82"/>
  <c r="Q82"/>
  <c r="T81"/>
  <c r="S81"/>
  <c r="Q81"/>
  <c r="T80"/>
  <c r="S80"/>
  <c r="U80" s="1"/>
  <c r="Q80"/>
  <c r="T79"/>
  <c r="S79"/>
  <c r="Q79"/>
  <c r="T78"/>
  <c r="S78"/>
  <c r="Q78"/>
  <c r="T77"/>
  <c r="S77"/>
  <c r="U77" s="1"/>
  <c r="Q77"/>
  <c r="T76"/>
  <c r="S76"/>
  <c r="U76" s="1"/>
  <c r="Q76"/>
  <c r="T75"/>
  <c r="S75"/>
  <c r="Q75"/>
  <c r="T74"/>
  <c r="S74"/>
  <c r="Q74"/>
  <c r="T73"/>
  <c r="S73"/>
  <c r="Q73"/>
  <c r="T72"/>
  <c r="S72"/>
  <c r="U72" s="1"/>
  <c r="Q72"/>
  <c r="T71"/>
  <c r="S71"/>
  <c r="Q71"/>
  <c r="T70"/>
  <c r="S70"/>
  <c r="Q70"/>
  <c r="T69"/>
  <c r="S69"/>
  <c r="U69" s="1"/>
  <c r="Q69"/>
  <c r="T68"/>
  <c r="S68"/>
  <c r="U68" s="1"/>
  <c r="Q68"/>
  <c r="T67"/>
  <c r="S67"/>
  <c r="Q67"/>
  <c r="T66"/>
  <c r="S66"/>
  <c r="Q66"/>
  <c r="U66" s="1"/>
  <c r="T65"/>
  <c r="S65"/>
  <c r="Q65"/>
  <c r="T64"/>
  <c r="S64"/>
  <c r="U64" s="1"/>
  <c r="Q64"/>
  <c r="T63"/>
  <c r="S63"/>
  <c r="Q63"/>
  <c r="T62"/>
  <c r="S62"/>
  <c r="Q62"/>
  <c r="T61"/>
  <c r="S61"/>
  <c r="U61" s="1"/>
  <c r="Q61"/>
  <c r="T60"/>
  <c r="S60"/>
  <c r="U60" s="1"/>
  <c r="Q60"/>
  <c r="T59"/>
  <c r="S59"/>
  <c r="Q59"/>
  <c r="T58"/>
  <c r="S58"/>
  <c r="Q58"/>
  <c r="T57"/>
  <c r="S57"/>
  <c r="Q57"/>
  <c r="T56"/>
  <c r="S56"/>
  <c r="U56" s="1"/>
  <c r="Q56"/>
  <c r="T55"/>
  <c r="S55"/>
  <c r="Q55"/>
  <c r="T54"/>
  <c r="S54"/>
  <c r="Q54"/>
  <c r="T53"/>
  <c r="S53"/>
  <c r="U53" s="1"/>
  <c r="Q53"/>
  <c r="T52"/>
  <c r="S52"/>
  <c r="U52" s="1"/>
  <c r="Q52"/>
  <c r="T51"/>
  <c r="S51"/>
  <c r="Q51"/>
  <c r="T50"/>
  <c r="S50"/>
  <c r="Q50"/>
  <c r="T49"/>
  <c r="S49"/>
  <c r="Q49"/>
  <c r="T48"/>
  <c r="S48"/>
  <c r="U48" s="1"/>
  <c r="Q48"/>
  <c r="T47"/>
  <c r="S47"/>
  <c r="Q47"/>
  <c r="T46"/>
  <c r="S46"/>
  <c r="Q46"/>
  <c r="T45"/>
  <c r="S45"/>
  <c r="U45" s="1"/>
  <c r="Q45"/>
  <c r="T44"/>
  <c r="S44"/>
  <c r="Q44"/>
  <c r="U44" s="1"/>
  <c r="T43"/>
  <c r="S43"/>
  <c r="Q43"/>
  <c r="T42"/>
  <c r="S42"/>
  <c r="Q42"/>
  <c r="U42" s="1"/>
  <c r="T41"/>
  <c r="S41"/>
  <c r="Q41"/>
  <c r="T40"/>
  <c r="S40"/>
  <c r="U40" s="1"/>
  <c r="Q40"/>
  <c r="T39"/>
  <c r="S39"/>
  <c r="Q39"/>
  <c r="T38"/>
  <c r="S38"/>
  <c r="Q38"/>
  <c r="T37"/>
  <c r="S37"/>
  <c r="U37" s="1"/>
  <c r="Q37"/>
  <c r="T36"/>
  <c r="S36"/>
  <c r="U36" s="1"/>
  <c r="Q36"/>
  <c r="T35"/>
  <c r="S35"/>
  <c r="Q35"/>
  <c r="T34"/>
  <c r="S34"/>
  <c r="Q34"/>
  <c r="T33"/>
  <c r="S33"/>
  <c r="Q33"/>
  <c r="T32"/>
  <c r="S32"/>
  <c r="U32" s="1"/>
  <c r="Q32"/>
  <c r="T31"/>
  <c r="S31"/>
  <c r="Q31"/>
  <c r="T30"/>
  <c r="S30"/>
  <c r="Q30"/>
  <c r="T29"/>
  <c r="S29"/>
  <c r="U29" s="1"/>
  <c r="Q29"/>
  <c r="T28"/>
  <c r="S28"/>
  <c r="U28" s="1"/>
  <c r="Q28"/>
  <c r="T27"/>
  <c r="S27"/>
  <c r="Q27"/>
  <c r="T26"/>
  <c r="S26"/>
  <c r="Q26"/>
  <c r="U26" s="1"/>
  <c r="T25"/>
  <c r="S25"/>
  <c r="Q25"/>
  <c r="T24"/>
  <c r="S24"/>
  <c r="U24" s="1"/>
  <c r="Q24"/>
  <c r="T23"/>
  <c r="S23"/>
  <c r="Q23"/>
  <c r="T22"/>
  <c r="S22"/>
  <c r="U22" s="1"/>
  <c r="Q22"/>
  <c r="T21"/>
  <c r="S21"/>
  <c r="U21" s="1"/>
  <c r="Q21"/>
  <c r="T20"/>
  <c r="S20"/>
  <c r="U20" s="1"/>
  <c r="Q20"/>
  <c r="T19"/>
  <c r="S19"/>
  <c r="Q19"/>
  <c r="T18"/>
  <c r="S18"/>
  <c r="Q18"/>
  <c r="T17"/>
  <c r="S17"/>
  <c r="Q17"/>
  <c r="U17" s="1"/>
  <c r="T16"/>
  <c r="S16"/>
  <c r="U16" s="1"/>
  <c r="Q16"/>
  <c r="T15"/>
  <c r="S15"/>
  <c r="Q15"/>
  <c r="T14"/>
  <c r="S14"/>
  <c r="U14" s="1"/>
  <c r="Q14"/>
  <c r="T13"/>
  <c r="S13"/>
  <c r="U13" s="1"/>
  <c r="Q13"/>
  <c r="T12"/>
  <c r="S12"/>
  <c r="Q12"/>
  <c r="U12" s="1"/>
  <c r="T11"/>
  <c r="S11"/>
  <c r="Q11"/>
  <c r="T10"/>
  <c r="S10"/>
  <c r="Q10"/>
  <c r="T9"/>
  <c r="S9"/>
  <c r="Q9"/>
  <c r="T8"/>
  <c r="S8"/>
  <c r="Q8"/>
  <c r="T7"/>
  <c r="S7"/>
  <c r="Q7"/>
  <c r="T6"/>
  <c r="S6"/>
  <c r="U6" s="1"/>
  <c r="Q6"/>
  <c r="U545"/>
  <c r="U542"/>
  <c r="U540"/>
  <c r="U537"/>
  <c r="U534"/>
  <c r="U532"/>
  <c r="U529"/>
  <c r="U526"/>
  <c r="U524"/>
  <c r="U521"/>
  <c r="U518"/>
  <c r="U513"/>
  <c r="U510"/>
  <c r="U508"/>
  <c r="U505"/>
  <c r="U502"/>
  <c r="U500"/>
  <c r="U497"/>
  <c r="U494"/>
  <c r="U489"/>
  <c r="U486"/>
  <c r="U481"/>
  <c r="U478"/>
  <c r="U473"/>
  <c r="U470"/>
  <c r="U465"/>
  <c r="U462"/>
  <c r="U457"/>
  <c r="U454"/>
  <c r="U449"/>
  <c r="U446"/>
  <c r="U441"/>
  <c r="U438"/>
  <c r="U433"/>
  <c r="U430"/>
  <c r="U425"/>
  <c r="U422"/>
  <c r="U417"/>
  <c r="U414"/>
  <c r="U409"/>
  <c r="U406"/>
  <c r="U401"/>
  <c r="U398"/>
  <c r="U393"/>
  <c r="U390"/>
  <c r="U385"/>
  <c r="U382"/>
  <c r="U377"/>
  <c r="U374"/>
  <c r="U373"/>
  <c r="U369"/>
  <c r="U366"/>
  <c r="U361"/>
  <c r="U358"/>
  <c r="U353"/>
  <c r="U350"/>
  <c r="U345"/>
  <c r="U342"/>
  <c r="U340"/>
  <c r="U337"/>
  <c r="U334"/>
  <c r="U329"/>
  <c r="U326"/>
  <c r="U321"/>
  <c r="U318"/>
  <c r="U313"/>
  <c r="U310"/>
  <c r="U308"/>
  <c r="U305"/>
  <c r="U302"/>
  <c r="U297"/>
  <c r="U294"/>
  <c r="U289"/>
  <c r="U286"/>
  <c r="U284"/>
  <c r="U281"/>
  <c r="U278"/>
  <c r="U273"/>
  <c r="U270"/>
  <c r="U265"/>
  <c r="U262"/>
  <c r="U257"/>
  <c r="U254"/>
  <c r="U252"/>
  <c r="U249"/>
  <c r="U246"/>
  <c r="U241"/>
  <c r="U238"/>
  <c r="U233"/>
  <c r="U230"/>
  <c r="U225"/>
  <c r="U222"/>
  <c r="U217"/>
  <c r="U214"/>
  <c r="U209"/>
  <c r="U206"/>
  <c r="U201"/>
  <c r="U198"/>
  <c r="U197"/>
  <c r="U196"/>
  <c r="U193"/>
  <c r="U190"/>
  <c r="U188"/>
  <c r="U185"/>
  <c r="U182"/>
  <c r="U177"/>
  <c r="U174"/>
  <c r="U169"/>
  <c r="U166"/>
  <c r="U161"/>
  <c r="U158"/>
  <c r="U153"/>
  <c r="U150"/>
  <c r="U145"/>
  <c r="U142"/>
  <c r="U137"/>
  <c r="U134"/>
  <c r="U129"/>
  <c r="U126"/>
  <c r="U121"/>
  <c r="U118"/>
  <c r="U113"/>
  <c r="U110"/>
  <c r="U105"/>
  <c r="U102"/>
  <c r="U97"/>
  <c r="U94"/>
  <c r="U89"/>
  <c r="U86"/>
  <c r="U78"/>
  <c r="U73"/>
  <c r="U70"/>
  <c r="U65"/>
  <c r="U62"/>
  <c r="U54"/>
  <c r="U46"/>
  <c r="U41"/>
  <c r="U38"/>
  <c r="U30"/>
  <c r="U25"/>
  <c r="N476"/>
  <c r="P476" s="1"/>
  <c r="AE476" s="1"/>
  <c r="N205"/>
  <c r="M549"/>
  <c r="N549" s="1"/>
  <c r="M548"/>
  <c r="N548" s="1"/>
  <c r="M547"/>
  <c r="N547" s="1"/>
  <c r="M546"/>
  <c r="N546" s="1"/>
  <c r="M545"/>
  <c r="N545" s="1"/>
  <c r="M544"/>
  <c r="N544" s="1"/>
  <c r="M543"/>
  <c r="N543" s="1"/>
  <c r="M542"/>
  <c r="M541"/>
  <c r="N541" s="1"/>
  <c r="M540"/>
  <c r="N540" s="1"/>
  <c r="M539"/>
  <c r="N539" s="1"/>
  <c r="M538"/>
  <c r="N538" s="1"/>
  <c r="M537"/>
  <c r="N537" s="1"/>
  <c r="M536"/>
  <c r="N536" s="1"/>
  <c r="M535"/>
  <c r="N535" s="1"/>
  <c r="M534"/>
  <c r="N534" s="1"/>
  <c r="M533"/>
  <c r="N533" s="1"/>
  <c r="M532"/>
  <c r="N532" s="1"/>
  <c r="M531"/>
  <c r="N531" s="1"/>
  <c r="M530"/>
  <c r="N530" s="1"/>
  <c r="M529"/>
  <c r="N529" s="1"/>
  <c r="M528"/>
  <c r="N528" s="1"/>
  <c r="M527"/>
  <c r="N527" s="1"/>
  <c r="M526"/>
  <c r="N526" s="1"/>
  <c r="M525"/>
  <c r="N525" s="1"/>
  <c r="M524"/>
  <c r="N524" s="1"/>
  <c r="M523"/>
  <c r="N523" s="1"/>
  <c r="M522"/>
  <c r="N522" s="1"/>
  <c r="M521"/>
  <c r="N521" s="1"/>
  <c r="M520"/>
  <c r="N520" s="1"/>
  <c r="M519"/>
  <c r="N519" s="1"/>
  <c r="M518"/>
  <c r="N518" s="1"/>
  <c r="M517"/>
  <c r="N517" s="1"/>
  <c r="M516"/>
  <c r="N516" s="1"/>
  <c r="M515"/>
  <c r="N515" s="1"/>
  <c r="M514"/>
  <c r="N514" s="1"/>
  <c r="M513"/>
  <c r="N513" s="1"/>
  <c r="M512"/>
  <c r="N512" s="1"/>
  <c r="M511"/>
  <c r="N511" s="1"/>
  <c r="M510"/>
  <c r="N510" s="1"/>
  <c r="M509"/>
  <c r="N509" s="1"/>
  <c r="M508"/>
  <c r="N508" s="1"/>
  <c r="P508" s="1"/>
  <c r="M507"/>
  <c r="N507" s="1"/>
  <c r="M506"/>
  <c r="N506" s="1"/>
  <c r="M505"/>
  <c r="N505" s="1"/>
  <c r="M504"/>
  <c r="M503"/>
  <c r="N503" s="1"/>
  <c r="M502"/>
  <c r="N502" s="1"/>
  <c r="M501"/>
  <c r="N501" s="1"/>
  <c r="M500"/>
  <c r="N500" s="1"/>
  <c r="M499"/>
  <c r="N499" s="1"/>
  <c r="M498"/>
  <c r="N498" s="1"/>
  <c r="M497"/>
  <c r="N497" s="1"/>
  <c r="M496"/>
  <c r="M495"/>
  <c r="M494"/>
  <c r="N494" s="1"/>
  <c r="P494" s="1"/>
  <c r="AE494" s="1"/>
  <c r="M493"/>
  <c r="N493" s="1"/>
  <c r="M492"/>
  <c r="N492" s="1"/>
  <c r="P492" s="1"/>
  <c r="M491"/>
  <c r="N491" s="1"/>
  <c r="M490"/>
  <c r="N490" s="1"/>
  <c r="M489"/>
  <c r="N489" s="1"/>
  <c r="M488"/>
  <c r="M487"/>
  <c r="N487" s="1"/>
  <c r="M486"/>
  <c r="N486" s="1"/>
  <c r="M485"/>
  <c r="N485" s="1"/>
  <c r="M484"/>
  <c r="N484" s="1"/>
  <c r="M483"/>
  <c r="N483" s="1"/>
  <c r="M482"/>
  <c r="N482" s="1"/>
  <c r="M481"/>
  <c r="N481" s="1"/>
  <c r="M480"/>
  <c r="M479"/>
  <c r="N479" s="1"/>
  <c r="P479" s="1"/>
  <c r="M478"/>
  <c r="N478" s="1"/>
  <c r="P478" s="1"/>
  <c r="AE478" s="1"/>
  <c r="M477"/>
  <c r="N477" s="1"/>
  <c r="M476"/>
  <c r="M475"/>
  <c r="N475" s="1"/>
  <c r="M474"/>
  <c r="N474" s="1"/>
  <c r="M473"/>
  <c r="N473" s="1"/>
  <c r="M472"/>
  <c r="M471"/>
  <c r="N471" s="1"/>
  <c r="M470"/>
  <c r="N470" s="1"/>
  <c r="M469"/>
  <c r="N469" s="1"/>
  <c r="M468"/>
  <c r="N468" s="1"/>
  <c r="M467"/>
  <c r="N467" s="1"/>
  <c r="M466"/>
  <c r="N466" s="1"/>
  <c r="M465"/>
  <c r="N465" s="1"/>
  <c r="M464"/>
  <c r="M463"/>
  <c r="M462"/>
  <c r="N462" s="1"/>
  <c r="M461"/>
  <c r="N461" s="1"/>
  <c r="M460"/>
  <c r="N460" s="1"/>
  <c r="P460" s="1"/>
  <c r="M459"/>
  <c r="N459" s="1"/>
  <c r="M458"/>
  <c r="N458" s="1"/>
  <c r="M457"/>
  <c r="N457" s="1"/>
  <c r="M456"/>
  <c r="M455"/>
  <c r="N455" s="1"/>
  <c r="M454"/>
  <c r="N454" s="1"/>
  <c r="M453"/>
  <c r="N453" s="1"/>
  <c r="M452"/>
  <c r="N452" s="1"/>
  <c r="M451"/>
  <c r="N451" s="1"/>
  <c r="M450"/>
  <c r="N450" s="1"/>
  <c r="M449"/>
  <c r="N449" s="1"/>
  <c r="M448"/>
  <c r="M447"/>
  <c r="N447" s="1"/>
  <c r="M446"/>
  <c r="M445"/>
  <c r="N445" s="1"/>
  <c r="M444"/>
  <c r="N444" s="1"/>
  <c r="P444" s="1"/>
  <c r="M443"/>
  <c r="N443" s="1"/>
  <c r="M442"/>
  <c r="N442" s="1"/>
  <c r="M441"/>
  <c r="N441" s="1"/>
  <c r="M440"/>
  <c r="M439"/>
  <c r="N439" s="1"/>
  <c r="M438"/>
  <c r="N438" s="1"/>
  <c r="M437"/>
  <c r="N437" s="1"/>
  <c r="M436"/>
  <c r="N436" s="1"/>
  <c r="M435"/>
  <c r="N435" s="1"/>
  <c r="M434"/>
  <c r="N434" s="1"/>
  <c r="M433"/>
  <c r="N433" s="1"/>
  <c r="M432"/>
  <c r="M431"/>
  <c r="N431" s="1"/>
  <c r="P431" s="1"/>
  <c r="M430"/>
  <c r="N430" s="1"/>
  <c r="P430" s="1"/>
  <c r="M429"/>
  <c r="N429" s="1"/>
  <c r="M428"/>
  <c r="N428" s="1"/>
  <c r="P428" s="1"/>
  <c r="M427"/>
  <c r="N427" s="1"/>
  <c r="M426"/>
  <c r="N426" s="1"/>
  <c r="M425"/>
  <c r="N425" s="1"/>
  <c r="M424"/>
  <c r="M423"/>
  <c r="N423" s="1"/>
  <c r="M422"/>
  <c r="N422" s="1"/>
  <c r="M421"/>
  <c r="N421" s="1"/>
  <c r="M420"/>
  <c r="N420" s="1"/>
  <c r="M419"/>
  <c r="N419" s="1"/>
  <c r="M418"/>
  <c r="N418" s="1"/>
  <c r="M417"/>
  <c r="N417" s="1"/>
  <c r="M416"/>
  <c r="M415"/>
  <c r="N415" s="1"/>
  <c r="P415" s="1"/>
  <c r="M414"/>
  <c r="N414" s="1"/>
  <c r="M413"/>
  <c r="N413" s="1"/>
  <c r="P413" s="1"/>
  <c r="M412"/>
  <c r="N412" s="1"/>
  <c r="P412" s="1"/>
  <c r="M411"/>
  <c r="N411" s="1"/>
  <c r="M410"/>
  <c r="N410" s="1"/>
  <c r="M409"/>
  <c r="N409" s="1"/>
  <c r="M408"/>
  <c r="M407"/>
  <c r="N407" s="1"/>
  <c r="M406"/>
  <c r="N406" s="1"/>
  <c r="M405"/>
  <c r="N405" s="1"/>
  <c r="M404"/>
  <c r="N404" s="1"/>
  <c r="M403"/>
  <c r="N403" s="1"/>
  <c r="M402"/>
  <c r="N402" s="1"/>
  <c r="M401"/>
  <c r="N401" s="1"/>
  <c r="M400"/>
  <c r="M399"/>
  <c r="N399" s="1"/>
  <c r="M398"/>
  <c r="N398" s="1"/>
  <c r="P398" s="1"/>
  <c r="M397"/>
  <c r="N397" s="1"/>
  <c r="M396"/>
  <c r="N396" s="1"/>
  <c r="P396" s="1"/>
  <c r="AE396" s="1"/>
  <c r="M395"/>
  <c r="N395" s="1"/>
  <c r="M394"/>
  <c r="N394" s="1"/>
  <c r="M393"/>
  <c r="N393" s="1"/>
  <c r="M392"/>
  <c r="M391"/>
  <c r="N391" s="1"/>
  <c r="M390"/>
  <c r="N390" s="1"/>
  <c r="M389"/>
  <c r="N389" s="1"/>
  <c r="M388"/>
  <c r="N388" s="1"/>
  <c r="M387"/>
  <c r="N387" s="1"/>
  <c r="M386"/>
  <c r="N386" s="1"/>
  <c r="M385"/>
  <c r="N385" s="1"/>
  <c r="M384"/>
  <c r="M383"/>
  <c r="N383" s="1"/>
  <c r="M382"/>
  <c r="N382" s="1"/>
  <c r="M381"/>
  <c r="M380"/>
  <c r="N380" s="1"/>
  <c r="P380" s="1"/>
  <c r="M379"/>
  <c r="N379" s="1"/>
  <c r="M378"/>
  <c r="N378" s="1"/>
  <c r="M377"/>
  <c r="N377" s="1"/>
  <c r="M376"/>
  <c r="M375"/>
  <c r="N375" s="1"/>
  <c r="M374"/>
  <c r="N374" s="1"/>
  <c r="M373"/>
  <c r="N373" s="1"/>
  <c r="M372"/>
  <c r="N372" s="1"/>
  <c r="M371"/>
  <c r="N371" s="1"/>
  <c r="M370"/>
  <c r="N370" s="1"/>
  <c r="M369"/>
  <c r="N369" s="1"/>
  <c r="M368"/>
  <c r="M367"/>
  <c r="M366"/>
  <c r="M365"/>
  <c r="N365" s="1"/>
  <c r="M364"/>
  <c r="N364" s="1"/>
  <c r="P364" s="1"/>
  <c r="M363"/>
  <c r="N363" s="1"/>
  <c r="M362"/>
  <c r="N362" s="1"/>
  <c r="M361"/>
  <c r="N361" s="1"/>
  <c r="M360"/>
  <c r="M359"/>
  <c r="N359" s="1"/>
  <c r="M358"/>
  <c r="N358" s="1"/>
  <c r="M357"/>
  <c r="N357" s="1"/>
  <c r="M356"/>
  <c r="N356" s="1"/>
  <c r="M355"/>
  <c r="N355" s="1"/>
  <c r="M354"/>
  <c r="N354" s="1"/>
  <c r="M353"/>
  <c r="N353" s="1"/>
  <c r="M352"/>
  <c r="M351"/>
  <c r="N351" s="1"/>
  <c r="P351" s="1"/>
  <c r="M350"/>
  <c r="N350" s="1"/>
  <c r="P350" s="1"/>
  <c r="M349"/>
  <c r="N349" s="1"/>
  <c r="M348"/>
  <c r="N348" s="1"/>
  <c r="P348" s="1"/>
  <c r="M347"/>
  <c r="N347" s="1"/>
  <c r="M346"/>
  <c r="N346" s="1"/>
  <c r="M345"/>
  <c r="N345" s="1"/>
  <c r="M344"/>
  <c r="M343"/>
  <c r="N343" s="1"/>
  <c r="M342"/>
  <c r="N342" s="1"/>
  <c r="M341"/>
  <c r="N341" s="1"/>
  <c r="M340"/>
  <c r="N340" s="1"/>
  <c r="M339"/>
  <c r="N339" s="1"/>
  <c r="M338"/>
  <c r="N338" s="1"/>
  <c r="M337"/>
  <c r="N337" s="1"/>
  <c r="M336"/>
  <c r="M335"/>
  <c r="M334"/>
  <c r="N334" s="1"/>
  <c r="M333"/>
  <c r="N333" s="1"/>
  <c r="P333" s="1"/>
  <c r="AE333" s="1"/>
  <c r="M332"/>
  <c r="N332" s="1"/>
  <c r="P332" s="1"/>
  <c r="M331"/>
  <c r="N331" s="1"/>
  <c r="M330"/>
  <c r="N330" s="1"/>
  <c r="M329"/>
  <c r="N329" s="1"/>
  <c r="M328"/>
  <c r="M327"/>
  <c r="N327" s="1"/>
  <c r="M326"/>
  <c r="N326" s="1"/>
  <c r="M325"/>
  <c r="N325" s="1"/>
  <c r="M324"/>
  <c r="N324" s="1"/>
  <c r="M323"/>
  <c r="N323" s="1"/>
  <c r="M322"/>
  <c r="N322" s="1"/>
  <c r="M321"/>
  <c r="N321" s="1"/>
  <c r="M320"/>
  <c r="M319"/>
  <c r="N319" s="1"/>
  <c r="P319" s="1"/>
  <c r="M318"/>
  <c r="N318" s="1"/>
  <c r="P318" s="1"/>
  <c r="M317"/>
  <c r="N317" s="1"/>
  <c r="P317" s="1"/>
  <c r="AE317" s="1"/>
  <c r="M316"/>
  <c r="N316" s="1"/>
  <c r="P316" s="1"/>
  <c r="M315"/>
  <c r="N315" s="1"/>
  <c r="M314"/>
  <c r="N314" s="1"/>
  <c r="M313"/>
  <c r="N313" s="1"/>
  <c r="M312"/>
  <c r="M311"/>
  <c r="N311" s="1"/>
  <c r="M310"/>
  <c r="N310" s="1"/>
  <c r="M309"/>
  <c r="N309" s="1"/>
  <c r="M308"/>
  <c r="N308" s="1"/>
  <c r="M307"/>
  <c r="N307" s="1"/>
  <c r="M306"/>
  <c r="N306" s="1"/>
  <c r="M305"/>
  <c r="N305" s="1"/>
  <c r="M304"/>
  <c r="M303"/>
  <c r="N303" s="1"/>
  <c r="M302"/>
  <c r="M301"/>
  <c r="N301" s="1"/>
  <c r="P301" s="1"/>
  <c r="M300"/>
  <c r="N300" s="1"/>
  <c r="M299"/>
  <c r="N299" s="1"/>
  <c r="M298"/>
  <c r="N298" s="1"/>
  <c r="M297"/>
  <c r="N297" s="1"/>
  <c r="M296"/>
  <c r="M295"/>
  <c r="N295" s="1"/>
  <c r="M294"/>
  <c r="N294" s="1"/>
  <c r="M293"/>
  <c r="N293" s="1"/>
  <c r="M292"/>
  <c r="N292" s="1"/>
  <c r="M291"/>
  <c r="N291" s="1"/>
  <c r="M290"/>
  <c r="N290" s="1"/>
  <c r="M289"/>
  <c r="N289" s="1"/>
  <c r="M288"/>
  <c r="M287"/>
  <c r="N287" s="1"/>
  <c r="M286"/>
  <c r="N286" s="1"/>
  <c r="M285"/>
  <c r="N285" s="1"/>
  <c r="M284"/>
  <c r="N284" s="1"/>
  <c r="P284" s="1"/>
  <c r="M283"/>
  <c r="N283" s="1"/>
  <c r="M282"/>
  <c r="N282" s="1"/>
  <c r="M281"/>
  <c r="N281" s="1"/>
  <c r="M280"/>
  <c r="M279"/>
  <c r="N279" s="1"/>
  <c r="M278"/>
  <c r="N278" s="1"/>
  <c r="M277"/>
  <c r="N277" s="1"/>
  <c r="M276"/>
  <c r="N276" s="1"/>
  <c r="M275"/>
  <c r="N275" s="1"/>
  <c r="M274"/>
  <c r="N274" s="1"/>
  <c r="M273"/>
  <c r="N273" s="1"/>
  <c r="M272"/>
  <c r="M271"/>
  <c r="N271" s="1"/>
  <c r="P271" s="1"/>
  <c r="M270"/>
  <c r="N270" s="1"/>
  <c r="P270" s="1"/>
  <c r="M269"/>
  <c r="N269" s="1"/>
  <c r="M268"/>
  <c r="N268" s="1"/>
  <c r="P268" s="1"/>
  <c r="M267"/>
  <c r="N267" s="1"/>
  <c r="M266"/>
  <c r="N266" s="1"/>
  <c r="M265"/>
  <c r="N265" s="1"/>
  <c r="M264"/>
  <c r="M263"/>
  <c r="N263" s="1"/>
  <c r="M262"/>
  <c r="N262" s="1"/>
  <c r="M261"/>
  <c r="N261" s="1"/>
  <c r="M260"/>
  <c r="N260" s="1"/>
  <c r="M259"/>
  <c r="N259" s="1"/>
  <c r="M258"/>
  <c r="N258" s="1"/>
  <c r="M257"/>
  <c r="N257" s="1"/>
  <c r="M256"/>
  <c r="M255"/>
  <c r="N255" s="1"/>
  <c r="P255" s="1"/>
  <c r="AE255" s="1"/>
  <c r="M254"/>
  <c r="N254" s="1"/>
  <c r="M253"/>
  <c r="N253" s="1"/>
  <c r="M252"/>
  <c r="N252" s="1"/>
  <c r="P252" s="1"/>
  <c r="M251"/>
  <c r="N251" s="1"/>
  <c r="M250"/>
  <c r="N250" s="1"/>
  <c r="M249"/>
  <c r="N249" s="1"/>
  <c r="M248"/>
  <c r="M247"/>
  <c r="N247" s="1"/>
  <c r="M246"/>
  <c r="N246" s="1"/>
  <c r="M245"/>
  <c r="N245" s="1"/>
  <c r="M244"/>
  <c r="N244" s="1"/>
  <c r="M243"/>
  <c r="N243" s="1"/>
  <c r="M242"/>
  <c r="N242" s="1"/>
  <c r="M241"/>
  <c r="N241" s="1"/>
  <c r="M240"/>
  <c r="M239"/>
  <c r="M238"/>
  <c r="N238" s="1"/>
  <c r="P238" s="1"/>
  <c r="M237"/>
  <c r="N237" s="1"/>
  <c r="M236"/>
  <c r="N236" s="1"/>
  <c r="P236" s="1"/>
  <c r="AE236" s="1"/>
  <c r="M235"/>
  <c r="N235" s="1"/>
  <c r="M234"/>
  <c r="N234" s="1"/>
  <c r="M233"/>
  <c r="N233" s="1"/>
  <c r="M232"/>
  <c r="M231"/>
  <c r="N231" s="1"/>
  <c r="M230"/>
  <c r="N230" s="1"/>
  <c r="M229"/>
  <c r="N229" s="1"/>
  <c r="M228"/>
  <c r="N228" s="1"/>
  <c r="M227"/>
  <c r="N227" s="1"/>
  <c r="M226"/>
  <c r="N226" s="1"/>
  <c r="M225"/>
  <c r="N225" s="1"/>
  <c r="M224"/>
  <c r="M223"/>
  <c r="N223" s="1"/>
  <c r="M222"/>
  <c r="M221"/>
  <c r="N221" s="1"/>
  <c r="M220"/>
  <c r="N220" s="1"/>
  <c r="P220" s="1"/>
  <c r="AE220" s="1"/>
  <c r="M219"/>
  <c r="N219" s="1"/>
  <c r="M218"/>
  <c r="N218" s="1"/>
  <c r="M217"/>
  <c r="N217" s="1"/>
  <c r="M216"/>
  <c r="M215"/>
  <c r="N215" s="1"/>
  <c r="M214"/>
  <c r="N214" s="1"/>
  <c r="M213"/>
  <c r="N213" s="1"/>
  <c r="M212"/>
  <c r="N212" s="1"/>
  <c r="M211"/>
  <c r="N211" s="1"/>
  <c r="M210"/>
  <c r="N210" s="1"/>
  <c r="M209"/>
  <c r="N209" s="1"/>
  <c r="M208"/>
  <c r="M207"/>
  <c r="M206"/>
  <c r="N206" s="1"/>
  <c r="M205"/>
  <c r="M204"/>
  <c r="N204" s="1"/>
  <c r="P204" s="1"/>
  <c r="M203"/>
  <c r="N203" s="1"/>
  <c r="M202"/>
  <c r="N202" s="1"/>
  <c r="M201"/>
  <c r="N201" s="1"/>
  <c r="M200"/>
  <c r="M199"/>
  <c r="N199" s="1"/>
  <c r="M198"/>
  <c r="N198" s="1"/>
  <c r="M197"/>
  <c r="N197" s="1"/>
  <c r="M196"/>
  <c r="N196" s="1"/>
  <c r="M195"/>
  <c r="N195" s="1"/>
  <c r="M194"/>
  <c r="N194" s="1"/>
  <c r="M193"/>
  <c r="N193" s="1"/>
  <c r="M192"/>
  <c r="M191"/>
  <c r="N191" s="1"/>
  <c r="P191" s="1"/>
  <c r="AE191" s="1"/>
  <c r="M190"/>
  <c r="N190" s="1"/>
  <c r="P190" s="1"/>
  <c r="AE190" s="1"/>
  <c r="M189"/>
  <c r="N189" s="1"/>
  <c r="P189" s="1"/>
  <c r="AE189" s="1"/>
  <c r="M188"/>
  <c r="N188" s="1"/>
  <c r="P188" s="1"/>
  <c r="AE188" s="1"/>
  <c r="M187"/>
  <c r="N187" s="1"/>
  <c r="M186"/>
  <c r="N186" s="1"/>
  <c r="M185"/>
  <c r="N185" s="1"/>
  <c r="M184"/>
  <c r="M183"/>
  <c r="N183" s="1"/>
  <c r="M182"/>
  <c r="N182" s="1"/>
  <c r="M181"/>
  <c r="N181" s="1"/>
  <c r="M180"/>
  <c r="N180" s="1"/>
  <c r="M179"/>
  <c r="N179" s="1"/>
  <c r="M178"/>
  <c r="N178" s="1"/>
  <c r="M177"/>
  <c r="N177" s="1"/>
  <c r="M176"/>
  <c r="M175"/>
  <c r="N175" s="1"/>
  <c r="M174"/>
  <c r="M173"/>
  <c r="M172"/>
  <c r="N172" s="1"/>
  <c r="P172" s="1"/>
  <c r="AE172" s="1"/>
  <c r="M171"/>
  <c r="N171" s="1"/>
  <c r="M170"/>
  <c r="N170" s="1"/>
  <c r="M169"/>
  <c r="N169" s="1"/>
  <c r="M168"/>
  <c r="M167"/>
  <c r="N167" s="1"/>
  <c r="M166"/>
  <c r="N166" s="1"/>
  <c r="M165"/>
  <c r="N165" s="1"/>
  <c r="M164"/>
  <c r="N164" s="1"/>
  <c r="M163"/>
  <c r="N163" s="1"/>
  <c r="M162"/>
  <c r="N162" s="1"/>
  <c r="M161"/>
  <c r="N161" s="1"/>
  <c r="M160"/>
  <c r="M159"/>
  <c r="N159" s="1"/>
  <c r="M158"/>
  <c r="N158" s="1"/>
  <c r="M157"/>
  <c r="N157" s="1"/>
  <c r="M156"/>
  <c r="N156" s="1"/>
  <c r="P156" s="1"/>
  <c r="AE156" s="1"/>
  <c r="M155"/>
  <c r="N155" s="1"/>
  <c r="M154"/>
  <c r="N154" s="1"/>
  <c r="M153"/>
  <c r="N153" s="1"/>
  <c r="M152"/>
  <c r="M151"/>
  <c r="M150"/>
  <c r="N150" s="1"/>
  <c r="M149"/>
  <c r="N149" s="1"/>
  <c r="M148"/>
  <c r="N148" s="1"/>
  <c r="M147"/>
  <c r="M146"/>
  <c r="N146" s="1"/>
  <c r="P146" s="1"/>
  <c r="M145"/>
  <c r="N145" s="1"/>
  <c r="M144"/>
  <c r="N144" s="1"/>
  <c r="P144" s="1"/>
  <c r="AE144" s="1"/>
  <c r="M143"/>
  <c r="M142"/>
  <c r="N142" s="1"/>
  <c r="M141"/>
  <c r="N141" s="1"/>
  <c r="M140"/>
  <c r="N140" s="1"/>
  <c r="M139"/>
  <c r="N139" s="1"/>
  <c r="M138"/>
  <c r="N138" s="1"/>
  <c r="M137"/>
  <c r="N137" s="1"/>
  <c r="M136"/>
  <c r="N136" s="1"/>
  <c r="M135"/>
  <c r="M134"/>
  <c r="N134" s="1"/>
  <c r="M133"/>
  <c r="N133" s="1"/>
  <c r="M132"/>
  <c r="N132" s="1"/>
  <c r="M131"/>
  <c r="M130"/>
  <c r="N130" s="1"/>
  <c r="M129"/>
  <c r="M128"/>
  <c r="N128" s="1"/>
  <c r="P128" s="1"/>
  <c r="M127"/>
  <c r="M126"/>
  <c r="N126" s="1"/>
  <c r="M125"/>
  <c r="N125" s="1"/>
  <c r="M124"/>
  <c r="N124" s="1"/>
  <c r="M123"/>
  <c r="N123" s="1"/>
  <c r="M122"/>
  <c r="N122" s="1"/>
  <c r="M121"/>
  <c r="N121" s="1"/>
  <c r="M120"/>
  <c r="N120" s="1"/>
  <c r="M119"/>
  <c r="M118"/>
  <c r="N118" s="1"/>
  <c r="M117"/>
  <c r="N117" s="1"/>
  <c r="M116"/>
  <c r="N116" s="1"/>
  <c r="M115"/>
  <c r="N115" s="1"/>
  <c r="M114"/>
  <c r="N114" s="1"/>
  <c r="P114" s="1"/>
  <c r="AE114" s="1"/>
  <c r="M113"/>
  <c r="N113" s="1"/>
  <c r="M112"/>
  <c r="N112" s="1"/>
  <c r="P112" s="1"/>
  <c r="AE112" s="1"/>
  <c r="M111"/>
  <c r="M110"/>
  <c r="N110" s="1"/>
  <c r="M109"/>
  <c r="N109" s="1"/>
  <c r="M108"/>
  <c r="N108" s="1"/>
  <c r="M107"/>
  <c r="N107" s="1"/>
  <c r="M106"/>
  <c r="N106" s="1"/>
  <c r="M105"/>
  <c r="N105" s="1"/>
  <c r="M104"/>
  <c r="N104" s="1"/>
  <c r="M103"/>
  <c r="M102"/>
  <c r="N102" s="1"/>
  <c r="M101"/>
  <c r="N101" s="1"/>
  <c r="M100"/>
  <c r="N100" s="1"/>
  <c r="M99"/>
  <c r="N99" s="1"/>
  <c r="P99" s="1"/>
  <c r="AE99" s="1"/>
  <c r="M98"/>
  <c r="M97"/>
  <c r="N97" s="1"/>
  <c r="M96"/>
  <c r="N96" s="1"/>
  <c r="P96" s="1"/>
  <c r="AE96" s="1"/>
  <c r="M95"/>
  <c r="M94"/>
  <c r="N94" s="1"/>
  <c r="M93"/>
  <c r="N93" s="1"/>
  <c r="M92"/>
  <c r="N92" s="1"/>
  <c r="M91"/>
  <c r="N91" s="1"/>
  <c r="M90"/>
  <c r="N90" s="1"/>
  <c r="M89"/>
  <c r="N89" s="1"/>
  <c r="M88"/>
  <c r="N88" s="1"/>
  <c r="M87"/>
  <c r="M86"/>
  <c r="N86" s="1"/>
  <c r="M85"/>
  <c r="N85" s="1"/>
  <c r="M84"/>
  <c r="N84" s="1"/>
  <c r="M83"/>
  <c r="N83" s="1"/>
  <c r="M82"/>
  <c r="N82" s="1"/>
  <c r="M81"/>
  <c r="N81" s="1"/>
  <c r="P81" s="1"/>
  <c r="AE81" s="1"/>
  <c r="M80"/>
  <c r="N80" s="1"/>
  <c r="P80" s="1"/>
  <c r="M79"/>
  <c r="M78"/>
  <c r="N78" s="1"/>
  <c r="M77"/>
  <c r="N77" s="1"/>
  <c r="M76"/>
  <c r="N76" s="1"/>
  <c r="M75"/>
  <c r="N75" s="1"/>
  <c r="M74"/>
  <c r="N74" s="1"/>
  <c r="M73"/>
  <c r="N73" s="1"/>
  <c r="M72"/>
  <c r="N72" s="1"/>
  <c r="M71"/>
  <c r="M70"/>
  <c r="N70" s="1"/>
  <c r="M69"/>
  <c r="N69" s="1"/>
  <c r="M68"/>
  <c r="N68" s="1"/>
  <c r="M67"/>
  <c r="N67" s="1"/>
  <c r="P67" s="1"/>
  <c r="M66"/>
  <c r="N66" s="1"/>
  <c r="P66" s="1"/>
  <c r="M65"/>
  <c r="M64"/>
  <c r="N64" s="1"/>
  <c r="P64" s="1"/>
  <c r="M63"/>
  <c r="M62"/>
  <c r="N62" s="1"/>
  <c r="M61"/>
  <c r="N61" s="1"/>
  <c r="M60"/>
  <c r="N60" s="1"/>
  <c r="M59"/>
  <c r="N59" s="1"/>
  <c r="M58"/>
  <c r="N58" s="1"/>
  <c r="M57"/>
  <c r="N57" s="1"/>
  <c r="M56"/>
  <c r="N56" s="1"/>
  <c r="M55"/>
  <c r="M54"/>
  <c r="N54" s="1"/>
  <c r="M53"/>
  <c r="N53" s="1"/>
  <c r="M52"/>
  <c r="N52" s="1"/>
  <c r="M51"/>
  <c r="M50"/>
  <c r="M49"/>
  <c r="M48"/>
  <c r="N48" s="1"/>
  <c r="M47"/>
  <c r="M46"/>
  <c r="N46" s="1"/>
  <c r="M45"/>
  <c r="N45" s="1"/>
  <c r="M44"/>
  <c r="N44" s="1"/>
  <c r="M43"/>
  <c r="N43" s="1"/>
  <c r="M42"/>
  <c r="N42" s="1"/>
  <c r="M41"/>
  <c r="N41" s="1"/>
  <c r="M40"/>
  <c r="N40" s="1"/>
  <c r="M39"/>
  <c r="M38"/>
  <c r="N38" s="1"/>
  <c r="M37"/>
  <c r="N37" s="1"/>
  <c r="M36"/>
  <c r="N36" s="1"/>
  <c r="M35"/>
  <c r="N35" s="1"/>
  <c r="P35" s="1"/>
  <c r="AE35" s="1"/>
  <c r="M34"/>
  <c r="N34" s="1"/>
  <c r="M33"/>
  <c r="M32"/>
  <c r="N32" s="1"/>
  <c r="P32" s="1"/>
  <c r="AE32" s="1"/>
  <c r="M31"/>
  <c r="M30"/>
  <c r="N30" s="1"/>
  <c r="M29"/>
  <c r="N29" s="1"/>
  <c r="M28"/>
  <c r="N28" s="1"/>
  <c r="M27"/>
  <c r="N27" s="1"/>
  <c r="M26"/>
  <c r="N26" s="1"/>
  <c r="M25"/>
  <c r="N25" s="1"/>
  <c r="M24"/>
  <c r="N24" s="1"/>
  <c r="M23"/>
  <c r="M22"/>
  <c r="N22" s="1"/>
  <c r="M21"/>
  <c r="N21" s="1"/>
  <c r="M20"/>
  <c r="N20" s="1"/>
  <c r="M19"/>
  <c r="N19" s="1"/>
  <c r="M18"/>
  <c r="N18" s="1"/>
  <c r="P18" s="1"/>
  <c r="M17"/>
  <c r="N17" s="1"/>
  <c r="M16"/>
  <c r="N16" s="1"/>
  <c r="P16" s="1"/>
  <c r="M15"/>
  <c r="N15" s="1"/>
  <c r="M14"/>
  <c r="N14" s="1"/>
  <c r="M13"/>
  <c r="N13" s="1"/>
  <c r="P13" s="1"/>
  <c r="M12"/>
  <c r="N12" s="1"/>
  <c r="P12" s="1"/>
  <c r="M11"/>
  <c r="N11" s="1"/>
  <c r="P11" s="1"/>
  <c r="M10"/>
  <c r="N10" s="1"/>
  <c r="M9"/>
  <c r="N9" s="1"/>
  <c r="M8"/>
  <c r="N8" s="1"/>
  <c r="M7"/>
  <c r="N7" s="1"/>
  <c r="M6"/>
  <c r="N6" s="1"/>
  <c r="AC549"/>
  <c r="AB549"/>
  <c r="AA549"/>
  <c r="Z549"/>
  <c r="Y549"/>
  <c r="X549"/>
  <c r="W549"/>
  <c r="V549"/>
  <c r="AC548"/>
  <c r="AB548"/>
  <c r="AA548"/>
  <c r="Z548"/>
  <c r="Y548"/>
  <c r="X548"/>
  <c r="W548"/>
  <c r="V548"/>
  <c r="AC547"/>
  <c r="AB547"/>
  <c r="AA547"/>
  <c r="Z547"/>
  <c r="Y547"/>
  <c r="X547"/>
  <c r="W547"/>
  <c r="V547"/>
  <c r="AC546"/>
  <c r="AB546"/>
  <c r="AA546"/>
  <c r="Z546"/>
  <c r="Y546"/>
  <c r="X546"/>
  <c r="W546"/>
  <c r="V546"/>
  <c r="AC545"/>
  <c r="AB545"/>
  <c r="AA545"/>
  <c r="Z545"/>
  <c r="Y545"/>
  <c r="X545"/>
  <c r="W545"/>
  <c r="V545"/>
  <c r="AC544"/>
  <c r="AB544"/>
  <c r="AA544"/>
  <c r="Z544"/>
  <c r="Y544"/>
  <c r="X544"/>
  <c r="W544"/>
  <c r="V544"/>
  <c r="AC543"/>
  <c r="AB543"/>
  <c r="AA543"/>
  <c r="Z543"/>
  <c r="Y543"/>
  <c r="X543"/>
  <c r="W543"/>
  <c r="V543"/>
  <c r="AC542"/>
  <c r="AB542"/>
  <c r="AA542"/>
  <c r="Z542"/>
  <c r="Y542"/>
  <c r="X542"/>
  <c r="W542"/>
  <c r="V542"/>
  <c r="AC541"/>
  <c r="AB541"/>
  <c r="AA541"/>
  <c r="Z541"/>
  <c r="Y541"/>
  <c r="X541"/>
  <c r="W541"/>
  <c r="V541"/>
  <c r="AC540"/>
  <c r="AB540"/>
  <c r="AA540"/>
  <c r="Z540"/>
  <c r="Y540"/>
  <c r="X540"/>
  <c r="W540"/>
  <c r="V540"/>
  <c r="AC539"/>
  <c r="AB539"/>
  <c r="AA539"/>
  <c r="Z539"/>
  <c r="Y539"/>
  <c r="X539"/>
  <c r="W539"/>
  <c r="V539"/>
  <c r="AC538"/>
  <c r="AB538"/>
  <c r="AA538"/>
  <c r="Z538"/>
  <c r="Y538"/>
  <c r="X538"/>
  <c r="W538"/>
  <c r="V538"/>
  <c r="AC537"/>
  <c r="AB537"/>
  <c r="AA537"/>
  <c r="Z537"/>
  <c r="Y537"/>
  <c r="X537"/>
  <c r="W537"/>
  <c r="V537"/>
  <c r="AC536"/>
  <c r="AB536"/>
  <c r="AA536"/>
  <c r="Z536"/>
  <c r="Y536"/>
  <c r="X536"/>
  <c r="W536"/>
  <c r="V536"/>
  <c r="AC535"/>
  <c r="AB535"/>
  <c r="AA535"/>
  <c r="Z535"/>
  <c r="Y535"/>
  <c r="X535"/>
  <c r="W535"/>
  <c r="V535"/>
  <c r="AC534"/>
  <c r="AB534"/>
  <c r="AA534"/>
  <c r="Z534"/>
  <c r="Y534"/>
  <c r="X534"/>
  <c r="W534"/>
  <c r="V534"/>
  <c r="AC533"/>
  <c r="AB533"/>
  <c r="AA533"/>
  <c r="Z533"/>
  <c r="Y533"/>
  <c r="X533"/>
  <c r="W533"/>
  <c r="V533"/>
  <c r="AC532"/>
  <c r="AB532"/>
  <c r="AA532"/>
  <c r="Z532"/>
  <c r="Y532"/>
  <c r="X532"/>
  <c r="W532"/>
  <c r="V532"/>
  <c r="AC531"/>
  <c r="AB531"/>
  <c r="AA531"/>
  <c r="Z531"/>
  <c r="Y531"/>
  <c r="X531"/>
  <c r="W531"/>
  <c r="V531"/>
  <c r="AC530"/>
  <c r="AB530"/>
  <c r="AA530"/>
  <c r="Z530"/>
  <c r="Y530"/>
  <c r="X530"/>
  <c r="W530"/>
  <c r="V530"/>
  <c r="AC529"/>
  <c r="AB529"/>
  <c r="AA529"/>
  <c r="Z529"/>
  <c r="Y529"/>
  <c r="X529"/>
  <c r="W529"/>
  <c r="V529"/>
  <c r="AC528"/>
  <c r="AB528"/>
  <c r="AA528"/>
  <c r="Z528"/>
  <c r="Y528"/>
  <c r="X528"/>
  <c r="W528"/>
  <c r="V528"/>
  <c r="AC527"/>
  <c r="AB527"/>
  <c r="AA527"/>
  <c r="Z527"/>
  <c r="Y527"/>
  <c r="X527"/>
  <c r="W527"/>
  <c r="V527"/>
  <c r="AC526"/>
  <c r="AB526"/>
  <c r="AA526"/>
  <c r="Z526"/>
  <c r="Y526"/>
  <c r="X526"/>
  <c r="W526"/>
  <c r="V526"/>
  <c r="AC525"/>
  <c r="AB525"/>
  <c r="AA525"/>
  <c r="Z525"/>
  <c r="Y525"/>
  <c r="X525"/>
  <c r="W525"/>
  <c r="V525"/>
  <c r="AC524"/>
  <c r="AB524"/>
  <c r="AA524"/>
  <c r="Z524"/>
  <c r="Y524"/>
  <c r="X524"/>
  <c r="W524"/>
  <c r="V524"/>
  <c r="AC523"/>
  <c r="AB523"/>
  <c r="AA523"/>
  <c r="Z523"/>
  <c r="Y523"/>
  <c r="X523"/>
  <c r="W523"/>
  <c r="V523"/>
  <c r="AC522"/>
  <c r="AB522"/>
  <c r="AA522"/>
  <c r="Z522"/>
  <c r="Y522"/>
  <c r="X522"/>
  <c r="W522"/>
  <c r="V522"/>
  <c r="AC521"/>
  <c r="AB521"/>
  <c r="AA521"/>
  <c r="Z521"/>
  <c r="Y521"/>
  <c r="X521"/>
  <c r="W521"/>
  <c r="V521"/>
  <c r="AC520"/>
  <c r="AB520"/>
  <c r="AA520"/>
  <c r="Z520"/>
  <c r="Y520"/>
  <c r="X520"/>
  <c r="W520"/>
  <c r="V520"/>
  <c r="AC519"/>
  <c r="AB519"/>
  <c r="AA519"/>
  <c r="Z519"/>
  <c r="Y519"/>
  <c r="X519"/>
  <c r="W519"/>
  <c r="V519"/>
  <c r="AC518"/>
  <c r="AB518"/>
  <c r="AA518"/>
  <c r="Z518"/>
  <c r="Y518"/>
  <c r="X518"/>
  <c r="W518"/>
  <c r="V518"/>
  <c r="AC517"/>
  <c r="AB517"/>
  <c r="AA517"/>
  <c r="Z517"/>
  <c r="Y517"/>
  <c r="X517"/>
  <c r="W517"/>
  <c r="V517"/>
  <c r="AC516"/>
  <c r="AB516"/>
  <c r="AA516"/>
  <c r="Z516"/>
  <c r="Y516"/>
  <c r="X516"/>
  <c r="W516"/>
  <c r="V516"/>
  <c r="AC515"/>
  <c r="AB515"/>
  <c r="AA515"/>
  <c r="Z515"/>
  <c r="Y515"/>
  <c r="X515"/>
  <c r="W515"/>
  <c r="V515"/>
  <c r="AC514"/>
  <c r="AB514"/>
  <c r="AA514"/>
  <c r="Z514"/>
  <c r="Y514"/>
  <c r="X514"/>
  <c r="W514"/>
  <c r="V514"/>
  <c r="AC513"/>
  <c r="AB513"/>
  <c r="AA513"/>
  <c r="Z513"/>
  <c r="Y513"/>
  <c r="X513"/>
  <c r="W513"/>
  <c r="V513"/>
  <c r="AC512"/>
  <c r="AB512"/>
  <c r="AA512"/>
  <c r="Z512"/>
  <c r="Y512"/>
  <c r="X512"/>
  <c r="W512"/>
  <c r="V512"/>
  <c r="AC511"/>
  <c r="AB511"/>
  <c r="AA511"/>
  <c r="Z511"/>
  <c r="Y511"/>
  <c r="X511"/>
  <c r="W511"/>
  <c r="V511"/>
  <c r="AC510"/>
  <c r="AB510"/>
  <c r="AA510"/>
  <c r="Z510"/>
  <c r="Y510"/>
  <c r="X510"/>
  <c r="W510"/>
  <c r="V510"/>
  <c r="AC509"/>
  <c r="AB509"/>
  <c r="AA509"/>
  <c r="Z509"/>
  <c r="Y509"/>
  <c r="X509"/>
  <c r="W509"/>
  <c r="V509"/>
  <c r="AC508"/>
  <c r="AB508"/>
  <c r="AA508"/>
  <c r="Z508"/>
  <c r="Y508"/>
  <c r="X508"/>
  <c r="W508"/>
  <c r="V508"/>
  <c r="AC507"/>
  <c r="AB507"/>
  <c r="AA507"/>
  <c r="Z507"/>
  <c r="Y507"/>
  <c r="X507"/>
  <c r="W507"/>
  <c r="V507"/>
  <c r="AC506"/>
  <c r="AB506"/>
  <c r="AA506"/>
  <c r="Z506"/>
  <c r="Y506"/>
  <c r="X506"/>
  <c r="W506"/>
  <c r="V506"/>
  <c r="AC505"/>
  <c r="AB505"/>
  <c r="AA505"/>
  <c r="Z505"/>
  <c r="Y505"/>
  <c r="X505"/>
  <c r="W505"/>
  <c r="V505"/>
  <c r="AC504"/>
  <c r="AB504"/>
  <c r="AA504"/>
  <c r="Z504"/>
  <c r="Y504"/>
  <c r="X504"/>
  <c r="W504"/>
  <c r="V504"/>
  <c r="AC503"/>
  <c r="AB503"/>
  <c r="AA503"/>
  <c r="Z503"/>
  <c r="Y503"/>
  <c r="X503"/>
  <c r="W503"/>
  <c r="V503"/>
  <c r="AC502"/>
  <c r="AB502"/>
  <c r="AA502"/>
  <c r="Z502"/>
  <c r="Y502"/>
  <c r="X502"/>
  <c r="W502"/>
  <c r="V502"/>
  <c r="AC501"/>
  <c r="AB501"/>
  <c r="AA501"/>
  <c r="Z501"/>
  <c r="Y501"/>
  <c r="X501"/>
  <c r="W501"/>
  <c r="V501"/>
  <c r="AC500"/>
  <c r="AB500"/>
  <c r="AA500"/>
  <c r="Z500"/>
  <c r="Y500"/>
  <c r="X500"/>
  <c r="W500"/>
  <c r="V500"/>
  <c r="AC499"/>
  <c r="AB499"/>
  <c r="AA499"/>
  <c r="Z499"/>
  <c r="Y499"/>
  <c r="X499"/>
  <c r="W499"/>
  <c r="V499"/>
  <c r="AC498"/>
  <c r="AB498"/>
  <c r="AA498"/>
  <c r="Z498"/>
  <c r="Y498"/>
  <c r="X498"/>
  <c r="W498"/>
  <c r="V498"/>
  <c r="AC497"/>
  <c r="AB497"/>
  <c r="AA497"/>
  <c r="Z497"/>
  <c r="Y497"/>
  <c r="X497"/>
  <c r="W497"/>
  <c r="V497"/>
  <c r="AC496"/>
  <c r="AB496"/>
  <c r="AA496"/>
  <c r="Z496"/>
  <c r="Y496"/>
  <c r="X496"/>
  <c r="W496"/>
  <c r="V496"/>
  <c r="AC495"/>
  <c r="AB495"/>
  <c r="AA495"/>
  <c r="Z495"/>
  <c r="Y495"/>
  <c r="X495"/>
  <c r="W495"/>
  <c r="V495"/>
  <c r="AC494"/>
  <c r="AB494"/>
  <c r="AA494"/>
  <c r="Z494"/>
  <c r="Y494"/>
  <c r="X494"/>
  <c r="W494"/>
  <c r="V494"/>
  <c r="AC493"/>
  <c r="AB493"/>
  <c r="AA493"/>
  <c r="Z493"/>
  <c r="Y493"/>
  <c r="X493"/>
  <c r="W493"/>
  <c r="V493"/>
  <c r="AC492"/>
  <c r="AB492"/>
  <c r="AA492"/>
  <c r="Z492"/>
  <c r="Y492"/>
  <c r="X492"/>
  <c r="W492"/>
  <c r="V492"/>
  <c r="AC491"/>
  <c r="AB491"/>
  <c r="AA491"/>
  <c r="Z491"/>
  <c r="Y491"/>
  <c r="X491"/>
  <c r="W491"/>
  <c r="V491"/>
  <c r="AC490"/>
  <c r="AB490"/>
  <c r="AA490"/>
  <c r="Z490"/>
  <c r="Y490"/>
  <c r="X490"/>
  <c r="W490"/>
  <c r="V490"/>
  <c r="AC489"/>
  <c r="AB489"/>
  <c r="AA489"/>
  <c r="Z489"/>
  <c r="Y489"/>
  <c r="X489"/>
  <c r="W489"/>
  <c r="V489"/>
  <c r="AC488"/>
  <c r="AB488"/>
  <c r="AA488"/>
  <c r="Z488"/>
  <c r="Y488"/>
  <c r="X488"/>
  <c r="W488"/>
  <c r="V488"/>
  <c r="AC487"/>
  <c r="AB487"/>
  <c r="AA487"/>
  <c r="Z487"/>
  <c r="Y487"/>
  <c r="X487"/>
  <c r="W487"/>
  <c r="V487"/>
  <c r="AC486"/>
  <c r="AB486"/>
  <c r="AA486"/>
  <c r="Z486"/>
  <c r="Y486"/>
  <c r="X486"/>
  <c r="W486"/>
  <c r="V486"/>
  <c r="AC485"/>
  <c r="AB485"/>
  <c r="AA485"/>
  <c r="Z485"/>
  <c r="Y485"/>
  <c r="X485"/>
  <c r="W485"/>
  <c r="V485"/>
  <c r="AC484"/>
  <c r="AB484"/>
  <c r="AA484"/>
  <c r="Z484"/>
  <c r="Y484"/>
  <c r="X484"/>
  <c r="W484"/>
  <c r="V484"/>
  <c r="AC483"/>
  <c r="AB483"/>
  <c r="AA483"/>
  <c r="Z483"/>
  <c r="Y483"/>
  <c r="X483"/>
  <c r="W483"/>
  <c r="V483"/>
  <c r="AC482"/>
  <c r="AB482"/>
  <c r="AA482"/>
  <c r="Z482"/>
  <c r="Y482"/>
  <c r="X482"/>
  <c r="W482"/>
  <c r="V482"/>
  <c r="AC481"/>
  <c r="AB481"/>
  <c r="AA481"/>
  <c r="Z481"/>
  <c r="Y481"/>
  <c r="X481"/>
  <c r="W481"/>
  <c r="V481"/>
  <c r="AC480"/>
  <c r="AB480"/>
  <c r="AA480"/>
  <c r="Z480"/>
  <c r="Y480"/>
  <c r="X480"/>
  <c r="W480"/>
  <c r="V480"/>
  <c r="AC479"/>
  <c r="AB479"/>
  <c r="AA479"/>
  <c r="Z479"/>
  <c r="Y479"/>
  <c r="X479"/>
  <c r="W479"/>
  <c r="V479"/>
  <c r="AC478"/>
  <c r="AB478"/>
  <c r="AA478"/>
  <c r="Z478"/>
  <c r="Y478"/>
  <c r="X478"/>
  <c r="W478"/>
  <c r="V478"/>
  <c r="AC477"/>
  <c r="AB477"/>
  <c r="AA477"/>
  <c r="Z477"/>
  <c r="Y477"/>
  <c r="X477"/>
  <c r="W477"/>
  <c r="V477"/>
  <c r="AC476"/>
  <c r="AB476"/>
  <c r="AA476"/>
  <c r="Z476"/>
  <c r="Y476"/>
  <c r="X476"/>
  <c r="W476"/>
  <c r="V476"/>
  <c r="AC475"/>
  <c r="AB475"/>
  <c r="AA475"/>
  <c r="Z475"/>
  <c r="Y475"/>
  <c r="X475"/>
  <c r="W475"/>
  <c r="V475"/>
  <c r="AC474"/>
  <c r="AB474"/>
  <c r="AA474"/>
  <c r="Z474"/>
  <c r="Y474"/>
  <c r="X474"/>
  <c r="W474"/>
  <c r="V474"/>
  <c r="AC473"/>
  <c r="AB473"/>
  <c r="AA473"/>
  <c r="Z473"/>
  <c r="Y473"/>
  <c r="X473"/>
  <c r="W473"/>
  <c r="V473"/>
  <c r="AC472"/>
  <c r="AB472"/>
  <c r="AA472"/>
  <c r="Z472"/>
  <c r="Y472"/>
  <c r="X472"/>
  <c r="W472"/>
  <c r="V472"/>
  <c r="AC471"/>
  <c r="AB471"/>
  <c r="AA471"/>
  <c r="Z471"/>
  <c r="Y471"/>
  <c r="X471"/>
  <c r="W471"/>
  <c r="V471"/>
  <c r="AC470"/>
  <c r="AB470"/>
  <c r="AA470"/>
  <c r="Z470"/>
  <c r="Y470"/>
  <c r="X470"/>
  <c r="W470"/>
  <c r="V470"/>
  <c r="AC469"/>
  <c r="AB469"/>
  <c r="AA469"/>
  <c r="Z469"/>
  <c r="Y469"/>
  <c r="X469"/>
  <c r="W469"/>
  <c r="V469"/>
  <c r="AC468"/>
  <c r="AB468"/>
  <c r="AA468"/>
  <c r="Z468"/>
  <c r="Y468"/>
  <c r="X468"/>
  <c r="W468"/>
  <c r="V468"/>
  <c r="AC467"/>
  <c r="AB467"/>
  <c r="AA467"/>
  <c r="Z467"/>
  <c r="Y467"/>
  <c r="X467"/>
  <c r="W467"/>
  <c r="V467"/>
  <c r="AC466"/>
  <c r="AB466"/>
  <c r="AA466"/>
  <c r="Z466"/>
  <c r="Y466"/>
  <c r="X466"/>
  <c r="W466"/>
  <c r="V466"/>
  <c r="AC465"/>
  <c r="AB465"/>
  <c r="AA465"/>
  <c r="Z465"/>
  <c r="Y465"/>
  <c r="X465"/>
  <c r="W465"/>
  <c r="V465"/>
  <c r="AC464"/>
  <c r="AB464"/>
  <c r="AA464"/>
  <c r="Z464"/>
  <c r="Y464"/>
  <c r="X464"/>
  <c r="W464"/>
  <c r="V464"/>
  <c r="AC463"/>
  <c r="AB463"/>
  <c r="AA463"/>
  <c r="Z463"/>
  <c r="Y463"/>
  <c r="X463"/>
  <c r="W463"/>
  <c r="V463"/>
  <c r="AC462"/>
  <c r="AB462"/>
  <c r="AA462"/>
  <c r="Z462"/>
  <c r="Y462"/>
  <c r="X462"/>
  <c r="W462"/>
  <c r="V462"/>
  <c r="AC461"/>
  <c r="AB461"/>
  <c r="AA461"/>
  <c r="Z461"/>
  <c r="Y461"/>
  <c r="X461"/>
  <c r="W461"/>
  <c r="V461"/>
  <c r="AC460"/>
  <c r="AB460"/>
  <c r="AA460"/>
  <c r="Z460"/>
  <c r="Y460"/>
  <c r="X460"/>
  <c r="W460"/>
  <c r="V460"/>
  <c r="AC459"/>
  <c r="AB459"/>
  <c r="AA459"/>
  <c r="Z459"/>
  <c r="Y459"/>
  <c r="X459"/>
  <c r="W459"/>
  <c r="V459"/>
  <c r="AC458"/>
  <c r="AB458"/>
  <c r="AA458"/>
  <c r="Z458"/>
  <c r="Y458"/>
  <c r="X458"/>
  <c r="W458"/>
  <c r="V458"/>
  <c r="AC457"/>
  <c r="AB457"/>
  <c r="AA457"/>
  <c r="Z457"/>
  <c r="Y457"/>
  <c r="X457"/>
  <c r="W457"/>
  <c r="V457"/>
  <c r="AC456"/>
  <c r="AB456"/>
  <c r="AA456"/>
  <c r="Z456"/>
  <c r="Y456"/>
  <c r="X456"/>
  <c r="W456"/>
  <c r="V456"/>
  <c r="AC455"/>
  <c r="AB455"/>
  <c r="AA455"/>
  <c r="Z455"/>
  <c r="Y455"/>
  <c r="X455"/>
  <c r="W455"/>
  <c r="V455"/>
  <c r="AC454"/>
  <c r="AB454"/>
  <c r="AA454"/>
  <c r="Z454"/>
  <c r="Y454"/>
  <c r="X454"/>
  <c r="W454"/>
  <c r="V454"/>
  <c r="AC453"/>
  <c r="AB453"/>
  <c r="AA453"/>
  <c r="Z453"/>
  <c r="Y453"/>
  <c r="X453"/>
  <c r="W453"/>
  <c r="V453"/>
  <c r="AC452"/>
  <c r="AB452"/>
  <c r="AA452"/>
  <c r="Z452"/>
  <c r="Y452"/>
  <c r="X452"/>
  <c r="W452"/>
  <c r="V452"/>
  <c r="AC451"/>
  <c r="AB451"/>
  <c r="AA451"/>
  <c r="Z451"/>
  <c r="Y451"/>
  <c r="X451"/>
  <c r="W451"/>
  <c r="V451"/>
  <c r="AC450"/>
  <c r="AB450"/>
  <c r="AA450"/>
  <c r="Z450"/>
  <c r="Y450"/>
  <c r="X450"/>
  <c r="W450"/>
  <c r="V450"/>
  <c r="AC449"/>
  <c r="AB449"/>
  <c r="AA449"/>
  <c r="Z449"/>
  <c r="Y449"/>
  <c r="X449"/>
  <c r="W449"/>
  <c r="V449"/>
  <c r="AC448"/>
  <c r="AB448"/>
  <c r="AA448"/>
  <c r="Z448"/>
  <c r="Y448"/>
  <c r="X448"/>
  <c r="W448"/>
  <c r="V448"/>
  <c r="AC447"/>
  <c r="AB447"/>
  <c r="AA447"/>
  <c r="Z447"/>
  <c r="Y447"/>
  <c r="X447"/>
  <c r="W447"/>
  <c r="V447"/>
  <c r="AC446"/>
  <c r="AB446"/>
  <c r="AA446"/>
  <c r="Z446"/>
  <c r="Y446"/>
  <c r="X446"/>
  <c r="W446"/>
  <c r="V446"/>
  <c r="AC445"/>
  <c r="AB445"/>
  <c r="AA445"/>
  <c r="Z445"/>
  <c r="Y445"/>
  <c r="X445"/>
  <c r="W445"/>
  <c r="V445"/>
  <c r="AC444"/>
  <c r="AB444"/>
  <c r="AA444"/>
  <c r="Z444"/>
  <c r="Y444"/>
  <c r="X444"/>
  <c r="W444"/>
  <c r="V444"/>
  <c r="AC443"/>
  <c r="AB443"/>
  <c r="AA443"/>
  <c r="Z443"/>
  <c r="Y443"/>
  <c r="X443"/>
  <c r="W443"/>
  <c r="V443"/>
  <c r="AC442"/>
  <c r="AB442"/>
  <c r="AA442"/>
  <c r="Z442"/>
  <c r="Y442"/>
  <c r="X442"/>
  <c r="W442"/>
  <c r="V442"/>
  <c r="AC441"/>
  <c r="AB441"/>
  <c r="AA441"/>
  <c r="Z441"/>
  <c r="Y441"/>
  <c r="X441"/>
  <c r="W441"/>
  <c r="V441"/>
  <c r="AC440"/>
  <c r="AB440"/>
  <c r="AA440"/>
  <c r="Z440"/>
  <c r="Y440"/>
  <c r="X440"/>
  <c r="W440"/>
  <c r="V440"/>
  <c r="AC439"/>
  <c r="AB439"/>
  <c r="AA439"/>
  <c r="Z439"/>
  <c r="Y439"/>
  <c r="X439"/>
  <c r="W439"/>
  <c r="V439"/>
  <c r="AC438"/>
  <c r="AB438"/>
  <c r="AA438"/>
  <c r="Z438"/>
  <c r="Y438"/>
  <c r="X438"/>
  <c r="W438"/>
  <c r="V438"/>
  <c r="AC437"/>
  <c r="AB437"/>
  <c r="AA437"/>
  <c r="Z437"/>
  <c r="Y437"/>
  <c r="X437"/>
  <c r="W437"/>
  <c r="V437"/>
  <c r="AC436"/>
  <c r="AB436"/>
  <c r="AA436"/>
  <c r="Z436"/>
  <c r="Y436"/>
  <c r="X436"/>
  <c r="W436"/>
  <c r="V436"/>
  <c r="AC435"/>
  <c r="AB435"/>
  <c r="AA435"/>
  <c r="Z435"/>
  <c r="Y435"/>
  <c r="X435"/>
  <c r="W435"/>
  <c r="V435"/>
  <c r="AC434"/>
  <c r="AB434"/>
  <c r="AA434"/>
  <c r="Z434"/>
  <c r="Y434"/>
  <c r="X434"/>
  <c r="W434"/>
  <c r="V434"/>
  <c r="AC433"/>
  <c r="AB433"/>
  <c r="AA433"/>
  <c r="Z433"/>
  <c r="Y433"/>
  <c r="X433"/>
  <c r="W433"/>
  <c r="V433"/>
  <c r="AC432"/>
  <c r="AB432"/>
  <c r="AA432"/>
  <c r="Z432"/>
  <c r="Y432"/>
  <c r="X432"/>
  <c r="W432"/>
  <c r="V432"/>
  <c r="AC431"/>
  <c r="AB431"/>
  <c r="AA431"/>
  <c r="Z431"/>
  <c r="Y431"/>
  <c r="X431"/>
  <c r="W431"/>
  <c r="V431"/>
  <c r="AC430"/>
  <c r="AB430"/>
  <c r="AA430"/>
  <c r="Z430"/>
  <c r="Y430"/>
  <c r="X430"/>
  <c r="W430"/>
  <c r="V430"/>
  <c r="AC429"/>
  <c r="AB429"/>
  <c r="AA429"/>
  <c r="Z429"/>
  <c r="Y429"/>
  <c r="X429"/>
  <c r="W429"/>
  <c r="V429"/>
  <c r="AC428"/>
  <c r="AB428"/>
  <c r="AA428"/>
  <c r="Z428"/>
  <c r="Y428"/>
  <c r="X428"/>
  <c r="W428"/>
  <c r="V428"/>
  <c r="AC427"/>
  <c r="AB427"/>
  <c r="AA427"/>
  <c r="Z427"/>
  <c r="Y427"/>
  <c r="X427"/>
  <c r="W427"/>
  <c r="V427"/>
  <c r="AC426"/>
  <c r="AB426"/>
  <c r="AA426"/>
  <c r="Z426"/>
  <c r="Y426"/>
  <c r="X426"/>
  <c r="W426"/>
  <c r="V426"/>
  <c r="AC425"/>
  <c r="AB425"/>
  <c r="AA425"/>
  <c r="Z425"/>
  <c r="Y425"/>
  <c r="X425"/>
  <c r="W425"/>
  <c r="V425"/>
  <c r="AC424"/>
  <c r="AB424"/>
  <c r="AA424"/>
  <c r="Z424"/>
  <c r="Y424"/>
  <c r="X424"/>
  <c r="W424"/>
  <c r="V424"/>
  <c r="AC423"/>
  <c r="AB423"/>
  <c r="AA423"/>
  <c r="Z423"/>
  <c r="Y423"/>
  <c r="X423"/>
  <c r="W423"/>
  <c r="V423"/>
  <c r="AC422"/>
  <c r="AB422"/>
  <c r="AA422"/>
  <c r="Z422"/>
  <c r="Y422"/>
  <c r="X422"/>
  <c r="W422"/>
  <c r="V422"/>
  <c r="AC421"/>
  <c r="AB421"/>
  <c r="AA421"/>
  <c r="Z421"/>
  <c r="Y421"/>
  <c r="X421"/>
  <c r="W421"/>
  <c r="V421"/>
  <c r="AC420"/>
  <c r="AB420"/>
  <c r="AA420"/>
  <c r="Z420"/>
  <c r="Y420"/>
  <c r="X420"/>
  <c r="W420"/>
  <c r="V420"/>
  <c r="AC419"/>
  <c r="AB419"/>
  <c r="AA419"/>
  <c r="Z419"/>
  <c r="Y419"/>
  <c r="X419"/>
  <c r="W419"/>
  <c r="V419"/>
  <c r="AC418"/>
  <c r="AB418"/>
  <c r="AA418"/>
  <c r="Z418"/>
  <c r="Y418"/>
  <c r="X418"/>
  <c r="W418"/>
  <c r="V418"/>
  <c r="AC417"/>
  <c r="AB417"/>
  <c r="AA417"/>
  <c r="Z417"/>
  <c r="Y417"/>
  <c r="X417"/>
  <c r="W417"/>
  <c r="V417"/>
  <c r="AC416"/>
  <c r="AB416"/>
  <c r="AA416"/>
  <c r="Z416"/>
  <c r="Y416"/>
  <c r="X416"/>
  <c r="W416"/>
  <c r="V416"/>
  <c r="AC415"/>
  <c r="AB415"/>
  <c r="AA415"/>
  <c r="Z415"/>
  <c r="Y415"/>
  <c r="X415"/>
  <c r="W415"/>
  <c r="V415"/>
  <c r="AC414"/>
  <c r="AB414"/>
  <c r="AA414"/>
  <c r="Z414"/>
  <c r="Y414"/>
  <c r="X414"/>
  <c r="W414"/>
  <c r="V414"/>
  <c r="AC413"/>
  <c r="AB413"/>
  <c r="AA413"/>
  <c r="Z413"/>
  <c r="Y413"/>
  <c r="X413"/>
  <c r="W413"/>
  <c r="V413"/>
  <c r="AC412"/>
  <c r="AB412"/>
  <c r="AA412"/>
  <c r="Z412"/>
  <c r="Y412"/>
  <c r="X412"/>
  <c r="W412"/>
  <c r="V412"/>
  <c r="AC411"/>
  <c r="AB411"/>
  <c r="AA411"/>
  <c r="Z411"/>
  <c r="Y411"/>
  <c r="X411"/>
  <c r="W411"/>
  <c r="V411"/>
  <c r="AC410"/>
  <c r="AB410"/>
  <c r="AA410"/>
  <c r="Z410"/>
  <c r="Y410"/>
  <c r="X410"/>
  <c r="W410"/>
  <c r="V410"/>
  <c r="AC409"/>
  <c r="AB409"/>
  <c r="AA409"/>
  <c r="Z409"/>
  <c r="Y409"/>
  <c r="X409"/>
  <c r="W409"/>
  <c r="V409"/>
  <c r="AC408"/>
  <c r="AB408"/>
  <c r="AA408"/>
  <c r="Z408"/>
  <c r="Y408"/>
  <c r="X408"/>
  <c r="W408"/>
  <c r="V408"/>
  <c r="AC407"/>
  <c r="AB407"/>
  <c r="AA407"/>
  <c r="Z407"/>
  <c r="Y407"/>
  <c r="X407"/>
  <c r="W407"/>
  <c r="V407"/>
  <c r="AC406"/>
  <c r="AB406"/>
  <c r="AA406"/>
  <c r="Z406"/>
  <c r="Y406"/>
  <c r="X406"/>
  <c r="W406"/>
  <c r="V406"/>
  <c r="AC405"/>
  <c r="AB405"/>
  <c r="AA405"/>
  <c r="Z405"/>
  <c r="Y405"/>
  <c r="X405"/>
  <c r="W405"/>
  <c r="V405"/>
  <c r="AC404"/>
  <c r="AB404"/>
  <c r="AA404"/>
  <c r="Z404"/>
  <c r="Y404"/>
  <c r="X404"/>
  <c r="W404"/>
  <c r="V404"/>
  <c r="AC403"/>
  <c r="AB403"/>
  <c r="AA403"/>
  <c r="Z403"/>
  <c r="Y403"/>
  <c r="X403"/>
  <c r="W403"/>
  <c r="V403"/>
  <c r="AC402"/>
  <c r="AB402"/>
  <c r="AA402"/>
  <c r="Z402"/>
  <c r="Y402"/>
  <c r="X402"/>
  <c r="W402"/>
  <c r="V402"/>
  <c r="AC401"/>
  <c r="AB401"/>
  <c r="AA401"/>
  <c r="Z401"/>
  <c r="Y401"/>
  <c r="X401"/>
  <c r="W401"/>
  <c r="V401"/>
  <c r="AC400"/>
  <c r="AB400"/>
  <c r="AA400"/>
  <c r="Z400"/>
  <c r="Y400"/>
  <c r="X400"/>
  <c r="W400"/>
  <c r="V400"/>
  <c r="AC399"/>
  <c r="AB399"/>
  <c r="AA399"/>
  <c r="Z399"/>
  <c r="Y399"/>
  <c r="X399"/>
  <c r="W399"/>
  <c r="V399"/>
  <c r="AC398"/>
  <c r="AB398"/>
  <c r="AA398"/>
  <c r="Z398"/>
  <c r="Y398"/>
  <c r="X398"/>
  <c r="W398"/>
  <c r="V398"/>
  <c r="AC397"/>
  <c r="AB397"/>
  <c r="AA397"/>
  <c r="Z397"/>
  <c r="Y397"/>
  <c r="X397"/>
  <c r="W397"/>
  <c r="V397"/>
  <c r="AC396"/>
  <c r="AB396"/>
  <c r="AA396"/>
  <c r="Z396"/>
  <c r="Y396"/>
  <c r="X396"/>
  <c r="W396"/>
  <c r="V396"/>
  <c r="AC395"/>
  <c r="AB395"/>
  <c r="AA395"/>
  <c r="Z395"/>
  <c r="Y395"/>
  <c r="X395"/>
  <c r="W395"/>
  <c r="V395"/>
  <c r="AC394"/>
  <c r="AB394"/>
  <c r="AA394"/>
  <c r="Z394"/>
  <c r="Y394"/>
  <c r="X394"/>
  <c r="W394"/>
  <c r="V394"/>
  <c r="AC393"/>
  <c r="AB393"/>
  <c r="AA393"/>
  <c r="Z393"/>
  <c r="Y393"/>
  <c r="X393"/>
  <c r="W393"/>
  <c r="V393"/>
  <c r="AC392"/>
  <c r="AB392"/>
  <c r="AA392"/>
  <c r="Z392"/>
  <c r="Y392"/>
  <c r="X392"/>
  <c r="W392"/>
  <c r="V392"/>
  <c r="AC391"/>
  <c r="AB391"/>
  <c r="AA391"/>
  <c r="Z391"/>
  <c r="Y391"/>
  <c r="X391"/>
  <c r="W391"/>
  <c r="V391"/>
  <c r="AC390"/>
  <c r="AB390"/>
  <c r="AA390"/>
  <c r="Z390"/>
  <c r="Y390"/>
  <c r="X390"/>
  <c r="W390"/>
  <c r="V390"/>
  <c r="AC389"/>
  <c r="AB389"/>
  <c r="AA389"/>
  <c r="Z389"/>
  <c r="Y389"/>
  <c r="X389"/>
  <c r="W389"/>
  <c r="V389"/>
  <c r="AC388"/>
  <c r="AB388"/>
  <c r="AA388"/>
  <c r="Z388"/>
  <c r="Y388"/>
  <c r="X388"/>
  <c r="W388"/>
  <c r="V388"/>
  <c r="AC387"/>
  <c r="AB387"/>
  <c r="AA387"/>
  <c r="Z387"/>
  <c r="Y387"/>
  <c r="X387"/>
  <c r="W387"/>
  <c r="V387"/>
  <c r="AC386"/>
  <c r="AB386"/>
  <c r="AA386"/>
  <c r="Z386"/>
  <c r="Y386"/>
  <c r="X386"/>
  <c r="W386"/>
  <c r="V386"/>
  <c r="AC385"/>
  <c r="AB385"/>
  <c r="AA385"/>
  <c r="Z385"/>
  <c r="Y385"/>
  <c r="X385"/>
  <c r="W385"/>
  <c r="V385"/>
  <c r="AC384"/>
  <c r="AB384"/>
  <c r="AA384"/>
  <c r="Z384"/>
  <c r="Y384"/>
  <c r="X384"/>
  <c r="W384"/>
  <c r="V384"/>
  <c r="AC383"/>
  <c r="AB383"/>
  <c r="AA383"/>
  <c r="Z383"/>
  <c r="Y383"/>
  <c r="X383"/>
  <c r="W383"/>
  <c r="V383"/>
  <c r="AC382"/>
  <c r="AB382"/>
  <c r="AA382"/>
  <c r="Z382"/>
  <c r="Y382"/>
  <c r="X382"/>
  <c r="W382"/>
  <c r="V382"/>
  <c r="AC381"/>
  <c r="AB381"/>
  <c r="AA381"/>
  <c r="Z381"/>
  <c r="Y381"/>
  <c r="X381"/>
  <c r="W381"/>
  <c r="V381"/>
  <c r="AC380"/>
  <c r="AB380"/>
  <c r="AA380"/>
  <c r="Z380"/>
  <c r="Y380"/>
  <c r="X380"/>
  <c r="W380"/>
  <c r="V380"/>
  <c r="AC379"/>
  <c r="AB379"/>
  <c r="AA379"/>
  <c r="Z379"/>
  <c r="Y379"/>
  <c r="X379"/>
  <c r="W379"/>
  <c r="V379"/>
  <c r="AC378"/>
  <c r="AB378"/>
  <c r="AA378"/>
  <c r="Z378"/>
  <c r="Y378"/>
  <c r="X378"/>
  <c r="W378"/>
  <c r="V378"/>
  <c r="AC377"/>
  <c r="AB377"/>
  <c r="AA377"/>
  <c r="Z377"/>
  <c r="Y377"/>
  <c r="X377"/>
  <c r="W377"/>
  <c r="V377"/>
  <c r="AC376"/>
  <c r="AB376"/>
  <c r="AA376"/>
  <c r="Z376"/>
  <c r="Y376"/>
  <c r="X376"/>
  <c r="W376"/>
  <c r="V376"/>
  <c r="AC375"/>
  <c r="AB375"/>
  <c r="AA375"/>
  <c r="Z375"/>
  <c r="Y375"/>
  <c r="X375"/>
  <c r="W375"/>
  <c r="V375"/>
  <c r="AC374"/>
  <c r="AB374"/>
  <c r="AA374"/>
  <c r="Z374"/>
  <c r="Y374"/>
  <c r="X374"/>
  <c r="W374"/>
  <c r="V374"/>
  <c r="AC373"/>
  <c r="AB373"/>
  <c r="AA373"/>
  <c r="Z373"/>
  <c r="Y373"/>
  <c r="X373"/>
  <c r="W373"/>
  <c r="V373"/>
  <c r="AC372"/>
  <c r="AB372"/>
  <c r="AA372"/>
  <c r="Z372"/>
  <c r="Y372"/>
  <c r="X372"/>
  <c r="W372"/>
  <c r="V372"/>
  <c r="AC371"/>
  <c r="AB371"/>
  <c r="AA371"/>
  <c r="Z371"/>
  <c r="Y371"/>
  <c r="X371"/>
  <c r="W371"/>
  <c r="V371"/>
  <c r="AC370"/>
  <c r="AB370"/>
  <c r="AA370"/>
  <c r="Z370"/>
  <c r="Y370"/>
  <c r="X370"/>
  <c r="W370"/>
  <c r="V370"/>
  <c r="AC369"/>
  <c r="AB369"/>
  <c r="AA369"/>
  <c r="Z369"/>
  <c r="Y369"/>
  <c r="X369"/>
  <c r="W369"/>
  <c r="V369"/>
  <c r="AC368"/>
  <c r="AB368"/>
  <c r="AA368"/>
  <c r="Z368"/>
  <c r="Y368"/>
  <c r="X368"/>
  <c r="W368"/>
  <c r="V368"/>
  <c r="AC367"/>
  <c r="AB367"/>
  <c r="AA367"/>
  <c r="Z367"/>
  <c r="Y367"/>
  <c r="X367"/>
  <c r="W367"/>
  <c r="V367"/>
  <c r="AC366"/>
  <c r="AB366"/>
  <c r="AA366"/>
  <c r="Z366"/>
  <c r="Y366"/>
  <c r="X366"/>
  <c r="W366"/>
  <c r="V366"/>
  <c r="AC365"/>
  <c r="AB365"/>
  <c r="AA365"/>
  <c r="Z365"/>
  <c r="Y365"/>
  <c r="X365"/>
  <c r="W365"/>
  <c r="V365"/>
  <c r="AC364"/>
  <c r="AB364"/>
  <c r="AA364"/>
  <c r="Z364"/>
  <c r="Y364"/>
  <c r="X364"/>
  <c r="W364"/>
  <c r="V364"/>
  <c r="AC363"/>
  <c r="AB363"/>
  <c r="AA363"/>
  <c r="Z363"/>
  <c r="Y363"/>
  <c r="X363"/>
  <c r="W363"/>
  <c r="V363"/>
  <c r="AC362"/>
  <c r="AB362"/>
  <c r="AA362"/>
  <c r="Z362"/>
  <c r="Y362"/>
  <c r="X362"/>
  <c r="W362"/>
  <c r="V362"/>
  <c r="AC361"/>
  <c r="AB361"/>
  <c r="AA361"/>
  <c r="Z361"/>
  <c r="Y361"/>
  <c r="X361"/>
  <c r="W361"/>
  <c r="V361"/>
  <c r="AC360"/>
  <c r="AB360"/>
  <c r="AA360"/>
  <c r="Z360"/>
  <c r="Y360"/>
  <c r="X360"/>
  <c r="W360"/>
  <c r="V360"/>
  <c r="AC359"/>
  <c r="AB359"/>
  <c r="AA359"/>
  <c r="Z359"/>
  <c r="Y359"/>
  <c r="X359"/>
  <c r="W359"/>
  <c r="V359"/>
  <c r="AC358"/>
  <c r="AB358"/>
  <c r="AA358"/>
  <c r="Z358"/>
  <c r="Y358"/>
  <c r="X358"/>
  <c r="W358"/>
  <c r="V358"/>
  <c r="AC357"/>
  <c r="AB357"/>
  <c r="AA357"/>
  <c r="Z357"/>
  <c r="Y357"/>
  <c r="X357"/>
  <c r="W357"/>
  <c r="V357"/>
  <c r="AC356"/>
  <c r="AB356"/>
  <c r="AA356"/>
  <c r="Z356"/>
  <c r="Y356"/>
  <c r="X356"/>
  <c r="W356"/>
  <c r="V356"/>
  <c r="AC355"/>
  <c r="AB355"/>
  <c r="AA355"/>
  <c r="Z355"/>
  <c r="Y355"/>
  <c r="X355"/>
  <c r="W355"/>
  <c r="V355"/>
  <c r="AC354"/>
  <c r="AB354"/>
  <c r="AA354"/>
  <c r="Z354"/>
  <c r="Y354"/>
  <c r="X354"/>
  <c r="W354"/>
  <c r="V354"/>
  <c r="AC353"/>
  <c r="AB353"/>
  <c r="AA353"/>
  <c r="Z353"/>
  <c r="Y353"/>
  <c r="X353"/>
  <c r="W353"/>
  <c r="V353"/>
  <c r="AC352"/>
  <c r="AB352"/>
  <c r="AA352"/>
  <c r="Z352"/>
  <c r="Y352"/>
  <c r="X352"/>
  <c r="W352"/>
  <c r="V352"/>
  <c r="AC351"/>
  <c r="AB351"/>
  <c r="AA351"/>
  <c r="Z351"/>
  <c r="Y351"/>
  <c r="X351"/>
  <c r="W351"/>
  <c r="V351"/>
  <c r="AC350"/>
  <c r="AB350"/>
  <c r="AA350"/>
  <c r="Z350"/>
  <c r="Y350"/>
  <c r="X350"/>
  <c r="W350"/>
  <c r="V350"/>
  <c r="AC349"/>
  <c r="AB349"/>
  <c r="AA349"/>
  <c r="Z349"/>
  <c r="Y349"/>
  <c r="X349"/>
  <c r="W349"/>
  <c r="V349"/>
  <c r="AC348"/>
  <c r="AB348"/>
  <c r="AA348"/>
  <c r="Z348"/>
  <c r="Y348"/>
  <c r="X348"/>
  <c r="W348"/>
  <c r="V348"/>
  <c r="AC347"/>
  <c r="AB347"/>
  <c r="AA347"/>
  <c r="Z347"/>
  <c r="Y347"/>
  <c r="X347"/>
  <c r="W347"/>
  <c r="V347"/>
  <c r="AC346"/>
  <c r="AB346"/>
  <c r="AA346"/>
  <c r="Z346"/>
  <c r="Y346"/>
  <c r="X346"/>
  <c r="W346"/>
  <c r="V346"/>
  <c r="AC345"/>
  <c r="AB345"/>
  <c r="AA345"/>
  <c r="Z345"/>
  <c r="Y345"/>
  <c r="X345"/>
  <c r="W345"/>
  <c r="V345"/>
  <c r="AC344"/>
  <c r="AB344"/>
  <c r="AA344"/>
  <c r="Z344"/>
  <c r="Y344"/>
  <c r="X344"/>
  <c r="W344"/>
  <c r="V344"/>
  <c r="AC343"/>
  <c r="AB343"/>
  <c r="AA343"/>
  <c r="Z343"/>
  <c r="Y343"/>
  <c r="X343"/>
  <c r="W343"/>
  <c r="V343"/>
  <c r="AC342"/>
  <c r="AB342"/>
  <c r="AA342"/>
  <c r="Z342"/>
  <c r="Y342"/>
  <c r="X342"/>
  <c r="W342"/>
  <c r="V342"/>
  <c r="AC341"/>
  <c r="AB341"/>
  <c r="AA341"/>
  <c r="Z341"/>
  <c r="Y341"/>
  <c r="X341"/>
  <c r="W341"/>
  <c r="V341"/>
  <c r="AC340"/>
  <c r="AB340"/>
  <c r="AA340"/>
  <c r="Z340"/>
  <c r="Y340"/>
  <c r="X340"/>
  <c r="W340"/>
  <c r="V340"/>
  <c r="AC339"/>
  <c r="AB339"/>
  <c r="AA339"/>
  <c r="Z339"/>
  <c r="Y339"/>
  <c r="X339"/>
  <c r="W339"/>
  <c r="V339"/>
  <c r="AC338"/>
  <c r="AB338"/>
  <c r="AA338"/>
  <c r="Z338"/>
  <c r="Y338"/>
  <c r="X338"/>
  <c r="W338"/>
  <c r="V338"/>
  <c r="AC337"/>
  <c r="AB337"/>
  <c r="AA337"/>
  <c r="Z337"/>
  <c r="Y337"/>
  <c r="X337"/>
  <c r="W337"/>
  <c r="V337"/>
  <c r="AC336"/>
  <c r="AB336"/>
  <c r="AA336"/>
  <c r="Z336"/>
  <c r="Y336"/>
  <c r="X336"/>
  <c r="W336"/>
  <c r="V336"/>
  <c r="AC335"/>
  <c r="AB335"/>
  <c r="AA335"/>
  <c r="Z335"/>
  <c r="Y335"/>
  <c r="X335"/>
  <c r="W335"/>
  <c r="V335"/>
  <c r="AC334"/>
  <c r="AB334"/>
  <c r="AA334"/>
  <c r="Z334"/>
  <c r="Y334"/>
  <c r="X334"/>
  <c r="W334"/>
  <c r="V334"/>
  <c r="AC333"/>
  <c r="AB333"/>
  <c r="AA333"/>
  <c r="Z333"/>
  <c r="Y333"/>
  <c r="X333"/>
  <c r="W333"/>
  <c r="V333"/>
  <c r="AC332"/>
  <c r="AB332"/>
  <c r="AA332"/>
  <c r="Z332"/>
  <c r="Y332"/>
  <c r="X332"/>
  <c r="W332"/>
  <c r="V332"/>
  <c r="AC331"/>
  <c r="AB331"/>
  <c r="AA331"/>
  <c r="Z331"/>
  <c r="Y331"/>
  <c r="X331"/>
  <c r="W331"/>
  <c r="V331"/>
  <c r="AC330"/>
  <c r="AB330"/>
  <c r="AA330"/>
  <c r="Z330"/>
  <c r="Y330"/>
  <c r="X330"/>
  <c r="W330"/>
  <c r="V330"/>
  <c r="AC329"/>
  <c r="AB329"/>
  <c r="AA329"/>
  <c r="Z329"/>
  <c r="Y329"/>
  <c r="X329"/>
  <c r="W329"/>
  <c r="V329"/>
  <c r="AC328"/>
  <c r="AB328"/>
  <c r="AA328"/>
  <c r="Z328"/>
  <c r="Y328"/>
  <c r="X328"/>
  <c r="W328"/>
  <c r="V328"/>
  <c r="AC327"/>
  <c r="AB327"/>
  <c r="AA327"/>
  <c r="Z327"/>
  <c r="Y327"/>
  <c r="X327"/>
  <c r="W327"/>
  <c r="V327"/>
  <c r="AC326"/>
  <c r="AB326"/>
  <c r="AA326"/>
  <c r="Z326"/>
  <c r="Y326"/>
  <c r="X326"/>
  <c r="W326"/>
  <c r="V326"/>
  <c r="AC325"/>
  <c r="AB325"/>
  <c r="AA325"/>
  <c r="Z325"/>
  <c r="Y325"/>
  <c r="X325"/>
  <c r="W325"/>
  <c r="V325"/>
  <c r="AC324"/>
  <c r="AB324"/>
  <c r="AA324"/>
  <c r="Z324"/>
  <c r="Y324"/>
  <c r="X324"/>
  <c r="W324"/>
  <c r="V324"/>
  <c r="AC323"/>
  <c r="AB323"/>
  <c r="AA323"/>
  <c r="Z323"/>
  <c r="Y323"/>
  <c r="X323"/>
  <c r="W323"/>
  <c r="V323"/>
  <c r="AC322"/>
  <c r="AB322"/>
  <c r="AA322"/>
  <c r="Z322"/>
  <c r="Y322"/>
  <c r="X322"/>
  <c r="W322"/>
  <c r="V322"/>
  <c r="AC321"/>
  <c r="AB321"/>
  <c r="AA321"/>
  <c r="Z321"/>
  <c r="Y321"/>
  <c r="X321"/>
  <c r="W321"/>
  <c r="V321"/>
  <c r="AC320"/>
  <c r="AB320"/>
  <c r="AA320"/>
  <c r="Z320"/>
  <c r="Y320"/>
  <c r="X320"/>
  <c r="W320"/>
  <c r="V320"/>
  <c r="AC319"/>
  <c r="AB319"/>
  <c r="AA319"/>
  <c r="Z319"/>
  <c r="Y319"/>
  <c r="X319"/>
  <c r="W319"/>
  <c r="V319"/>
  <c r="AC318"/>
  <c r="AB318"/>
  <c r="AA318"/>
  <c r="Z318"/>
  <c r="Y318"/>
  <c r="X318"/>
  <c r="W318"/>
  <c r="V318"/>
  <c r="AC317"/>
  <c r="AB317"/>
  <c r="AA317"/>
  <c r="Z317"/>
  <c r="Y317"/>
  <c r="X317"/>
  <c r="W317"/>
  <c r="V317"/>
  <c r="AC316"/>
  <c r="AB316"/>
  <c r="AA316"/>
  <c r="Z316"/>
  <c r="Y316"/>
  <c r="X316"/>
  <c r="W316"/>
  <c r="V316"/>
  <c r="AC315"/>
  <c r="AB315"/>
  <c r="AA315"/>
  <c r="Z315"/>
  <c r="Y315"/>
  <c r="X315"/>
  <c r="W315"/>
  <c r="V315"/>
  <c r="AC314"/>
  <c r="AB314"/>
  <c r="AA314"/>
  <c r="Z314"/>
  <c r="Y314"/>
  <c r="X314"/>
  <c r="W314"/>
  <c r="V314"/>
  <c r="AC313"/>
  <c r="AB313"/>
  <c r="AA313"/>
  <c r="Z313"/>
  <c r="Y313"/>
  <c r="X313"/>
  <c r="W313"/>
  <c r="V313"/>
  <c r="AC312"/>
  <c r="AB312"/>
  <c r="AA312"/>
  <c r="Z312"/>
  <c r="Y312"/>
  <c r="X312"/>
  <c r="W312"/>
  <c r="V312"/>
  <c r="AC311"/>
  <c r="AB311"/>
  <c r="AA311"/>
  <c r="Z311"/>
  <c r="Y311"/>
  <c r="X311"/>
  <c r="W311"/>
  <c r="V311"/>
  <c r="AC310"/>
  <c r="AB310"/>
  <c r="AA310"/>
  <c r="Z310"/>
  <c r="Y310"/>
  <c r="X310"/>
  <c r="W310"/>
  <c r="V310"/>
  <c r="AC309"/>
  <c r="AB309"/>
  <c r="AA309"/>
  <c r="Z309"/>
  <c r="Y309"/>
  <c r="X309"/>
  <c r="W309"/>
  <c r="V309"/>
  <c r="AC308"/>
  <c r="AB308"/>
  <c r="AA308"/>
  <c r="Z308"/>
  <c r="Y308"/>
  <c r="X308"/>
  <c r="W308"/>
  <c r="V308"/>
  <c r="AC307"/>
  <c r="AB307"/>
  <c r="AA307"/>
  <c r="Z307"/>
  <c r="Y307"/>
  <c r="X307"/>
  <c r="W307"/>
  <c r="V307"/>
  <c r="AC306"/>
  <c r="AB306"/>
  <c r="AA306"/>
  <c r="Z306"/>
  <c r="Y306"/>
  <c r="X306"/>
  <c r="W306"/>
  <c r="V306"/>
  <c r="AC305"/>
  <c r="AB305"/>
  <c r="AA305"/>
  <c r="Z305"/>
  <c r="Y305"/>
  <c r="X305"/>
  <c r="W305"/>
  <c r="V305"/>
  <c r="AC304"/>
  <c r="AB304"/>
  <c r="AA304"/>
  <c r="Z304"/>
  <c r="Y304"/>
  <c r="X304"/>
  <c r="W304"/>
  <c r="V304"/>
  <c r="AC303"/>
  <c r="AB303"/>
  <c r="AA303"/>
  <c r="Z303"/>
  <c r="Y303"/>
  <c r="X303"/>
  <c r="W303"/>
  <c r="V303"/>
  <c r="AC302"/>
  <c r="AB302"/>
  <c r="AA302"/>
  <c r="Z302"/>
  <c r="Y302"/>
  <c r="X302"/>
  <c r="W302"/>
  <c r="V302"/>
  <c r="AC301"/>
  <c r="AB301"/>
  <c r="AA301"/>
  <c r="Z301"/>
  <c r="Y301"/>
  <c r="X301"/>
  <c r="W301"/>
  <c r="V301"/>
  <c r="AC300"/>
  <c r="AB300"/>
  <c r="AA300"/>
  <c r="Z300"/>
  <c r="Y300"/>
  <c r="X300"/>
  <c r="W300"/>
  <c r="V300"/>
  <c r="AC299"/>
  <c r="AB299"/>
  <c r="AA299"/>
  <c r="Z299"/>
  <c r="Y299"/>
  <c r="X299"/>
  <c r="W299"/>
  <c r="V299"/>
  <c r="AC298"/>
  <c r="AB298"/>
  <c r="AA298"/>
  <c r="Z298"/>
  <c r="Y298"/>
  <c r="X298"/>
  <c r="W298"/>
  <c r="V298"/>
  <c r="AC297"/>
  <c r="AB297"/>
  <c r="AA297"/>
  <c r="Z297"/>
  <c r="Y297"/>
  <c r="X297"/>
  <c r="W297"/>
  <c r="V297"/>
  <c r="AC296"/>
  <c r="AB296"/>
  <c r="AA296"/>
  <c r="Z296"/>
  <c r="Y296"/>
  <c r="X296"/>
  <c r="W296"/>
  <c r="V296"/>
  <c r="AC295"/>
  <c r="AB295"/>
  <c r="AA295"/>
  <c r="Z295"/>
  <c r="Y295"/>
  <c r="X295"/>
  <c r="W295"/>
  <c r="V295"/>
  <c r="AC294"/>
  <c r="AB294"/>
  <c r="AA294"/>
  <c r="Z294"/>
  <c r="Y294"/>
  <c r="X294"/>
  <c r="W294"/>
  <c r="V294"/>
  <c r="AC293"/>
  <c r="AB293"/>
  <c r="AA293"/>
  <c r="Z293"/>
  <c r="Y293"/>
  <c r="X293"/>
  <c r="W293"/>
  <c r="V293"/>
  <c r="AC292"/>
  <c r="AB292"/>
  <c r="AA292"/>
  <c r="Z292"/>
  <c r="Y292"/>
  <c r="X292"/>
  <c r="W292"/>
  <c r="V292"/>
  <c r="AC291"/>
  <c r="AB291"/>
  <c r="AA291"/>
  <c r="Z291"/>
  <c r="Y291"/>
  <c r="X291"/>
  <c r="W291"/>
  <c r="V291"/>
  <c r="AC290"/>
  <c r="AB290"/>
  <c r="AA290"/>
  <c r="Z290"/>
  <c r="Y290"/>
  <c r="X290"/>
  <c r="W290"/>
  <c r="V290"/>
  <c r="AC289"/>
  <c r="AB289"/>
  <c r="AA289"/>
  <c r="Z289"/>
  <c r="Y289"/>
  <c r="X289"/>
  <c r="W289"/>
  <c r="V289"/>
  <c r="AC288"/>
  <c r="AB288"/>
  <c r="AA288"/>
  <c r="Z288"/>
  <c r="Y288"/>
  <c r="X288"/>
  <c r="W288"/>
  <c r="V288"/>
  <c r="AC287"/>
  <c r="AB287"/>
  <c r="AA287"/>
  <c r="Z287"/>
  <c r="Y287"/>
  <c r="X287"/>
  <c r="W287"/>
  <c r="V287"/>
  <c r="AC286"/>
  <c r="AB286"/>
  <c r="AA286"/>
  <c r="Z286"/>
  <c r="Y286"/>
  <c r="X286"/>
  <c r="W286"/>
  <c r="V286"/>
  <c r="AC285"/>
  <c r="AB285"/>
  <c r="AA285"/>
  <c r="Z285"/>
  <c r="Y285"/>
  <c r="X285"/>
  <c r="W285"/>
  <c r="V285"/>
  <c r="AC284"/>
  <c r="AB284"/>
  <c r="AA284"/>
  <c r="Z284"/>
  <c r="Y284"/>
  <c r="X284"/>
  <c r="W284"/>
  <c r="V284"/>
  <c r="AC283"/>
  <c r="AB283"/>
  <c r="AA283"/>
  <c r="Z283"/>
  <c r="Y283"/>
  <c r="X283"/>
  <c r="W283"/>
  <c r="V283"/>
  <c r="AC282"/>
  <c r="AB282"/>
  <c r="AA282"/>
  <c r="Z282"/>
  <c r="Y282"/>
  <c r="X282"/>
  <c r="W282"/>
  <c r="V282"/>
  <c r="AC281"/>
  <c r="AB281"/>
  <c r="AA281"/>
  <c r="Z281"/>
  <c r="Y281"/>
  <c r="X281"/>
  <c r="W281"/>
  <c r="V281"/>
  <c r="AC280"/>
  <c r="AB280"/>
  <c r="AA280"/>
  <c r="Z280"/>
  <c r="Y280"/>
  <c r="X280"/>
  <c r="W280"/>
  <c r="V280"/>
  <c r="AC279"/>
  <c r="AB279"/>
  <c r="AA279"/>
  <c r="Z279"/>
  <c r="Y279"/>
  <c r="X279"/>
  <c r="W279"/>
  <c r="V279"/>
  <c r="AC278"/>
  <c r="AB278"/>
  <c r="AA278"/>
  <c r="Z278"/>
  <c r="Y278"/>
  <c r="X278"/>
  <c r="W278"/>
  <c r="V278"/>
  <c r="AC277"/>
  <c r="AB277"/>
  <c r="AA277"/>
  <c r="Z277"/>
  <c r="Y277"/>
  <c r="X277"/>
  <c r="W277"/>
  <c r="V277"/>
  <c r="AC276"/>
  <c r="AB276"/>
  <c r="AA276"/>
  <c r="Z276"/>
  <c r="Y276"/>
  <c r="X276"/>
  <c r="W276"/>
  <c r="V276"/>
  <c r="AC275"/>
  <c r="AB275"/>
  <c r="AA275"/>
  <c r="Z275"/>
  <c r="Y275"/>
  <c r="X275"/>
  <c r="W275"/>
  <c r="V275"/>
  <c r="AC274"/>
  <c r="AB274"/>
  <c r="AA274"/>
  <c r="Z274"/>
  <c r="Y274"/>
  <c r="X274"/>
  <c r="W274"/>
  <c r="V274"/>
  <c r="AC273"/>
  <c r="AB273"/>
  <c r="AA273"/>
  <c r="Z273"/>
  <c r="Y273"/>
  <c r="X273"/>
  <c r="W273"/>
  <c r="V273"/>
  <c r="AC272"/>
  <c r="AB272"/>
  <c r="AA272"/>
  <c r="Z272"/>
  <c r="Y272"/>
  <c r="X272"/>
  <c r="W272"/>
  <c r="V272"/>
  <c r="AC271"/>
  <c r="AB271"/>
  <c r="AA271"/>
  <c r="Z271"/>
  <c r="Y271"/>
  <c r="X271"/>
  <c r="W271"/>
  <c r="V271"/>
  <c r="AC270"/>
  <c r="AB270"/>
  <c r="AA270"/>
  <c r="Z270"/>
  <c r="Y270"/>
  <c r="X270"/>
  <c r="W270"/>
  <c r="V270"/>
  <c r="AC269"/>
  <c r="AB269"/>
  <c r="AA269"/>
  <c r="Z269"/>
  <c r="Y269"/>
  <c r="X269"/>
  <c r="W269"/>
  <c r="V269"/>
  <c r="AC268"/>
  <c r="AB268"/>
  <c r="AA268"/>
  <c r="Z268"/>
  <c r="Y268"/>
  <c r="X268"/>
  <c r="W268"/>
  <c r="V268"/>
  <c r="AC267"/>
  <c r="AB267"/>
  <c r="AA267"/>
  <c r="Z267"/>
  <c r="Y267"/>
  <c r="X267"/>
  <c r="W267"/>
  <c r="V267"/>
  <c r="AC266"/>
  <c r="AB266"/>
  <c r="AA266"/>
  <c r="Z266"/>
  <c r="Y266"/>
  <c r="X266"/>
  <c r="W266"/>
  <c r="V266"/>
  <c r="AC265"/>
  <c r="AB265"/>
  <c r="AA265"/>
  <c r="Z265"/>
  <c r="Y265"/>
  <c r="X265"/>
  <c r="W265"/>
  <c r="V265"/>
  <c r="AC264"/>
  <c r="AB264"/>
  <c r="AA264"/>
  <c r="Z264"/>
  <c r="Y264"/>
  <c r="X264"/>
  <c r="W264"/>
  <c r="V264"/>
  <c r="AC263"/>
  <c r="AB263"/>
  <c r="AA263"/>
  <c r="Z263"/>
  <c r="Y263"/>
  <c r="X263"/>
  <c r="W263"/>
  <c r="V263"/>
  <c r="AC262"/>
  <c r="AB262"/>
  <c r="AA262"/>
  <c r="Z262"/>
  <c r="Y262"/>
  <c r="X262"/>
  <c r="W262"/>
  <c r="V262"/>
  <c r="AC261"/>
  <c r="AB261"/>
  <c r="AA261"/>
  <c r="Z261"/>
  <c r="Y261"/>
  <c r="X261"/>
  <c r="W261"/>
  <c r="V261"/>
  <c r="AC260"/>
  <c r="AB260"/>
  <c r="AA260"/>
  <c r="Z260"/>
  <c r="Y260"/>
  <c r="X260"/>
  <c r="W260"/>
  <c r="V260"/>
  <c r="AC259"/>
  <c r="AB259"/>
  <c r="AA259"/>
  <c r="Z259"/>
  <c r="Y259"/>
  <c r="X259"/>
  <c r="W259"/>
  <c r="V259"/>
  <c r="AC258"/>
  <c r="AB258"/>
  <c r="AA258"/>
  <c r="Z258"/>
  <c r="Y258"/>
  <c r="X258"/>
  <c r="W258"/>
  <c r="V258"/>
  <c r="AC257"/>
  <c r="AB257"/>
  <c r="AA257"/>
  <c r="Z257"/>
  <c r="Y257"/>
  <c r="X257"/>
  <c r="W257"/>
  <c r="V257"/>
  <c r="AC256"/>
  <c r="AB256"/>
  <c r="AA256"/>
  <c r="Z256"/>
  <c r="Y256"/>
  <c r="X256"/>
  <c r="W256"/>
  <c r="V256"/>
  <c r="AC255"/>
  <c r="AB255"/>
  <c r="AA255"/>
  <c r="Z255"/>
  <c r="Y255"/>
  <c r="X255"/>
  <c r="W255"/>
  <c r="V255"/>
  <c r="AC254"/>
  <c r="AB254"/>
  <c r="AA254"/>
  <c r="Z254"/>
  <c r="Y254"/>
  <c r="X254"/>
  <c r="W254"/>
  <c r="V254"/>
  <c r="AC253"/>
  <c r="AB253"/>
  <c r="AA253"/>
  <c r="Z253"/>
  <c r="Y253"/>
  <c r="X253"/>
  <c r="W253"/>
  <c r="V253"/>
  <c r="AC252"/>
  <c r="AB252"/>
  <c r="AA252"/>
  <c r="Z252"/>
  <c r="Y252"/>
  <c r="X252"/>
  <c r="W252"/>
  <c r="V252"/>
  <c r="AC251"/>
  <c r="AB251"/>
  <c r="AA251"/>
  <c r="Z251"/>
  <c r="Y251"/>
  <c r="X251"/>
  <c r="W251"/>
  <c r="V251"/>
  <c r="AC250"/>
  <c r="AB250"/>
  <c r="AA250"/>
  <c r="Z250"/>
  <c r="Y250"/>
  <c r="X250"/>
  <c r="W250"/>
  <c r="V250"/>
  <c r="AC249"/>
  <c r="AB249"/>
  <c r="AA249"/>
  <c r="Z249"/>
  <c r="Y249"/>
  <c r="X249"/>
  <c r="W249"/>
  <c r="V249"/>
  <c r="AC248"/>
  <c r="AB248"/>
  <c r="AA248"/>
  <c r="Z248"/>
  <c r="Y248"/>
  <c r="X248"/>
  <c r="W248"/>
  <c r="V248"/>
  <c r="AC247"/>
  <c r="AB247"/>
  <c r="AA247"/>
  <c r="Z247"/>
  <c r="Y247"/>
  <c r="X247"/>
  <c r="W247"/>
  <c r="V247"/>
  <c r="AC246"/>
  <c r="AB246"/>
  <c r="AA246"/>
  <c r="Z246"/>
  <c r="Y246"/>
  <c r="X246"/>
  <c r="W246"/>
  <c r="V246"/>
  <c r="AC245"/>
  <c r="AB245"/>
  <c r="AA245"/>
  <c r="Z245"/>
  <c r="Y245"/>
  <c r="X245"/>
  <c r="W245"/>
  <c r="V245"/>
  <c r="AC244"/>
  <c r="AB244"/>
  <c r="AA244"/>
  <c r="Z244"/>
  <c r="Y244"/>
  <c r="X244"/>
  <c r="W244"/>
  <c r="V244"/>
  <c r="AC243"/>
  <c r="AB243"/>
  <c r="AA243"/>
  <c r="Z243"/>
  <c r="Y243"/>
  <c r="X243"/>
  <c r="W243"/>
  <c r="V243"/>
  <c r="AC242"/>
  <c r="AB242"/>
  <c r="AA242"/>
  <c r="Z242"/>
  <c r="Y242"/>
  <c r="X242"/>
  <c r="W242"/>
  <c r="V242"/>
  <c r="AC241"/>
  <c r="AB241"/>
  <c r="AA241"/>
  <c r="Z241"/>
  <c r="Y241"/>
  <c r="X241"/>
  <c r="W241"/>
  <c r="V241"/>
  <c r="AC240"/>
  <c r="AB240"/>
  <c r="AA240"/>
  <c r="Z240"/>
  <c r="Y240"/>
  <c r="X240"/>
  <c r="W240"/>
  <c r="V240"/>
  <c r="AC239"/>
  <c r="AB239"/>
  <c r="AA239"/>
  <c r="Z239"/>
  <c r="Y239"/>
  <c r="X239"/>
  <c r="W239"/>
  <c r="V239"/>
  <c r="AC238"/>
  <c r="AB238"/>
  <c r="AA238"/>
  <c r="Z238"/>
  <c r="Y238"/>
  <c r="X238"/>
  <c r="W238"/>
  <c r="V238"/>
  <c r="AC237"/>
  <c r="AB237"/>
  <c r="AA237"/>
  <c r="Z237"/>
  <c r="Y237"/>
  <c r="X237"/>
  <c r="W237"/>
  <c r="V237"/>
  <c r="AC236"/>
  <c r="AB236"/>
  <c r="AA236"/>
  <c r="Z236"/>
  <c r="Y236"/>
  <c r="X236"/>
  <c r="W236"/>
  <c r="V236"/>
  <c r="AC235"/>
  <c r="AB235"/>
  <c r="AA235"/>
  <c r="Z235"/>
  <c r="Y235"/>
  <c r="X235"/>
  <c r="W235"/>
  <c r="V235"/>
  <c r="AC234"/>
  <c r="AB234"/>
  <c r="AA234"/>
  <c r="Z234"/>
  <c r="Y234"/>
  <c r="X234"/>
  <c r="W234"/>
  <c r="V234"/>
  <c r="AC233"/>
  <c r="AB233"/>
  <c r="AA233"/>
  <c r="Z233"/>
  <c r="Y233"/>
  <c r="X233"/>
  <c r="W233"/>
  <c r="V233"/>
  <c r="AC232"/>
  <c r="AB232"/>
  <c r="AA232"/>
  <c r="Z232"/>
  <c r="Y232"/>
  <c r="X232"/>
  <c r="W232"/>
  <c r="V232"/>
  <c r="AC231"/>
  <c r="AB231"/>
  <c r="AA231"/>
  <c r="Z231"/>
  <c r="Y231"/>
  <c r="X231"/>
  <c r="W231"/>
  <c r="V231"/>
  <c r="AC230"/>
  <c r="AB230"/>
  <c r="AA230"/>
  <c r="Z230"/>
  <c r="Y230"/>
  <c r="X230"/>
  <c r="W230"/>
  <c r="V230"/>
  <c r="AC229"/>
  <c r="AB229"/>
  <c r="AA229"/>
  <c r="Z229"/>
  <c r="Y229"/>
  <c r="X229"/>
  <c r="W229"/>
  <c r="V229"/>
  <c r="AC228"/>
  <c r="AB228"/>
  <c r="AA228"/>
  <c r="Z228"/>
  <c r="Y228"/>
  <c r="X228"/>
  <c r="W228"/>
  <c r="V228"/>
  <c r="AC227"/>
  <c r="AB227"/>
  <c r="AA227"/>
  <c r="Z227"/>
  <c r="Y227"/>
  <c r="X227"/>
  <c r="W227"/>
  <c r="V227"/>
  <c r="AC226"/>
  <c r="AB226"/>
  <c r="AA226"/>
  <c r="Z226"/>
  <c r="Y226"/>
  <c r="X226"/>
  <c r="W226"/>
  <c r="V226"/>
  <c r="AC225"/>
  <c r="AB225"/>
  <c r="AA225"/>
  <c r="Z225"/>
  <c r="Y225"/>
  <c r="X225"/>
  <c r="W225"/>
  <c r="V225"/>
  <c r="AC224"/>
  <c r="AB224"/>
  <c r="AA224"/>
  <c r="Z224"/>
  <c r="Y224"/>
  <c r="X224"/>
  <c r="W224"/>
  <c r="V224"/>
  <c r="AC223"/>
  <c r="AB223"/>
  <c r="AA223"/>
  <c r="Z223"/>
  <c r="Y223"/>
  <c r="X223"/>
  <c r="W223"/>
  <c r="V223"/>
  <c r="AC222"/>
  <c r="AB222"/>
  <c r="AA222"/>
  <c r="Z222"/>
  <c r="Y222"/>
  <c r="X222"/>
  <c r="W222"/>
  <c r="V222"/>
  <c r="AC221"/>
  <c r="AB221"/>
  <c r="AA221"/>
  <c r="Z221"/>
  <c r="Y221"/>
  <c r="X221"/>
  <c r="W221"/>
  <c r="V221"/>
  <c r="AC220"/>
  <c r="AB220"/>
  <c r="AA220"/>
  <c r="Z220"/>
  <c r="Y220"/>
  <c r="X220"/>
  <c r="W220"/>
  <c r="V220"/>
  <c r="AC219"/>
  <c r="AB219"/>
  <c r="AA219"/>
  <c r="Z219"/>
  <c r="Y219"/>
  <c r="X219"/>
  <c r="W219"/>
  <c r="V219"/>
  <c r="AC218"/>
  <c r="AB218"/>
  <c r="AA218"/>
  <c r="Z218"/>
  <c r="Y218"/>
  <c r="X218"/>
  <c r="W218"/>
  <c r="V218"/>
  <c r="AC217"/>
  <c r="AB217"/>
  <c r="AA217"/>
  <c r="Z217"/>
  <c r="Y217"/>
  <c r="X217"/>
  <c r="W217"/>
  <c r="V217"/>
  <c r="AC216"/>
  <c r="AB216"/>
  <c r="AA216"/>
  <c r="Z216"/>
  <c r="Y216"/>
  <c r="X216"/>
  <c r="W216"/>
  <c r="V216"/>
  <c r="AC215"/>
  <c r="AB215"/>
  <c r="AA215"/>
  <c r="Z215"/>
  <c r="Y215"/>
  <c r="X215"/>
  <c r="W215"/>
  <c r="V215"/>
  <c r="AC214"/>
  <c r="AB214"/>
  <c r="AA214"/>
  <c r="Z214"/>
  <c r="Y214"/>
  <c r="X214"/>
  <c r="W214"/>
  <c r="V214"/>
  <c r="AC213"/>
  <c r="AB213"/>
  <c r="AA213"/>
  <c r="Z213"/>
  <c r="Y213"/>
  <c r="X213"/>
  <c r="W213"/>
  <c r="V213"/>
  <c r="AC212"/>
  <c r="AB212"/>
  <c r="AA212"/>
  <c r="Z212"/>
  <c r="Y212"/>
  <c r="X212"/>
  <c r="W212"/>
  <c r="V212"/>
  <c r="AC211"/>
  <c r="AB211"/>
  <c r="AA211"/>
  <c r="Z211"/>
  <c r="Y211"/>
  <c r="X211"/>
  <c r="W211"/>
  <c r="V211"/>
  <c r="AC210"/>
  <c r="AB210"/>
  <c r="AA210"/>
  <c r="Z210"/>
  <c r="Y210"/>
  <c r="X210"/>
  <c r="W210"/>
  <c r="V210"/>
  <c r="AC209"/>
  <c r="AB209"/>
  <c r="AA209"/>
  <c r="Z209"/>
  <c r="Y209"/>
  <c r="X209"/>
  <c r="W209"/>
  <c r="V209"/>
  <c r="AC208"/>
  <c r="AB208"/>
  <c r="AA208"/>
  <c r="Z208"/>
  <c r="Y208"/>
  <c r="X208"/>
  <c r="W208"/>
  <c r="V208"/>
  <c r="AC207"/>
  <c r="AB207"/>
  <c r="AA207"/>
  <c r="Z207"/>
  <c r="Y207"/>
  <c r="X207"/>
  <c r="W207"/>
  <c r="V207"/>
  <c r="AC206"/>
  <c r="AB206"/>
  <c r="AA206"/>
  <c r="Z206"/>
  <c r="Y206"/>
  <c r="X206"/>
  <c r="W206"/>
  <c r="V206"/>
  <c r="AC205"/>
  <c r="AB205"/>
  <c r="AA205"/>
  <c r="Z205"/>
  <c r="Y205"/>
  <c r="X205"/>
  <c r="W205"/>
  <c r="V205"/>
  <c r="AC204"/>
  <c r="AB204"/>
  <c r="AA204"/>
  <c r="Z204"/>
  <c r="Y204"/>
  <c r="X204"/>
  <c r="W204"/>
  <c r="V204"/>
  <c r="AC203"/>
  <c r="AB203"/>
  <c r="AA203"/>
  <c r="Z203"/>
  <c r="Y203"/>
  <c r="X203"/>
  <c r="W203"/>
  <c r="V203"/>
  <c r="AC202"/>
  <c r="AB202"/>
  <c r="AA202"/>
  <c r="Z202"/>
  <c r="Y202"/>
  <c r="X202"/>
  <c r="W202"/>
  <c r="V202"/>
  <c r="AC201"/>
  <c r="AB201"/>
  <c r="AA201"/>
  <c r="Z201"/>
  <c r="Y201"/>
  <c r="X201"/>
  <c r="W201"/>
  <c r="V201"/>
  <c r="AC200"/>
  <c r="AB200"/>
  <c r="AA200"/>
  <c r="Z200"/>
  <c r="Y200"/>
  <c r="X200"/>
  <c r="W200"/>
  <c r="V200"/>
  <c r="AC199"/>
  <c r="AB199"/>
  <c r="AA199"/>
  <c r="Z199"/>
  <c r="Y199"/>
  <c r="X199"/>
  <c r="W199"/>
  <c r="V199"/>
  <c r="AC198"/>
  <c r="AB198"/>
  <c r="AA198"/>
  <c r="Z198"/>
  <c r="Y198"/>
  <c r="X198"/>
  <c r="W198"/>
  <c r="V198"/>
  <c r="AC197"/>
  <c r="AB197"/>
  <c r="AA197"/>
  <c r="Z197"/>
  <c r="Y197"/>
  <c r="X197"/>
  <c r="W197"/>
  <c r="V197"/>
  <c r="AC196"/>
  <c r="AB196"/>
  <c r="AA196"/>
  <c r="Z196"/>
  <c r="Y196"/>
  <c r="X196"/>
  <c r="W196"/>
  <c r="V196"/>
  <c r="AC195"/>
  <c r="AB195"/>
  <c r="AA195"/>
  <c r="Z195"/>
  <c r="Y195"/>
  <c r="X195"/>
  <c r="W195"/>
  <c r="V195"/>
  <c r="AC194"/>
  <c r="AB194"/>
  <c r="AA194"/>
  <c r="Z194"/>
  <c r="Y194"/>
  <c r="X194"/>
  <c r="W194"/>
  <c r="V194"/>
  <c r="AC193"/>
  <c r="AB193"/>
  <c r="AA193"/>
  <c r="Z193"/>
  <c r="Y193"/>
  <c r="X193"/>
  <c r="W193"/>
  <c r="V193"/>
  <c r="AC192"/>
  <c r="AB192"/>
  <c r="AA192"/>
  <c r="Z192"/>
  <c r="Y192"/>
  <c r="X192"/>
  <c r="W192"/>
  <c r="V192"/>
  <c r="AC191"/>
  <c r="AB191"/>
  <c r="AA191"/>
  <c r="Z191"/>
  <c r="Y191"/>
  <c r="X191"/>
  <c r="W191"/>
  <c r="V191"/>
  <c r="AC190"/>
  <c r="AB190"/>
  <c r="AA190"/>
  <c r="Z190"/>
  <c r="Y190"/>
  <c r="X190"/>
  <c r="W190"/>
  <c r="V190"/>
  <c r="AC189"/>
  <c r="AB189"/>
  <c r="AA189"/>
  <c r="Z189"/>
  <c r="Y189"/>
  <c r="X189"/>
  <c r="W189"/>
  <c r="V189"/>
  <c r="AC188"/>
  <c r="AB188"/>
  <c r="AA188"/>
  <c r="Z188"/>
  <c r="Y188"/>
  <c r="X188"/>
  <c r="W188"/>
  <c r="V188"/>
  <c r="AC187"/>
  <c r="AB187"/>
  <c r="AA187"/>
  <c r="Z187"/>
  <c r="Y187"/>
  <c r="X187"/>
  <c r="W187"/>
  <c r="V187"/>
  <c r="AC186"/>
  <c r="AB186"/>
  <c r="AA186"/>
  <c r="Z186"/>
  <c r="Y186"/>
  <c r="X186"/>
  <c r="W186"/>
  <c r="V186"/>
  <c r="AC185"/>
  <c r="AB185"/>
  <c r="AA185"/>
  <c r="Z185"/>
  <c r="Y185"/>
  <c r="X185"/>
  <c r="W185"/>
  <c r="V185"/>
  <c r="AC184"/>
  <c r="AB184"/>
  <c r="AA184"/>
  <c r="Z184"/>
  <c r="Y184"/>
  <c r="X184"/>
  <c r="W184"/>
  <c r="V184"/>
  <c r="AC183"/>
  <c r="AB183"/>
  <c r="AA183"/>
  <c r="Z183"/>
  <c r="Y183"/>
  <c r="X183"/>
  <c r="W183"/>
  <c r="V183"/>
  <c r="AC182"/>
  <c r="AB182"/>
  <c r="AA182"/>
  <c r="Z182"/>
  <c r="Y182"/>
  <c r="X182"/>
  <c r="W182"/>
  <c r="V182"/>
  <c r="AC181"/>
  <c r="AB181"/>
  <c r="AA181"/>
  <c r="Z181"/>
  <c r="Y181"/>
  <c r="X181"/>
  <c r="W181"/>
  <c r="V181"/>
  <c r="AC180"/>
  <c r="AB180"/>
  <c r="AA180"/>
  <c r="Z180"/>
  <c r="Y180"/>
  <c r="X180"/>
  <c r="W180"/>
  <c r="V180"/>
  <c r="AC179"/>
  <c r="AB179"/>
  <c r="AA179"/>
  <c r="Z179"/>
  <c r="Y179"/>
  <c r="X179"/>
  <c r="W179"/>
  <c r="V179"/>
  <c r="AC178"/>
  <c r="AB178"/>
  <c r="AA178"/>
  <c r="Z178"/>
  <c r="Y178"/>
  <c r="X178"/>
  <c r="W178"/>
  <c r="V178"/>
  <c r="AC177"/>
  <c r="AB177"/>
  <c r="AA177"/>
  <c r="Z177"/>
  <c r="Y177"/>
  <c r="X177"/>
  <c r="W177"/>
  <c r="V177"/>
  <c r="AC176"/>
  <c r="AB176"/>
  <c r="AA176"/>
  <c r="Z176"/>
  <c r="Y176"/>
  <c r="X176"/>
  <c r="W176"/>
  <c r="V176"/>
  <c r="AC175"/>
  <c r="AB175"/>
  <c r="AA175"/>
  <c r="Z175"/>
  <c r="Y175"/>
  <c r="X175"/>
  <c r="W175"/>
  <c r="V175"/>
  <c r="AC174"/>
  <c r="AB174"/>
  <c r="AA174"/>
  <c r="Z174"/>
  <c r="Y174"/>
  <c r="X174"/>
  <c r="W174"/>
  <c r="V174"/>
  <c r="AC173"/>
  <c r="AB173"/>
  <c r="AA173"/>
  <c r="Z173"/>
  <c r="Y173"/>
  <c r="X173"/>
  <c r="W173"/>
  <c r="V173"/>
  <c r="AC172"/>
  <c r="AB172"/>
  <c r="AA172"/>
  <c r="Z172"/>
  <c r="Y172"/>
  <c r="X172"/>
  <c r="W172"/>
  <c r="V172"/>
  <c r="AC171"/>
  <c r="AB171"/>
  <c r="AA171"/>
  <c r="Z171"/>
  <c r="Y171"/>
  <c r="X171"/>
  <c r="W171"/>
  <c r="V171"/>
  <c r="AC170"/>
  <c r="AB170"/>
  <c r="AA170"/>
  <c r="Z170"/>
  <c r="Y170"/>
  <c r="X170"/>
  <c r="W170"/>
  <c r="V170"/>
  <c r="AC169"/>
  <c r="AB169"/>
  <c r="AA169"/>
  <c r="Z169"/>
  <c r="Y169"/>
  <c r="X169"/>
  <c r="W169"/>
  <c r="V169"/>
  <c r="AC168"/>
  <c r="AB168"/>
  <c r="AA168"/>
  <c r="Z168"/>
  <c r="Y168"/>
  <c r="X168"/>
  <c r="W168"/>
  <c r="V168"/>
  <c r="AC167"/>
  <c r="AB167"/>
  <c r="AA167"/>
  <c r="Z167"/>
  <c r="Y167"/>
  <c r="X167"/>
  <c r="W167"/>
  <c r="V167"/>
  <c r="AC166"/>
  <c r="AB166"/>
  <c r="AA166"/>
  <c r="Z166"/>
  <c r="Y166"/>
  <c r="X166"/>
  <c r="W166"/>
  <c r="V166"/>
  <c r="AC165"/>
  <c r="AB165"/>
  <c r="AA165"/>
  <c r="Z165"/>
  <c r="Y165"/>
  <c r="X165"/>
  <c r="W165"/>
  <c r="V165"/>
  <c r="AC164"/>
  <c r="AB164"/>
  <c r="AA164"/>
  <c r="Z164"/>
  <c r="Y164"/>
  <c r="X164"/>
  <c r="W164"/>
  <c r="V164"/>
  <c r="AC163"/>
  <c r="AB163"/>
  <c r="AA163"/>
  <c r="Z163"/>
  <c r="Y163"/>
  <c r="X163"/>
  <c r="W163"/>
  <c r="V163"/>
  <c r="AC162"/>
  <c r="AB162"/>
  <c r="AA162"/>
  <c r="Z162"/>
  <c r="Y162"/>
  <c r="X162"/>
  <c r="W162"/>
  <c r="V162"/>
  <c r="AC161"/>
  <c r="AB161"/>
  <c r="AA161"/>
  <c r="Z161"/>
  <c r="Y161"/>
  <c r="X161"/>
  <c r="W161"/>
  <c r="V161"/>
  <c r="AC160"/>
  <c r="AB160"/>
  <c r="AA160"/>
  <c r="Z160"/>
  <c r="Y160"/>
  <c r="X160"/>
  <c r="W160"/>
  <c r="V160"/>
  <c r="AC159"/>
  <c r="AB159"/>
  <c r="AA159"/>
  <c r="Z159"/>
  <c r="Y159"/>
  <c r="X159"/>
  <c r="W159"/>
  <c r="V159"/>
  <c r="AC158"/>
  <c r="AB158"/>
  <c r="AA158"/>
  <c r="Z158"/>
  <c r="Y158"/>
  <c r="X158"/>
  <c r="W158"/>
  <c r="V158"/>
  <c r="AC157"/>
  <c r="AB157"/>
  <c r="AA157"/>
  <c r="Z157"/>
  <c r="Y157"/>
  <c r="X157"/>
  <c r="W157"/>
  <c r="V157"/>
  <c r="AC156"/>
  <c r="AB156"/>
  <c r="AA156"/>
  <c r="Z156"/>
  <c r="Y156"/>
  <c r="X156"/>
  <c r="W156"/>
  <c r="V156"/>
  <c r="AC155"/>
  <c r="AB155"/>
  <c r="AA155"/>
  <c r="Z155"/>
  <c r="Y155"/>
  <c r="X155"/>
  <c r="W155"/>
  <c r="V155"/>
  <c r="AC154"/>
  <c r="AB154"/>
  <c r="AA154"/>
  <c r="Z154"/>
  <c r="Y154"/>
  <c r="X154"/>
  <c r="W154"/>
  <c r="V154"/>
  <c r="AC153"/>
  <c r="AB153"/>
  <c r="AA153"/>
  <c r="Z153"/>
  <c r="Y153"/>
  <c r="X153"/>
  <c r="W153"/>
  <c r="V153"/>
  <c r="AC152"/>
  <c r="AB152"/>
  <c r="AA152"/>
  <c r="Z152"/>
  <c r="Y152"/>
  <c r="X152"/>
  <c r="W152"/>
  <c r="V152"/>
  <c r="AC151"/>
  <c r="AB151"/>
  <c r="AA151"/>
  <c r="Z151"/>
  <c r="Y151"/>
  <c r="X151"/>
  <c r="W151"/>
  <c r="V151"/>
  <c r="AC150"/>
  <c r="AB150"/>
  <c r="AA150"/>
  <c r="Z150"/>
  <c r="Y150"/>
  <c r="X150"/>
  <c r="W150"/>
  <c r="V150"/>
  <c r="AC149"/>
  <c r="AB149"/>
  <c r="AA149"/>
  <c r="Z149"/>
  <c r="Y149"/>
  <c r="X149"/>
  <c r="W149"/>
  <c r="V149"/>
  <c r="AC148"/>
  <c r="AB148"/>
  <c r="AA148"/>
  <c r="Z148"/>
  <c r="Y148"/>
  <c r="X148"/>
  <c r="W148"/>
  <c r="V148"/>
  <c r="AC147"/>
  <c r="AB147"/>
  <c r="AA147"/>
  <c r="Z147"/>
  <c r="Y147"/>
  <c r="X147"/>
  <c r="W147"/>
  <c r="V147"/>
  <c r="AC146"/>
  <c r="AB146"/>
  <c r="AA146"/>
  <c r="Z146"/>
  <c r="Y146"/>
  <c r="X146"/>
  <c r="W146"/>
  <c r="V146"/>
  <c r="AC145"/>
  <c r="AB145"/>
  <c r="AA145"/>
  <c r="Z145"/>
  <c r="Y145"/>
  <c r="X145"/>
  <c r="W145"/>
  <c r="V145"/>
  <c r="AC144"/>
  <c r="AB144"/>
  <c r="AA144"/>
  <c r="Z144"/>
  <c r="Y144"/>
  <c r="X144"/>
  <c r="W144"/>
  <c r="V144"/>
  <c r="AC143"/>
  <c r="AB143"/>
  <c r="AA143"/>
  <c r="Z143"/>
  <c r="Y143"/>
  <c r="X143"/>
  <c r="W143"/>
  <c r="V143"/>
  <c r="AC142"/>
  <c r="AB142"/>
  <c r="AA142"/>
  <c r="Z142"/>
  <c r="Y142"/>
  <c r="X142"/>
  <c r="W142"/>
  <c r="V142"/>
  <c r="AC141"/>
  <c r="AB141"/>
  <c r="AA141"/>
  <c r="Z141"/>
  <c r="Y141"/>
  <c r="X141"/>
  <c r="W141"/>
  <c r="V141"/>
  <c r="AC140"/>
  <c r="AB140"/>
  <c r="AA140"/>
  <c r="Z140"/>
  <c r="Y140"/>
  <c r="X140"/>
  <c r="W140"/>
  <c r="V140"/>
  <c r="AC139"/>
  <c r="AB139"/>
  <c r="AA139"/>
  <c r="Z139"/>
  <c r="Y139"/>
  <c r="X139"/>
  <c r="W139"/>
  <c r="V139"/>
  <c r="AC138"/>
  <c r="AB138"/>
  <c r="AA138"/>
  <c r="Z138"/>
  <c r="Y138"/>
  <c r="X138"/>
  <c r="W138"/>
  <c r="V138"/>
  <c r="AC137"/>
  <c r="AB137"/>
  <c r="AA137"/>
  <c r="Z137"/>
  <c r="Y137"/>
  <c r="X137"/>
  <c r="W137"/>
  <c r="V137"/>
  <c r="AC136"/>
  <c r="AB136"/>
  <c r="AA136"/>
  <c r="Z136"/>
  <c r="Y136"/>
  <c r="X136"/>
  <c r="W136"/>
  <c r="V136"/>
  <c r="AC135"/>
  <c r="AB135"/>
  <c r="AA135"/>
  <c r="Z135"/>
  <c r="Y135"/>
  <c r="X135"/>
  <c r="W135"/>
  <c r="V135"/>
  <c r="AC134"/>
  <c r="AB134"/>
  <c r="AA134"/>
  <c r="Z134"/>
  <c r="Y134"/>
  <c r="X134"/>
  <c r="W134"/>
  <c r="V134"/>
  <c r="AC133"/>
  <c r="AB133"/>
  <c r="AA133"/>
  <c r="Z133"/>
  <c r="Y133"/>
  <c r="X133"/>
  <c r="W133"/>
  <c r="V133"/>
  <c r="AC132"/>
  <c r="AB132"/>
  <c r="AA132"/>
  <c r="Z132"/>
  <c r="Y132"/>
  <c r="X132"/>
  <c r="W132"/>
  <c r="V132"/>
  <c r="AC131"/>
  <c r="AB131"/>
  <c r="AA131"/>
  <c r="Z131"/>
  <c r="Y131"/>
  <c r="X131"/>
  <c r="W131"/>
  <c r="V131"/>
  <c r="AC130"/>
  <c r="AB130"/>
  <c r="AA130"/>
  <c r="Z130"/>
  <c r="Y130"/>
  <c r="X130"/>
  <c r="W130"/>
  <c r="V130"/>
  <c r="AC129"/>
  <c r="AB129"/>
  <c r="AA129"/>
  <c r="Z129"/>
  <c r="Y129"/>
  <c r="X129"/>
  <c r="W129"/>
  <c r="V129"/>
  <c r="AC128"/>
  <c r="AB128"/>
  <c r="AA128"/>
  <c r="Z128"/>
  <c r="Y128"/>
  <c r="X128"/>
  <c r="W128"/>
  <c r="V128"/>
  <c r="AC127"/>
  <c r="AB127"/>
  <c r="AA127"/>
  <c r="Z127"/>
  <c r="Y127"/>
  <c r="X127"/>
  <c r="W127"/>
  <c r="V127"/>
  <c r="AC126"/>
  <c r="AB126"/>
  <c r="AA126"/>
  <c r="Z126"/>
  <c r="Y126"/>
  <c r="X126"/>
  <c r="W126"/>
  <c r="V126"/>
  <c r="AC125"/>
  <c r="AB125"/>
  <c r="AA125"/>
  <c r="Z125"/>
  <c r="Y125"/>
  <c r="X125"/>
  <c r="W125"/>
  <c r="V125"/>
  <c r="AC124"/>
  <c r="AB124"/>
  <c r="AA124"/>
  <c r="Z124"/>
  <c r="Y124"/>
  <c r="X124"/>
  <c r="W124"/>
  <c r="V124"/>
  <c r="AC123"/>
  <c r="AB123"/>
  <c r="AA123"/>
  <c r="Z123"/>
  <c r="Y123"/>
  <c r="X123"/>
  <c r="W123"/>
  <c r="V123"/>
  <c r="AC122"/>
  <c r="AB122"/>
  <c r="AA122"/>
  <c r="Z122"/>
  <c r="Y122"/>
  <c r="X122"/>
  <c r="W122"/>
  <c r="V122"/>
  <c r="AC121"/>
  <c r="AB121"/>
  <c r="AA121"/>
  <c r="Z121"/>
  <c r="Y121"/>
  <c r="X121"/>
  <c r="W121"/>
  <c r="V121"/>
  <c r="AC120"/>
  <c r="AB120"/>
  <c r="AA120"/>
  <c r="Z120"/>
  <c r="Y120"/>
  <c r="X120"/>
  <c r="W120"/>
  <c r="V120"/>
  <c r="AC119"/>
  <c r="AB119"/>
  <c r="AA119"/>
  <c r="Z119"/>
  <c r="Y119"/>
  <c r="X119"/>
  <c r="W119"/>
  <c r="V119"/>
  <c r="AC118"/>
  <c r="AB118"/>
  <c r="AA118"/>
  <c r="Z118"/>
  <c r="Y118"/>
  <c r="X118"/>
  <c r="W118"/>
  <c r="V118"/>
  <c r="AC117"/>
  <c r="AB117"/>
  <c r="AA117"/>
  <c r="Z117"/>
  <c r="Y117"/>
  <c r="X117"/>
  <c r="W117"/>
  <c r="V117"/>
  <c r="AC116"/>
  <c r="AB116"/>
  <c r="AA116"/>
  <c r="Z116"/>
  <c r="Y116"/>
  <c r="X116"/>
  <c r="W116"/>
  <c r="V116"/>
  <c r="AC115"/>
  <c r="AB115"/>
  <c r="AA115"/>
  <c r="Z115"/>
  <c r="Y115"/>
  <c r="X115"/>
  <c r="W115"/>
  <c r="V115"/>
  <c r="AC114"/>
  <c r="AB114"/>
  <c r="AA114"/>
  <c r="Z114"/>
  <c r="Y114"/>
  <c r="X114"/>
  <c r="W114"/>
  <c r="V114"/>
  <c r="AC113"/>
  <c r="AB113"/>
  <c r="AA113"/>
  <c r="Z113"/>
  <c r="Y113"/>
  <c r="X113"/>
  <c r="W113"/>
  <c r="V113"/>
  <c r="AC112"/>
  <c r="AB112"/>
  <c r="AA112"/>
  <c r="Z112"/>
  <c r="Y112"/>
  <c r="X112"/>
  <c r="W112"/>
  <c r="V112"/>
  <c r="AC111"/>
  <c r="AB111"/>
  <c r="AA111"/>
  <c r="Z111"/>
  <c r="Y111"/>
  <c r="X111"/>
  <c r="W111"/>
  <c r="V111"/>
  <c r="AC110"/>
  <c r="AB110"/>
  <c r="AA110"/>
  <c r="Z110"/>
  <c r="Y110"/>
  <c r="X110"/>
  <c r="W110"/>
  <c r="V110"/>
  <c r="AC109"/>
  <c r="AB109"/>
  <c r="AA109"/>
  <c r="Z109"/>
  <c r="Y109"/>
  <c r="X109"/>
  <c r="W109"/>
  <c r="V109"/>
  <c r="AC108"/>
  <c r="AB108"/>
  <c r="AA108"/>
  <c r="Z108"/>
  <c r="Y108"/>
  <c r="X108"/>
  <c r="W108"/>
  <c r="V108"/>
  <c r="AC107"/>
  <c r="AB107"/>
  <c r="AA107"/>
  <c r="Z107"/>
  <c r="Y107"/>
  <c r="X107"/>
  <c r="W107"/>
  <c r="V107"/>
  <c r="AC106"/>
  <c r="AB106"/>
  <c r="AA106"/>
  <c r="Z106"/>
  <c r="Y106"/>
  <c r="X106"/>
  <c r="W106"/>
  <c r="V106"/>
  <c r="AC105"/>
  <c r="AB105"/>
  <c r="AA105"/>
  <c r="Z105"/>
  <c r="Y105"/>
  <c r="X105"/>
  <c r="W105"/>
  <c r="V105"/>
  <c r="AC104"/>
  <c r="AB104"/>
  <c r="AA104"/>
  <c r="Z104"/>
  <c r="Y104"/>
  <c r="X104"/>
  <c r="W104"/>
  <c r="V104"/>
  <c r="AC103"/>
  <c r="AB103"/>
  <c r="AA103"/>
  <c r="Z103"/>
  <c r="Y103"/>
  <c r="X103"/>
  <c r="W103"/>
  <c r="V103"/>
  <c r="AC102"/>
  <c r="AB102"/>
  <c r="AA102"/>
  <c r="Z102"/>
  <c r="Y102"/>
  <c r="X102"/>
  <c r="W102"/>
  <c r="V102"/>
  <c r="AC101"/>
  <c r="AB101"/>
  <c r="AA101"/>
  <c r="Z101"/>
  <c r="Y101"/>
  <c r="X101"/>
  <c r="W101"/>
  <c r="V101"/>
  <c r="AC100"/>
  <c r="AB100"/>
  <c r="AA100"/>
  <c r="Z100"/>
  <c r="Y100"/>
  <c r="X100"/>
  <c r="W100"/>
  <c r="V100"/>
  <c r="AC99"/>
  <c r="AB99"/>
  <c r="AA99"/>
  <c r="Z99"/>
  <c r="Y99"/>
  <c r="X99"/>
  <c r="W99"/>
  <c r="V99"/>
  <c r="AC98"/>
  <c r="AB98"/>
  <c r="AA98"/>
  <c r="Z98"/>
  <c r="Y98"/>
  <c r="X98"/>
  <c r="W98"/>
  <c r="V98"/>
  <c r="AC97"/>
  <c r="AB97"/>
  <c r="AA97"/>
  <c r="Z97"/>
  <c r="Y97"/>
  <c r="X97"/>
  <c r="W97"/>
  <c r="V97"/>
  <c r="AC96"/>
  <c r="AB96"/>
  <c r="AA96"/>
  <c r="Z96"/>
  <c r="Y96"/>
  <c r="X96"/>
  <c r="W96"/>
  <c r="V96"/>
  <c r="AC95"/>
  <c r="AB95"/>
  <c r="AA95"/>
  <c r="Z95"/>
  <c r="Y95"/>
  <c r="X95"/>
  <c r="W95"/>
  <c r="V95"/>
  <c r="AC94"/>
  <c r="AB94"/>
  <c r="AA94"/>
  <c r="Z94"/>
  <c r="Y94"/>
  <c r="X94"/>
  <c r="W94"/>
  <c r="V94"/>
  <c r="AC93"/>
  <c r="AB93"/>
  <c r="AA93"/>
  <c r="Z93"/>
  <c r="Y93"/>
  <c r="X93"/>
  <c r="W93"/>
  <c r="V93"/>
  <c r="AC92"/>
  <c r="AB92"/>
  <c r="AA92"/>
  <c r="Z92"/>
  <c r="Y92"/>
  <c r="X92"/>
  <c r="W92"/>
  <c r="V92"/>
  <c r="AC91"/>
  <c r="AB91"/>
  <c r="AA91"/>
  <c r="Z91"/>
  <c r="Y91"/>
  <c r="X91"/>
  <c r="W91"/>
  <c r="V91"/>
  <c r="AC90"/>
  <c r="AB90"/>
  <c r="AA90"/>
  <c r="Z90"/>
  <c r="Y90"/>
  <c r="X90"/>
  <c r="W90"/>
  <c r="V90"/>
  <c r="AC89"/>
  <c r="AB89"/>
  <c r="AA89"/>
  <c r="Z89"/>
  <c r="Y89"/>
  <c r="X89"/>
  <c r="W89"/>
  <c r="V89"/>
  <c r="AC88"/>
  <c r="AB88"/>
  <c r="AA88"/>
  <c r="Z88"/>
  <c r="Y88"/>
  <c r="X88"/>
  <c r="W88"/>
  <c r="V88"/>
  <c r="AC87"/>
  <c r="AB87"/>
  <c r="AA87"/>
  <c r="Z87"/>
  <c r="Y87"/>
  <c r="X87"/>
  <c r="W87"/>
  <c r="V87"/>
  <c r="AC86"/>
  <c r="AB86"/>
  <c r="AA86"/>
  <c r="Z86"/>
  <c r="Y86"/>
  <c r="X86"/>
  <c r="W86"/>
  <c r="V86"/>
  <c r="AC85"/>
  <c r="AB85"/>
  <c r="AA85"/>
  <c r="Z85"/>
  <c r="Y85"/>
  <c r="X85"/>
  <c r="W85"/>
  <c r="V85"/>
  <c r="AC84"/>
  <c r="AB84"/>
  <c r="AA84"/>
  <c r="Z84"/>
  <c r="Y84"/>
  <c r="X84"/>
  <c r="W84"/>
  <c r="V84"/>
  <c r="AC83"/>
  <c r="AB83"/>
  <c r="AA83"/>
  <c r="Z83"/>
  <c r="Y83"/>
  <c r="X83"/>
  <c r="W83"/>
  <c r="V83"/>
  <c r="AC82"/>
  <c r="AB82"/>
  <c r="AA82"/>
  <c r="Z82"/>
  <c r="Y82"/>
  <c r="X82"/>
  <c r="W82"/>
  <c r="V82"/>
  <c r="AC81"/>
  <c r="AB81"/>
  <c r="AA81"/>
  <c r="Z81"/>
  <c r="Y81"/>
  <c r="X81"/>
  <c r="W81"/>
  <c r="V81"/>
  <c r="AC80"/>
  <c r="AB80"/>
  <c r="AA80"/>
  <c r="Z80"/>
  <c r="Y80"/>
  <c r="X80"/>
  <c r="W80"/>
  <c r="V80"/>
  <c r="AC79"/>
  <c r="AB79"/>
  <c r="AA79"/>
  <c r="Z79"/>
  <c r="Y79"/>
  <c r="X79"/>
  <c r="W79"/>
  <c r="V79"/>
  <c r="AC78"/>
  <c r="AB78"/>
  <c r="AA78"/>
  <c r="Z78"/>
  <c r="Y78"/>
  <c r="X78"/>
  <c r="W78"/>
  <c r="V78"/>
  <c r="AC77"/>
  <c r="AB77"/>
  <c r="AA77"/>
  <c r="Z77"/>
  <c r="Y77"/>
  <c r="X77"/>
  <c r="W77"/>
  <c r="V77"/>
  <c r="AC76"/>
  <c r="AB76"/>
  <c r="AA76"/>
  <c r="Z76"/>
  <c r="Y76"/>
  <c r="X76"/>
  <c r="W76"/>
  <c r="V76"/>
  <c r="AC75"/>
  <c r="AB75"/>
  <c r="AA75"/>
  <c r="Z75"/>
  <c r="Y75"/>
  <c r="X75"/>
  <c r="W75"/>
  <c r="V75"/>
  <c r="AC74"/>
  <c r="AB74"/>
  <c r="AA74"/>
  <c r="Z74"/>
  <c r="Y74"/>
  <c r="X74"/>
  <c r="W74"/>
  <c r="V74"/>
  <c r="AC73"/>
  <c r="AB73"/>
  <c r="AA73"/>
  <c r="Z73"/>
  <c r="Y73"/>
  <c r="X73"/>
  <c r="W73"/>
  <c r="V73"/>
  <c r="AC72"/>
  <c r="AB72"/>
  <c r="AA72"/>
  <c r="Z72"/>
  <c r="Y72"/>
  <c r="X72"/>
  <c r="W72"/>
  <c r="V72"/>
  <c r="AC71"/>
  <c r="AB71"/>
  <c r="AA71"/>
  <c r="Z71"/>
  <c r="Y71"/>
  <c r="X71"/>
  <c r="W71"/>
  <c r="V71"/>
  <c r="AC70"/>
  <c r="AB70"/>
  <c r="AA70"/>
  <c r="Z70"/>
  <c r="Y70"/>
  <c r="X70"/>
  <c r="W70"/>
  <c r="V70"/>
  <c r="AC69"/>
  <c r="AB69"/>
  <c r="AA69"/>
  <c r="Z69"/>
  <c r="Y69"/>
  <c r="X69"/>
  <c r="W69"/>
  <c r="V69"/>
  <c r="AC68"/>
  <c r="AB68"/>
  <c r="AA68"/>
  <c r="Z68"/>
  <c r="Y68"/>
  <c r="X68"/>
  <c r="W68"/>
  <c r="V68"/>
  <c r="AC67"/>
  <c r="AB67"/>
  <c r="AA67"/>
  <c r="Z67"/>
  <c r="Y67"/>
  <c r="X67"/>
  <c r="W67"/>
  <c r="V67"/>
  <c r="AC66"/>
  <c r="AB66"/>
  <c r="AA66"/>
  <c r="Z66"/>
  <c r="Y66"/>
  <c r="X66"/>
  <c r="W66"/>
  <c r="V66"/>
  <c r="AC65"/>
  <c r="AB65"/>
  <c r="AA65"/>
  <c r="Z65"/>
  <c r="Y65"/>
  <c r="X65"/>
  <c r="W65"/>
  <c r="V65"/>
  <c r="AC64"/>
  <c r="AB64"/>
  <c r="AA64"/>
  <c r="Z64"/>
  <c r="Y64"/>
  <c r="X64"/>
  <c r="W64"/>
  <c r="V64"/>
  <c r="AC63"/>
  <c r="AB63"/>
  <c r="AA63"/>
  <c r="Z63"/>
  <c r="Y63"/>
  <c r="X63"/>
  <c r="W63"/>
  <c r="V63"/>
  <c r="AC62"/>
  <c r="AB62"/>
  <c r="AA62"/>
  <c r="Z62"/>
  <c r="Y62"/>
  <c r="X62"/>
  <c r="W62"/>
  <c r="V62"/>
  <c r="AC61"/>
  <c r="AB61"/>
  <c r="AA61"/>
  <c r="Z61"/>
  <c r="Y61"/>
  <c r="X61"/>
  <c r="W61"/>
  <c r="V61"/>
  <c r="AC60"/>
  <c r="AB60"/>
  <c r="AA60"/>
  <c r="Z60"/>
  <c r="Y60"/>
  <c r="X60"/>
  <c r="W60"/>
  <c r="V60"/>
  <c r="AC59"/>
  <c r="AB59"/>
  <c r="AA59"/>
  <c r="Z59"/>
  <c r="Y59"/>
  <c r="X59"/>
  <c r="W59"/>
  <c r="V59"/>
  <c r="AC58"/>
  <c r="AB58"/>
  <c r="AA58"/>
  <c r="Z58"/>
  <c r="Y58"/>
  <c r="X58"/>
  <c r="W58"/>
  <c r="V58"/>
  <c r="AC57"/>
  <c r="AB57"/>
  <c r="AA57"/>
  <c r="Z57"/>
  <c r="Y57"/>
  <c r="X57"/>
  <c r="W57"/>
  <c r="V57"/>
  <c r="AC56"/>
  <c r="AB56"/>
  <c r="AA56"/>
  <c r="Z56"/>
  <c r="Y56"/>
  <c r="X56"/>
  <c r="W56"/>
  <c r="V56"/>
  <c r="AC55"/>
  <c r="AB55"/>
  <c r="AA55"/>
  <c r="Z55"/>
  <c r="Y55"/>
  <c r="X55"/>
  <c r="W55"/>
  <c r="V55"/>
  <c r="AC54"/>
  <c r="AB54"/>
  <c r="AA54"/>
  <c r="Z54"/>
  <c r="Y54"/>
  <c r="X54"/>
  <c r="W54"/>
  <c r="V54"/>
  <c r="AC53"/>
  <c r="AB53"/>
  <c r="AA53"/>
  <c r="Z53"/>
  <c r="Y53"/>
  <c r="X53"/>
  <c r="W53"/>
  <c r="V53"/>
  <c r="AC52"/>
  <c r="AB52"/>
  <c r="AA52"/>
  <c r="Z52"/>
  <c r="Y52"/>
  <c r="X52"/>
  <c r="W52"/>
  <c r="V52"/>
  <c r="AC51"/>
  <c r="AB51"/>
  <c r="AA51"/>
  <c r="Z51"/>
  <c r="Y51"/>
  <c r="X51"/>
  <c r="W51"/>
  <c r="V51"/>
  <c r="AC50"/>
  <c r="AB50"/>
  <c r="AA50"/>
  <c r="Z50"/>
  <c r="Y50"/>
  <c r="X50"/>
  <c r="W50"/>
  <c r="V50"/>
  <c r="AC49"/>
  <c r="AB49"/>
  <c r="AA49"/>
  <c r="Z49"/>
  <c r="Y49"/>
  <c r="X49"/>
  <c r="W49"/>
  <c r="V49"/>
  <c r="AC48"/>
  <c r="AB48"/>
  <c r="AA48"/>
  <c r="Z48"/>
  <c r="Y48"/>
  <c r="X48"/>
  <c r="W48"/>
  <c r="V48"/>
  <c r="AC47"/>
  <c r="AB47"/>
  <c r="AA47"/>
  <c r="Z47"/>
  <c r="Y47"/>
  <c r="X47"/>
  <c r="W47"/>
  <c r="V47"/>
  <c r="AC46"/>
  <c r="AB46"/>
  <c r="AA46"/>
  <c r="Z46"/>
  <c r="Y46"/>
  <c r="X46"/>
  <c r="W46"/>
  <c r="V46"/>
  <c r="AC45"/>
  <c r="AB45"/>
  <c r="AA45"/>
  <c r="Z45"/>
  <c r="Y45"/>
  <c r="X45"/>
  <c r="W45"/>
  <c r="V45"/>
  <c r="AC44"/>
  <c r="AB44"/>
  <c r="AA44"/>
  <c r="Z44"/>
  <c r="Y44"/>
  <c r="X44"/>
  <c r="W44"/>
  <c r="V44"/>
  <c r="AC43"/>
  <c r="AB43"/>
  <c r="AA43"/>
  <c r="Z43"/>
  <c r="Y43"/>
  <c r="X43"/>
  <c r="W43"/>
  <c r="V43"/>
  <c r="AC42"/>
  <c r="AB42"/>
  <c r="AA42"/>
  <c r="Z42"/>
  <c r="Y42"/>
  <c r="X42"/>
  <c r="W42"/>
  <c r="V42"/>
  <c r="AC41"/>
  <c r="AB41"/>
  <c r="AA41"/>
  <c r="Z41"/>
  <c r="Y41"/>
  <c r="X41"/>
  <c r="W41"/>
  <c r="V41"/>
  <c r="AC40"/>
  <c r="AB40"/>
  <c r="AA40"/>
  <c r="Z40"/>
  <c r="Y40"/>
  <c r="X40"/>
  <c r="W40"/>
  <c r="V40"/>
  <c r="AC39"/>
  <c r="AB39"/>
  <c r="AA39"/>
  <c r="Z39"/>
  <c r="Y39"/>
  <c r="X39"/>
  <c r="W39"/>
  <c r="V39"/>
  <c r="AC38"/>
  <c r="AB38"/>
  <c r="AA38"/>
  <c r="Z38"/>
  <c r="Y38"/>
  <c r="X38"/>
  <c r="W38"/>
  <c r="V38"/>
  <c r="AC37"/>
  <c r="AB37"/>
  <c r="AA37"/>
  <c r="Z37"/>
  <c r="Y37"/>
  <c r="X37"/>
  <c r="W37"/>
  <c r="V37"/>
  <c r="AC36"/>
  <c r="AB36"/>
  <c r="AA36"/>
  <c r="Z36"/>
  <c r="Y36"/>
  <c r="X36"/>
  <c r="W36"/>
  <c r="V36"/>
  <c r="AC35"/>
  <c r="AB35"/>
  <c r="AA35"/>
  <c r="Z35"/>
  <c r="Y35"/>
  <c r="X35"/>
  <c r="W35"/>
  <c r="V35"/>
  <c r="AC34"/>
  <c r="AB34"/>
  <c r="AA34"/>
  <c r="Z34"/>
  <c r="Y34"/>
  <c r="X34"/>
  <c r="W34"/>
  <c r="V34"/>
  <c r="AC33"/>
  <c r="AB33"/>
  <c r="AA33"/>
  <c r="Z33"/>
  <c r="Y33"/>
  <c r="X33"/>
  <c r="W33"/>
  <c r="V33"/>
  <c r="AC32"/>
  <c r="AB32"/>
  <c r="AA32"/>
  <c r="Z32"/>
  <c r="Y32"/>
  <c r="X32"/>
  <c r="W32"/>
  <c r="V32"/>
  <c r="AC31"/>
  <c r="AB31"/>
  <c r="AA31"/>
  <c r="Z31"/>
  <c r="Y31"/>
  <c r="X31"/>
  <c r="W31"/>
  <c r="V31"/>
  <c r="AC30"/>
  <c r="AB30"/>
  <c r="AA30"/>
  <c r="Z30"/>
  <c r="Y30"/>
  <c r="X30"/>
  <c r="W30"/>
  <c r="V30"/>
  <c r="AC29"/>
  <c r="AB29"/>
  <c r="AA29"/>
  <c r="Z29"/>
  <c r="Y29"/>
  <c r="X29"/>
  <c r="W29"/>
  <c r="V29"/>
  <c r="AC28"/>
  <c r="AB28"/>
  <c r="AA28"/>
  <c r="Z28"/>
  <c r="Y28"/>
  <c r="X28"/>
  <c r="W28"/>
  <c r="V28"/>
  <c r="AC27"/>
  <c r="AB27"/>
  <c r="AA27"/>
  <c r="Z27"/>
  <c r="Y27"/>
  <c r="X27"/>
  <c r="W27"/>
  <c r="V27"/>
  <c r="AC26"/>
  <c r="AB26"/>
  <c r="AA26"/>
  <c r="Z26"/>
  <c r="Y26"/>
  <c r="X26"/>
  <c r="W26"/>
  <c r="V26"/>
  <c r="AC25"/>
  <c r="AB25"/>
  <c r="AA25"/>
  <c r="Z25"/>
  <c r="Y25"/>
  <c r="X25"/>
  <c r="W25"/>
  <c r="V25"/>
  <c r="AC24"/>
  <c r="AB24"/>
  <c r="AA24"/>
  <c r="Z24"/>
  <c r="Y24"/>
  <c r="X24"/>
  <c r="W24"/>
  <c r="V24"/>
  <c r="AC23"/>
  <c r="AB23"/>
  <c r="AA23"/>
  <c r="Z23"/>
  <c r="Y23"/>
  <c r="X23"/>
  <c r="W23"/>
  <c r="V23"/>
  <c r="AC22"/>
  <c r="AB22"/>
  <c r="AA22"/>
  <c r="Z22"/>
  <c r="Y22"/>
  <c r="X22"/>
  <c r="W22"/>
  <c r="V22"/>
  <c r="AC21"/>
  <c r="AB21"/>
  <c r="AA21"/>
  <c r="Z21"/>
  <c r="Y21"/>
  <c r="X21"/>
  <c r="W21"/>
  <c r="V21"/>
  <c r="AC20"/>
  <c r="AB20"/>
  <c r="AA20"/>
  <c r="Z20"/>
  <c r="Y20"/>
  <c r="X20"/>
  <c r="W20"/>
  <c r="V20"/>
  <c r="AC19"/>
  <c r="AB19"/>
  <c r="AA19"/>
  <c r="Z19"/>
  <c r="Y19"/>
  <c r="X19"/>
  <c r="W19"/>
  <c r="V19"/>
  <c r="AC18"/>
  <c r="AB18"/>
  <c r="AA18"/>
  <c r="Z18"/>
  <c r="Y18"/>
  <c r="X18"/>
  <c r="W18"/>
  <c r="V18"/>
  <c r="AC17"/>
  <c r="AB17"/>
  <c r="AA17"/>
  <c r="Z17"/>
  <c r="Y17"/>
  <c r="X17"/>
  <c r="W17"/>
  <c r="V17"/>
  <c r="AC16"/>
  <c r="AB16"/>
  <c r="AA16"/>
  <c r="Z16"/>
  <c r="Y16"/>
  <c r="X16"/>
  <c r="W16"/>
  <c r="V16"/>
  <c r="AC15"/>
  <c r="AB15"/>
  <c r="AA15"/>
  <c r="Z15"/>
  <c r="Y15"/>
  <c r="X15"/>
  <c r="W15"/>
  <c r="V15"/>
  <c r="AC14"/>
  <c r="AB14"/>
  <c r="AA14"/>
  <c r="Z14"/>
  <c r="Y14"/>
  <c r="X14"/>
  <c r="W14"/>
  <c r="V14"/>
  <c r="AC13"/>
  <c r="AB13"/>
  <c r="AA13"/>
  <c r="Z13"/>
  <c r="Y13"/>
  <c r="X13"/>
  <c r="W13"/>
  <c r="V13"/>
  <c r="AC12"/>
  <c r="AB12"/>
  <c r="AA12"/>
  <c r="Z12"/>
  <c r="Y12"/>
  <c r="X12"/>
  <c r="W12"/>
  <c r="V12"/>
  <c r="AC11"/>
  <c r="AB11"/>
  <c r="AA11"/>
  <c r="Z11"/>
  <c r="Y11"/>
  <c r="X11"/>
  <c r="W11"/>
  <c r="V11"/>
  <c r="AC10"/>
  <c r="AB10"/>
  <c r="AA10"/>
  <c r="Z10"/>
  <c r="Y10"/>
  <c r="X10"/>
  <c r="W10"/>
  <c r="V10"/>
  <c r="AC9"/>
  <c r="AB9"/>
  <c r="AA9"/>
  <c r="Z9"/>
  <c r="Y9"/>
  <c r="X9"/>
  <c r="W9"/>
  <c r="V9"/>
  <c r="AC8"/>
  <c r="AB8"/>
  <c r="AA8"/>
  <c r="Z8"/>
  <c r="Y8"/>
  <c r="X8"/>
  <c r="W8"/>
  <c r="V8"/>
  <c r="AC7"/>
  <c r="AB7"/>
  <c r="AA7"/>
  <c r="Z7"/>
  <c r="Y7"/>
  <c r="X7"/>
  <c r="W7"/>
  <c r="V7"/>
  <c r="AC6"/>
  <c r="AB6"/>
  <c r="AA6"/>
  <c r="Z6"/>
  <c r="V6"/>
  <c r="Y6"/>
  <c r="X6"/>
  <c r="W6"/>
  <c r="U10" l="1"/>
  <c r="P349"/>
  <c r="AE349" s="1"/>
  <c r="P493"/>
  <c r="AE493" s="1"/>
  <c r="P397"/>
  <c r="AE397" s="1"/>
  <c r="N173"/>
  <c r="P173" s="1"/>
  <c r="AE173" s="1"/>
  <c r="N381"/>
  <c r="P381" s="1"/>
  <c r="AE381" s="1"/>
  <c r="U15"/>
  <c r="U33"/>
  <c r="U49"/>
  <c r="U57"/>
  <c r="U81"/>
  <c r="P19"/>
  <c r="AE19" s="1"/>
  <c r="U8"/>
  <c r="U18"/>
  <c r="AE18" s="1"/>
  <c r="U34"/>
  <c r="U50"/>
  <c r="U58"/>
  <c r="U74"/>
  <c r="U82"/>
  <c r="U98"/>
  <c r="U114"/>
  <c r="U122"/>
  <c r="U138"/>
  <c r="U146"/>
  <c r="AE146" s="1"/>
  <c r="U154"/>
  <c r="U162"/>
  <c r="U178"/>
  <c r="U186"/>
  <c r="U202"/>
  <c r="U218"/>
  <c r="U226"/>
  <c r="U242"/>
  <c r="U250"/>
  <c r="U266"/>
  <c r="U282"/>
  <c r="U290"/>
  <c r="U306"/>
  <c r="U314"/>
  <c r="U330"/>
  <c r="U346"/>
  <c r="U370"/>
  <c r="U378"/>
  <c r="U394"/>
  <c r="U410"/>
  <c r="U418"/>
  <c r="U434"/>
  <c r="U442"/>
  <c r="U458"/>
  <c r="U474"/>
  <c r="U482"/>
  <c r="P300"/>
  <c r="AE300" s="1"/>
  <c r="P157"/>
  <c r="AE157" s="1"/>
  <c r="P237"/>
  <c r="AE237" s="1"/>
  <c r="P253"/>
  <c r="AE253" s="1"/>
  <c r="P285"/>
  <c r="AE285" s="1"/>
  <c r="P445"/>
  <c r="P461"/>
  <c r="P477"/>
  <c r="P509"/>
  <c r="AE509" s="1"/>
  <c r="N51"/>
  <c r="P51" s="1"/>
  <c r="AE51" s="1"/>
  <c r="N131"/>
  <c r="P131" s="1"/>
  <c r="AE131" s="1"/>
  <c r="N147"/>
  <c r="P147" s="1"/>
  <c r="P205"/>
  <c r="P221"/>
  <c r="AE221" s="1"/>
  <c r="P269"/>
  <c r="AE269" s="1"/>
  <c r="P365"/>
  <c r="AE365" s="1"/>
  <c r="P429"/>
  <c r="AE429" s="1"/>
  <c r="N174"/>
  <c r="P174" s="1"/>
  <c r="AE174" s="1"/>
  <c r="N222"/>
  <c r="P222" s="1"/>
  <c r="AE222" s="1"/>
  <c r="N302"/>
  <c r="P302" s="1"/>
  <c r="AE302" s="1"/>
  <c r="N366"/>
  <c r="P366" s="1"/>
  <c r="AE366" s="1"/>
  <c r="N446"/>
  <c r="P446" s="1"/>
  <c r="AE446" s="1"/>
  <c r="U9"/>
  <c r="P145"/>
  <c r="AE145" s="1"/>
  <c r="P184"/>
  <c r="AE184" s="1"/>
  <c r="P9"/>
  <c r="AE9" s="1"/>
  <c r="P22"/>
  <c r="AE22" s="1"/>
  <c r="P30"/>
  <c r="AE30" s="1"/>
  <c r="P38"/>
  <c r="P46"/>
  <c r="AE46" s="1"/>
  <c r="P54"/>
  <c r="AE54" s="1"/>
  <c r="P62"/>
  <c r="AE62" s="1"/>
  <c r="P70"/>
  <c r="AE70" s="1"/>
  <c r="P78"/>
  <c r="AE78" s="1"/>
  <c r="P86"/>
  <c r="AE86" s="1"/>
  <c r="P94"/>
  <c r="AE94" s="1"/>
  <c r="P102"/>
  <c r="P110"/>
  <c r="AE110" s="1"/>
  <c r="P118"/>
  <c r="AE118" s="1"/>
  <c r="P126"/>
  <c r="AE126" s="1"/>
  <c r="P134"/>
  <c r="AE134" s="1"/>
  <c r="P142"/>
  <c r="AE142" s="1"/>
  <c r="P150"/>
  <c r="AE150" s="1"/>
  <c r="P462"/>
  <c r="P510"/>
  <c r="AE510" s="1"/>
  <c r="P97"/>
  <c r="AE97" s="1"/>
  <c r="P303"/>
  <c r="AE303" s="1"/>
  <c r="P399"/>
  <c r="AE399" s="1"/>
  <c r="P48"/>
  <c r="AE48" s="1"/>
  <c r="N50"/>
  <c r="P50" s="1"/>
  <c r="AE50" s="1"/>
  <c r="N98"/>
  <c r="P98" s="1"/>
  <c r="U11"/>
  <c r="U23"/>
  <c r="U31"/>
  <c r="U39"/>
  <c r="U47"/>
  <c r="U55"/>
  <c r="U63"/>
  <c r="U71"/>
  <c r="U79"/>
  <c r="U87"/>
  <c r="U95"/>
  <c r="U103"/>
  <c r="U111"/>
  <c r="U119"/>
  <c r="U127"/>
  <c r="U135"/>
  <c r="U143"/>
  <c r="U151"/>
  <c r="P154"/>
  <c r="AE154" s="1"/>
  <c r="P162"/>
  <c r="AE162" s="1"/>
  <c r="P170"/>
  <c r="AE170" s="1"/>
  <c r="P178"/>
  <c r="AE178" s="1"/>
  <c r="P186"/>
  <c r="AE186" s="1"/>
  <c r="P194"/>
  <c r="AE194" s="1"/>
  <c r="P202"/>
  <c r="AE202" s="1"/>
  <c r="P210"/>
  <c r="AE210" s="1"/>
  <c r="P218"/>
  <c r="AE218" s="1"/>
  <c r="P226"/>
  <c r="AE226" s="1"/>
  <c r="P234"/>
  <c r="AE234" s="1"/>
  <c r="P242"/>
  <c r="AE242" s="1"/>
  <c r="P250"/>
  <c r="AE250" s="1"/>
  <c r="P258"/>
  <c r="AE258" s="1"/>
  <c r="P266"/>
  <c r="P274"/>
  <c r="P282"/>
  <c r="AE282" s="1"/>
  <c r="P290"/>
  <c r="AE290" s="1"/>
  <c r="P298"/>
  <c r="AE298" s="1"/>
  <c r="P306"/>
  <c r="P314"/>
  <c r="AE314" s="1"/>
  <c r="P322"/>
  <c r="AE322" s="1"/>
  <c r="P330"/>
  <c r="P338"/>
  <c r="AE338" s="1"/>
  <c r="P346"/>
  <c r="AE346" s="1"/>
  <c r="P354"/>
  <c r="AE354" s="1"/>
  <c r="P362"/>
  <c r="AE362" s="1"/>
  <c r="P370"/>
  <c r="AE370" s="1"/>
  <c r="P378"/>
  <c r="AE378" s="1"/>
  <c r="P386"/>
  <c r="AE386" s="1"/>
  <c r="P394"/>
  <c r="AE394" s="1"/>
  <c r="P402"/>
  <c r="P410"/>
  <c r="P418"/>
  <c r="P426"/>
  <c r="AE426" s="1"/>
  <c r="P434"/>
  <c r="P442"/>
  <c r="AE442" s="1"/>
  <c r="P450"/>
  <c r="AE450" s="1"/>
  <c r="P458"/>
  <c r="P466"/>
  <c r="P474"/>
  <c r="AE474" s="1"/>
  <c r="P482"/>
  <c r="P490"/>
  <c r="AE490" s="1"/>
  <c r="P498"/>
  <c r="AE498" s="1"/>
  <c r="P506"/>
  <c r="AE506" s="1"/>
  <c r="P113"/>
  <c r="AE113" s="1"/>
  <c r="P10"/>
  <c r="AE10" s="1"/>
  <c r="P8"/>
  <c r="P21"/>
  <c r="AE21" s="1"/>
  <c r="P29"/>
  <c r="AE29" s="1"/>
  <c r="P37"/>
  <c r="AE37" s="1"/>
  <c r="P45"/>
  <c r="AE45" s="1"/>
  <c r="P53"/>
  <c r="AE53" s="1"/>
  <c r="P61"/>
  <c r="AE61" s="1"/>
  <c r="P69"/>
  <c r="AE69" s="1"/>
  <c r="P77"/>
  <c r="AE77" s="1"/>
  <c r="P85"/>
  <c r="AE85" s="1"/>
  <c r="P93"/>
  <c r="AE93" s="1"/>
  <c r="P101"/>
  <c r="AE101" s="1"/>
  <c r="P109"/>
  <c r="AE109" s="1"/>
  <c r="P117"/>
  <c r="AE117" s="1"/>
  <c r="P125"/>
  <c r="AE125" s="1"/>
  <c r="P133"/>
  <c r="AE133" s="1"/>
  <c r="P141"/>
  <c r="AE141" s="1"/>
  <c r="P149"/>
  <c r="AE149" s="1"/>
  <c r="P213"/>
  <c r="AE213" s="1"/>
  <c r="P277"/>
  <c r="AE277" s="1"/>
  <c r="P341"/>
  <c r="AE341" s="1"/>
  <c r="P405"/>
  <c r="AE405" s="1"/>
  <c r="P469"/>
  <c r="AE469" s="1"/>
  <c r="P159"/>
  <c r="AE159" s="1"/>
  <c r="P223"/>
  <c r="AE223" s="1"/>
  <c r="P383"/>
  <c r="AE383" s="1"/>
  <c r="P447"/>
  <c r="AE447" s="1"/>
  <c r="P17"/>
  <c r="AE17" s="1"/>
  <c r="N33"/>
  <c r="P33" s="1"/>
  <c r="AE33" s="1"/>
  <c r="N49"/>
  <c r="P49" s="1"/>
  <c r="N65"/>
  <c r="P65" s="1"/>
  <c r="AE65" s="1"/>
  <c r="N129"/>
  <c r="P129" s="1"/>
  <c r="AE129" s="1"/>
  <c r="AE415"/>
  <c r="P20"/>
  <c r="AE20" s="1"/>
  <c r="P28"/>
  <c r="AE28" s="1"/>
  <c r="P36"/>
  <c r="AE36" s="1"/>
  <c r="P44"/>
  <c r="AE44" s="1"/>
  <c r="P52"/>
  <c r="AE52" s="1"/>
  <c r="P60"/>
  <c r="P68"/>
  <c r="AE68" s="1"/>
  <c r="P76"/>
  <c r="AE76" s="1"/>
  <c r="P84"/>
  <c r="AE84" s="1"/>
  <c r="P92"/>
  <c r="AE92" s="1"/>
  <c r="P100"/>
  <c r="AE100" s="1"/>
  <c r="P108"/>
  <c r="AE108" s="1"/>
  <c r="P116"/>
  <c r="AE116" s="1"/>
  <c r="P124"/>
  <c r="AE124" s="1"/>
  <c r="P132"/>
  <c r="AE132" s="1"/>
  <c r="P140"/>
  <c r="AE140" s="1"/>
  <c r="P148"/>
  <c r="AE148" s="1"/>
  <c r="P287"/>
  <c r="AE287" s="1"/>
  <c r="N152"/>
  <c r="P152" s="1"/>
  <c r="AE152" s="1"/>
  <c r="N160"/>
  <c r="P160" s="1"/>
  <c r="AE160" s="1"/>
  <c r="N168"/>
  <c r="P168" s="1"/>
  <c r="AE168" s="1"/>
  <c r="N176"/>
  <c r="P176" s="1"/>
  <c r="AE176" s="1"/>
  <c r="N184"/>
  <c r="N192"/>
  <c r="P192" s="1"/>
  <c r="AE192" s="1"/>
  <c r="N200"/>
  <c r="P200" s="1"/>
  <c r="AE200" s="1"/>
  <c r="N208"/>
  <c r="P208" s="1"/>
  <c r="AE208" s="1"/>
  <c r="N216"/>
  <c r="P216" s="1"/>
  <c r="AE216" s="1"/>
  <c r="N224"/>
  <c r="P224" s="1"/>
  <c r="AE224" s="1"/>
  <c r="N232"/>
  <c r="P232" s="1"/>
  <c r="AE232" s="1"/>
  <c r="N240"/>
  <c r="P240" s="1"/>
  <c r="AE240" s="1"/>
  <c r="N248"/>
  <c r="P248" s="1"/>
  <c r="AE248" s="1"/>
  <c r="N256"/>
  <c r="P256" s="1"/>
  <c r="AE256" s="1"/>
  <c r="N264"/>
  <c r="P264" s="1"/>
  <c r="AE264" s="1"/>
  <c r="N272"/>
  <c r="P272" s="1"/>
  <c r="AE272" s="1"/>
  <c r="N280"/>
  <c r="P280" s="1"/>
  <c r="AE280" s="1"/>
  <c r="N288"/>
  <c r="P288" s="1"/>
  <c r="AE288" s="1"/>
  <c r="N296"/>
  <c r="P296" s="1"/>
  <c r="AE296" s="1"/>
  <c r="N304"/>
  <c r="P304" s="1"/>
  <c r="AE304" s="1"/>
  <c r="N312"/>
  <c r="P312" s="1"/>
  <c r="AE312" s="1"/>
  <c r="N320"/>
  <c r="P320" s="1"/>
  <c r="AE320" s="1"/>
  <c r="N328"/>
  <c r="P328" s="1"/>
  <c r="AE328" s="1"/>
  <c r="N336"/>
  <c r="P336" s="1"/>
  <c r="AE336" s="1"/>
  <c r="N344"/>
  <c r="P344" s="1"/>
  <c r="AE344" s="1"/>
  <c r="N352"/>
  <c r="P352" s="1"/>
  <c r="AE352" s="1"/>
  <c r="N360"/>
  <c r="P360" s="1"/>
  <c r="AE360" s="1"/>
  <c r="N368"/>
  <c r="P368" s="1"/>
  <c r="AE368" s="1"/>
  <c r="N376"/>
  <c r="P376" s="1"/>
  <c r="AE376" s="1"/>
  <c r="N384"/>
  <c r="P384" s="1"/>
  <c r="AE384" s="1"/>
  <c r="N392"/>
  <c r="P392" s="1"/>
  <c r="AE392" s="1"/>
  <c r="N400"/>
  <c r="P400" s="1"/>
  <c r="AE400" s="1"/>
  <c r="N408"/>
  <c r="P408" s="1"/>
  <c r="AE408" s="1"/>
  <c r="N416"/>
  <c r="P416" s="1"/>
  <c r="AE416" s="1"/>
  <c r="N424"/>
  <c r="P424" s="1"/>
  <c r="AE424" s="1"/>
  <c r="N432"/>
  <c r="P432" s="1"/>
  <c r="AE432" s="1"/>
  <c r="N440"/>
  <c r="P440" s="1"/>
  <c r="AE440" s="1"/>
  <c r="N448"/>
  <c r="P448" s="1"/>
  <c r="AE448" s="1"/>
  <c r="N456"/>
  <c r="P456" s="1"/>
  <c r="AE456" s="1"/>
  <c r="N464"/>
  <c r="P464" s="1"/>
  <c r="AE464" s="1"/>
  <c r="N472"/>
  <c r="P472" s="1"/>
  <c r="AE472" s="1"/>
  <c r="N480"/>
  <c r="P480" s="1"/>
  <c r="AE480" s="1"/>
  <c r="N488"/>
  <c r="P488" s="1"/>
  <c r="AE488" s="1"/>
  <c r="N496"/>
  <c r="P496" s="1"/>
  <c r="AE496" s="1"/>
  <c r="N504"/>
  <c r="P504" s="1"/>
  <c r="AE504" s="1"/>
  <c r="P25"/>
  <c r="AE25" s="1"/>
  <c r="P89"/>
  <c r="AE89" s="1"/>
  <c r="P153"/>
  <c r="AE153" s="1"/>
  <c r="P161"/>
  <c r="AE161" s="1"/>
  <c r="P169"/>
  <c r="AE169" s="1"/>
  <c r="P177"/>
  <c r="AE177" s="1"/>
  <c r="P185"/>
  <c r="AE185" s="1"/>
  <c r="P193"/>
  <c r="P201"/>
  <c r="AE201" s="1"/>
  <c r="P209"/>
  <c r="AE209" s="1"/>
  <c r="P217"/>
  <c r="AE217" s="1"/>
  <c r="P225"/>
  <c r="AE225" s="1"/>
  <c r="P233"/>
  <c r="AE233" s="1"/>
  <c r="P241"/>
  <c r="AE241" s="1"/>
  <c r="P249"/>
  <c r="AE249" s="1"/>
  <c r="P257"/>
  <c r="AE257" s="1"/>
  <c r="P265"/>
  <c r="AE265" s="1"/>
  <c r="P273"/>
  <c r="AE273" s="1"/>
  <c r="P281"/>
  <c r="AE281" s="1"/>
  <c r="P289"/>
  <c r="AE289" s="1"/>
  <c r="P297"/>
  <c r="AE297" s="1"/>
  <c r="P305"/>
  <c r="AE305" s="1"/>
  <c r="P313"/>
  <c r="AE313" s="1"/>
  <c r="P321"/>
  <c r="P329"/>
  <c r="AE329" s="1"/>
  <c r="P337"/>
  <c r="AE337" s="1"/>
  <c r="P345"/>
  <c r="AE345" s="1"/>
  <c r="P353"/>
  <c r="AE353" s="1"/>
  <c r="P361"/>
  <c r="AE361" s="1"/>
  <c r="P369"/>
  <c r="AE369" s="1"/>
  <c r="P377"/>
  <c r="AE377" s="1"/>
  <c r="P385"/>
  <c r="P393"/>
  <c r="AE393" s="1"/>
  <c r="P401"/>
  <c r="AE401" s="1"/>
  <c r="P409"/>
  <c r="AE409" s="1"/>
  <c r="P417"/>
  <c r="AE417" s="1"/>
  <c r="P425"/>
  <c r="AE425" s="1"/>
  <c r="P433"/>
  <c r="AE433" s="1"/>
  <c r="P441"/>
  <c r="AE441" s="1"/>
  <c r="P449"/>
  <c r="AE449" s="1"/>
  <c r="P457"/>
  <c r="AE457" s="1"/>
  <c r="P465"/>
  <c r="AE465" s="1"/>
  <c r="P473"/>
  <c r="AE473" s="1"/>
  <c r="P481"/>
  <c r="AE481" s="1"/>
  <c r="P489"/>
  <c r="AE489" s="1"/>
  <c r="P497"/>
  <c r="AE497" s="1"/>
  <c r="P505"/>
  <c r="AE505" s="1"/>
  <c r="P175"/>
  <c r="P6"/>
  <c r="AE6" s="1"/>
  <c r="P83"/>
  <c r="P115"/>
  <c r="AE115" s="1"/>
  <c r="P155"/>
  <c r="AE155" s="1"/>
  <c r="P163"/>
  <c r="AE163" s="1"/>
  <c r="P171"/>
  <c r="AE171" s="1"/>
  <c r="P179"/>
  <c r="AE179" s="1"/>
  <c r="P187"/>
  <c r="AE187" s="1"/>
  <c r="P195"/>
  <c r="AE195" s="1"/>
  <c r="P203"/>
  <c r="AE203" s="1"/>
  <c r="P211"/>
  <c r="AE211" s="1"/>
  <c r="P219"/>
  <c r="AE219" s="1"/>
  <c r="P227"/>
  <c r="AE227" s="1"/>
  <c r="P235"/>
  <c r="AE235" s="1"/>
  <c r="P243"/>
  <c r="AE243" s="1"/>
  <c r="P251"/>
  <c r="AE251" s="1"/>
  <c r="P259"/>
  <c r="AE259" s="1"/>
  <c r="P267"/>
  <c r="AE267" s="1"/>
  <c r="P275"/>
  <c r="AE275" s="1"/>
  <c r="P283"/>
  <c r="AE283" s="1"/>
  <c r="P291"/>
  <c r="AE291" s="1"/>
  <c r="P299"/>
  <c r="AE299" s="1"/>
  <c r="P307"/>
  <c r="AE307" s="1"/>
  <c r="P315"/>
  <c r="AE315" s="1"/>
  <c r="P323"/>
  <c r="AE323" s="1"/>
  <c r="P331"/>
  <c r="AE331" s="1"/>
  <c r="P339"/>
  <c r="AE339" s="1"/>
  <c r="P347"/>
  <c r="AE347" s="1"/>
  <c r="P355"/>
  <c r="AE355" s="1"/>
  <c r="P363"/>
  <c r="AE363" s="1"/>
  <c r="P371"/>
  <c r="AE371" s="1"/>
  <c r="P379"/>
  <c r="P387"/>
  <c r="AE387" s="1"/>
  <c r="P395"/>
  <c r="AE395" s="1"/>
  <c r="P403"/>
  <c r="AE403" s="1"/>
  <c r="P411"/>
  <c r="AE411" s="1"/>
  <c r="P419"/>
  <c r="AE419" s="1"/>
  <c r="P427"/>
  <c r="AE427" s="1"/>
  <c r="P435"/>
  <c r="AE435" s="1"/>
  <c r="P443"/>
  <c r="P451"/>
  <c r="AE451" s="1"/>
  <c r="P459"/>
  <c r="AE459" s="1"/>
  <c r="P467"/>
  <c r="AE467" s="1"/>
  <c r="P475"/>
  <c r="AE475" s="1"/>
  <c r="P483"/>
  <c r="AE483" s="1"/>
  <c r="P491"/>
  <c r="AE491" s="1"/>
  <c r="P499"/>
  <c r="AE499" s="1"/>
  <c r="P507"/>
  <c r="AE507" s="1"/>
  <c r="P511"/>
  <c r="AE511" s="1"/>
  <c r="N23"/>
  <c r="P23" s="1"/>
  <c r="AE23" s="1"/>
  <c r="N31"/>
  <c r="P31" s="1"/>
  <c r="N39"/>
  <c r="P39" s="1"/>
  <c r="AE39" s="1"/>
  <c r="N47"/>
  <c r="P47" s="1"/>
  <c r="N55"/>
  <c r="P55" s="1"/>
  <c r="AE55" s="1"/>
  <c r="N63"/>
  <c r="P63" s="1"/>
  <c r="N71"/>
  <c r="P71" s="1"/>
  <c r="AE71" s="1"/>
  <c r="N79"/>
  <c r="P79" s="1"/>
  <c r="AE79" s="1"/>
  <c r="N87"/>
  <c r="P87" s="1"/>
  <c r="AE87" s="1"/>
  <c r="N95"/>
  <c r="P95" s="1"/>
  <c r="AE95" s="1"/>
  <c r="N103"/>
  <c r="P103" s="1"/>
  <c r="AE103" s="1"/>
  <c r="N111"/>
  <c r="P111" s="1"/>
  <c r="AE111" s="1"/>
  <c r="N119"/>
  <c r="P119" s="1"/>
  <c r="AE119" s="1"/>
  <c r="N127"/>
  <c r="P127" s="1"/>
  <c r="AE127" s="1"/>
  <c r="N135"/>
  <c r="P135" s="1"/>
  <c r="AE135" s="1"/>
  <c r="N143"/>
  <c r="P143" s="1"/>
  <c r="AE143" s="1"/>
  <c r="N151"/>
  <c r="P151" s="1"/>
  <c r="AE151" s="1"/>
  <c r="N207"/>
  <c r="P207" s="1"/>
  <c r="AE207" s="1"/>
  <c r="N239"/>
  <c r="P239" s="1"/>
  <c r="AE239" s="1"/>
  <c r="N335"/>
  <c r="P335" s="1"/>
  <c r="AE335" s="1"/>
  <c r="N367"/>
  <c r="P367" s="1"/>
  <c r="AE367" s="1"/>
  <c r="N463"/>
  <c r="P463" s="1"/>
  <c r="AE463" s="1"/>
  <c r="N495"/>
  <c r="P495" s="1"/>
  <c r="AE495" s="1"/>
  <c r="U7"/>
  <c r="U19"/>
  <c r="U27"/>
  <c r="U35"/>
  <c r="U43"/>
  <c r="U51"/>
  <c r="U59"/>
  <c r="U67"/>
  <c r="AE67" s="1"/>
  <c r="U75"/>
  <c r="U83"/>
  <c r="U91"/>
  <c r="U99"/>
  <c r="U107"/>
  <c r="U115"/>
  <c r="U123"/>
  <c r="U131"/>
  <c r="U139"/>
  <c r="U147"/>
  <c r="AE462"/>
  <c r="AE479"/>
  <c r="AE66"/>
  <c r="AE318"/>
  <c r="AE350"/>
  <c r="AE398"/>
  <c r="P525"/>
  <c r="AE525" s="1"/>
  <c r="P541"/>
  <c r="AE541" s="1"/>
  <c r="P515"/>
  <c r="AE515" s="1"/>
  <c r="P523"/>
  <c r="AE523" s="1"/>
  <c r="P531"/>
  <c r="AE531" s="1"/>
  <c r="P539"/>
  <c r="AE539" s="1"/>
  <c r="P547"/>
  <c r="AE547" s="1"/>
  <c r="P513"/>
  <c r="AE513" s="1"/>
  <c r="P521"/>
  <c r="AE521" s="1"/>
  <c r="P529"/>
  <c r="AE529" s="1"/>
  <c r="P537"/>
  <c r="AE537" s="1"/>
  <c r="P545"/>
  <c r="AE545" s="1"/>
  <c r="P512"/>
  <c r="AE512" s="1"/>
  <c r="P520"/>
  <c r="AE520" s="1"/>
  <c r="P528"/>
  <c r="AE528" s="1"/>
  <c r="P536"/>
  <c r="AE536" s="1"/>
  <c r="P544"/>
  <c r="AE544" s="1"/>
  <c r="P514"/>
  <c r="AE514" s="1"/>
  <c r="P522"/>
  <c r="AE522" s="1"/>
  <c r="P530"/>
  <c r="AE530" s="1"/>
  <c r="P538"/>
  <c r="AE538" s="1"/>
  <c r="P546"/>
  <c r="AE546" s="1"/>
  <c r="N542"/>
  <c r="P542" s="1"/>
  <c r="AE542" s="1"/>
  <c r="AE379"/>
  <c r="AE443"/>
  <c r="AE271"/>
  <c r="AE351"/>
  <c r="AE431"/>
  <c r="AE332"/>
  <c r="AE444"/>
  <c r="AE460"/>
  <c r="AE175"/>
  <c r="P24"/>
  <c r="AE24" s="1"/>
  <c r="P56"/>
  <c r="AE56" s="1"/>
  <c r="P72"/>
  <c r="AE72" s="1"/>
  <c r="P88"/>
  <c r="AE88" s="1"/>
  <c r="P120"/>
  <c r="AE120" s="1"/>
  <c r="P136"/>
  <c r="AE136" s="1"/>
  <c r="P180"/>
  <c r="AE180" s="1"/>
  <c r="P196"/>
  <c r="AE196" s="1"/>
  <c r="P212"/>
  <c r="AE212" s="1"/>
  <c r="P244"/>
  <c r="AE244" s="1"/>
  <c r="P260"/>
  <c r="AE260" s="1"/>
  <c r="P276"/>
  <c r="AE276" s="1"/>
  <c r="P308"/>
  <c r="AE308" s="1"/>
  <c r="P324"/>
  <c r="AE324" s="1"/>
  <c r="P340"/>
  <c r="AE340" s="1"/>
  <c r="P372"/>
  <c r="AE372" s="1"/>
  <c r="P388"/>
  <c r="AE388" s="1"/>
  <c r="P404"/>
  <c r="AE404" s="1"/>
  <c r="P436"/>
  <c r="AE436" s="1"/>
  <c r="P452"/>
  <c r="AE452" s="1"/>
  <c r="P468"/>
  <c r="AE468" s="1"/>
  <c r="P500"/>
  <c r="AE500" s="1"/>
  <c r="P524"/>
  <c r="AE524" s="1"/>
  <c r="P540"/>
  <c r="AE540" s="1"/>
  <c r="P14"/>
  <c r="AE14" s="1"/>
  <c r="P34"/>
  <c r="P82"/>
  <c r="AE82" s="1"/>
  <c r="P130"/>
  <c r="AE130" s="1"/>
  <c r="P158"/>
  <c r="AE158" s="1"/>
  <c r="P206"/>
  <c r="AE206" s="1"/>
  <c r="P254"/>
  <c r="AE254" s="1"/>
  <c r="P286"/>
  <c r="AE286" s="1"/>
  <c r="P334"/>
  <c r="AE334" s="1"/>
  <c r="P382"/>
  <c r="AE382" s="1"/>
  <c r="P414"/>
  <c r="AE414" s="1"/>
  <c r="P526"/>
  <c r="AE526" s="1"/>
  <c r="AE402"/>
  <c r="AE445"/>
  <c r="AE321"/>
  <c r="AE64"/>
  <c r="AE13"/>
  <c r="AE252"/>
  <c r="AE316"/>
  <c r="AE205"/>
  <c r="AE301"/>
  <c r="AE461"/>
  <c r="P527"/>
  <c r="AE527" s="1"/>
  <c r="P532"/>
  <c r="AE532" s="1"/>
  <c r="P543"/>
  <c r="AE543" s="1"/>
  <c r="AE128"/>
  <c r="AE466"/>
  <c r="AE60"/>
  <c r="AE430"/>
  <c r="AE477"/>
  <c r="AE508"/>
  <c r="AE284"/>
  <c r="AE348"/>
  <c r="AE412"/>
  <c r="AE12"/>
  <c r="AE38"/>
  <c r="AE11"/>
  <c r="AE193"/>
  <c r="AE385"/>
  <c r="AE16"/>
  <c r="AE80"/>
  <c r="AE204"/>
  <c r="AE268"/>
  <c r="P15"/>
  <c r="AE15" s="1"/>
  <c r="P41"/>
  <c r="AE41" s="1"/>
  <c r="P57"/>
  <c r="P73"/>
  <c r="AE73" s="1"/>
  <c r="P105"/>
  <c r="AE105" s="1"/>
  <c r="P121"/>
  <c r="AE121" s="1"/>
  <c r="P137"/>
  <c r="AE137" s="1"/>
  <c r="P165"/>
  <c r="AE165" s="1"/>
  <c r="P181"/>
  <c r="AE181" s="1"/>
  <c r="P197"/>
  <c r="AE197" s="1"/>
  <c r="P229"/>
  <c r="AE229" s="1"/>
  <c r="P245"/>
  <c r="AE245" s="1"/>
  <c r="P261"/>
  <c r="AE261" s="1"/>
  <c r="P293"/>
  <c r="AE293" s="1"/>
  <c r="P309"/>
  <c r="AE309" s="1"/>
  <c r="P325"/>
  <c r="AE325" s="1"/>
  <c r="P357"/>
  <c r="AE357" s="1"/>
  <c r="P373"/>
  <c r="AE373" s="1"/>
  <c r="P389"/>
  <c r="AE389" s="1"/>
  <c r="P421"/>
  <c r="AE421" s="1"/>
  <c r="P437"/>
  <c r="AE437" s="1"/>
  <c r="P453"/>
  <c r="AE453" s="1"/>
  <c r="P485"/>
  <c r="AE485" s="1"/>
  <c r="P501"/>
  <c r="AE501" s="1"/>
  <c r="P517"/>
  <c r="AE517" s="1"/>
  <c r="P533"/>
  <c r="AE533" s="1"/>
  <c r="P549"/>
  <c r="AE549" s="1"/>
  <c r="AE364"/>
  <c r="AE428"/>
  <c r="AE380"/>
  <c r="AE102"/>
  <c r="AE274"/>
  <c r="AE270"/>
  <c r="P40"/>
  <c r="AE40" s="1"/>
  <c r="P104"/>
  <c r="AE104" s="1"/>
  <c r="P164"/>
  <c r="AE164" s="1"/>
  <c r="P228"/>
  <c r="AE228" s="1"/>
  <c r="P292"/>
  <c r="AE292" s="1"/>
  <c r="P356"/>
  <c r="AE356" s="1"/>
  <c r="P420"/>
  <c r="AE420" s="1"/>
  <c r="P484"/>
  <c r="AE484" s="1"/>
  <c r="P516"/>
  <c r="AE516" s="1"/>
  <c r="P548"/>
  <c r="AE548" s="1"/>
  <c r="AE238"/>
  <c r="AE319"/>
  <c r="AE413"/>
  <c r="AE492"/>
  <c r="P7"/>
  <c r="P27"/>
  <c r="P43"/>
  <c r="P59"/>
  <c r="P75"/>
  <c r="AE75" s="1"/>
  <c r="P91"/>
  <c r="AE91" s="1"/>
  <c r="P107"/>
  <c r="AE107" s="1"/>
  <c r="P123"/>
  <c r="AE123" s="1"/>
  <c r="P139"/>
  <c r="P167"/>
  <c r="AE167" s="1"/>
  <c r="P183"/>
  <c r="AE183" s="1"/>
  <c r="P199"/>
  <c r="AE199" s="1"/>
  <c r="P215"/>
  <c r="AE215" s="1"/>
  <c r="P231"/>
  <c r="AE231" s="1"/>
  <c r="P247"/>
  <c r="AE247" s="1"/>
  <c r="P263"/>
  <c r="AE263" s="1"/>
  <c r="P279"/>
  <c r="AE279" s="1"/>
  <c r="P295"/>
  <c r="AE295" s="1"/>
  <c r="P311"/>
  <c r="AE311" s="1"/>
  <c r="P327"/>
  <c r="AE327" s="1"/>
  <c r="P343"/>
  <c r="AE343" s="1"/>
  <c r="P359"/>
  <c r="AE359" s="1"/>
  <c r="P375"/>
  <c r="AE375" s="1"/>
  <c r="P391"/>
  <c r="AE391" s="1"/>
  <c r="P407"/>
  <c r="AE407" s="1"/>
  <c r="P423"/>
  <c r="AE423" s="1"/>
  <c r="P439"/>
  <c r="AE439" s="1"/>
  <c r="P455"/>
  <c r="AE455" s="1"/>
  <c r="P471"/>
  <c r="AE471" s="1"/>
  <c r="P487"/>
  <c r="AE487" s="1"/>
  <c r="P503"/>
  <c r="AE503" s="1"/>
  <c r="P519"/>
  <c r="AE519" s="1"/>
  <c r="P535"/>
  <c r="AE535" s="1"/>
  <c r="P42"/>
  <c r="AE42" s="1"/>
  <c r="P74"/>
  <c r="P106"/>
  <c r="AE106" s="1"/>
  <c r="P138"/>
  <c r="AE138" s="1"/>
  <c r="P166"/>
  <c r="AE166" s="1"/>
  <c r="P198"/>
  <c r="AE198" s="1"/>
  <c r="P230"/>
  <c r="AE230" s="1"/>
  <c r="P262"/>
  <c r="AE262" s="1"/>
  <c r="P294"/>
  <c r="AE294" s="1"/>
  <c r="P326"/>
  <c r="AE326" s="1"/>
  <c r="P374"/>
  <c r="AE374" s="1"/>
  <c r="P406"/>
  <c r="AE406" s="1"/>
  <c r="P438"/>
  <c r="AE438" s="1"/>
  <c r="P470"/>
  <c r="AE470" s="1"/>
  <c r="P502"/>
  <c r="AE502" s="1"/>
  <c r="P534"/>
  <c r="AE534" s="1"/>
  <c r="P26"/>
  <c r="AE26" s="1"/>
  <c r="P58"/>
  <c r="P90"/>
  <c r="AE90" s="1"/>
  <c r="P122"/>
  <c r="AE122" s="1"/>
  <c r="P182"/>
  <c r="AE182" s="1"/>
  <c r="P214"/>
  <c r="AE214" s="1"/>
  <c r="P246"/>
  <c r="AE246" s="1"/>
  <c r="P278"/>
  <c r="AE278" s="1"/>
  <c r="P310"/>
  <c r="AE310" s="1"/>
  <c r="P342"/>
  <c r="AE342" s="1"/>
  <c r="P358"/>
  <c r="AE358" s="1"/>
  <c r="P390"/>
  <c r="AE390" s="1"/>
  <c r="P422"/>
  <c r="AE422" s="1"/>
  <c r="P454"/>
  <c r="AE454" s="1"/>
  <c r="P486"/>
  <c r="AE486" s="1"/>
  <c r="P518"/>
  <c r="AE518" s="1"/>
  <c r="AE57" l="1"/>
  <c r="AE8"/>
  <c r="AE49"/>
  <c r="AE47"/>
  <c r="AE434"/>
  <c r="AE74"/>
  <c r="AE410"/>
  <c r="AE482"/>
  <c r="AE418"/>
  <c r="AE63"/>
  <c r="AE98"/>
  <c r="AE266"/>
  <c r="AE458"/>
  <c r="AE59"/>
  <c r="AE306"/>
  <c r="AE330"/>
  <c r="AE43"/>
  <c r="AE83"/>
  <c r="AE147"/>
  <c r="AE31"/>
  <c r="AE34"/>
  <c r="AE58"/>
  <c r="AE7"/>
  <c r="AE139"/>
  <c r="AE27"/>
</calcChain>
</file>

<file path=xl/sharedStrings.xml><?xml version="1.0" encoding="utf-8"?>
<sst xmlns="http://schemas.openxmlformats.org/spreadsheetml/2006/main" count="3419" uniqueCount="1133">
  <si>
    <t>http://www.eftlab.co.uk/index.php/site-map/knowledge-base/145-emv-nfc-tags</t>
  </si>
  <si>
    <t>Tag</t>
  </si>
  <si>
    <t>Name</t>
  </si>
  <si>
    <t>Description</t>
  </si>
  <si>
    <t>Source</t>
  </si>
  <si>
    <t>Format</t>
  </si>
  <si>
    <t>Template</t>
  </si>
  <si>
    <t>Length (min)</t>
  </si>
  <si>
    <t>Length (max)</t>
  </si>
  <si>
    <t>P/C</t>
  </si>
  <si>
    <t>Example</t>
  </si>
  <si>
    <t>Issuer Identification Number (IIN)</t>
  </si>
  <si>
    <t>The number that identifies the major industry and the card issuer and that forms the first part of the Primary Account Number (PAN)</t>
  </si>
  <si>
    <t>Card</t>
  </si>
  <si>
    <t>n 6</t>
  </si>
  <si>
    <t>'BF0C' or '73'</t>
  </si>
  <si>
    <t>primitive</t>
  </si>
  <si>
    <t>4F</t>
  </si>
  <si>
    <t>Application Identifier (ADF Name)</t>
  </si>
  <si>
    <t>The ADF Name identifies the application as described in [ISO 7816-5]. The AID is made up of the Registered Application Provider Identifier (RID) and the Proprietary Identifier Extension (PIX).</t>
  </si>
  <si>
    <t>binary 40-128</t>
  </si>
  <si>
    <t>'61'</t>
  </si>
  <si>
    <t>Application Label</t>
  </si>
  <si>
    <t>Mnemonic associated with the AID according to ISO/IEC 7816-5</t>
  </si>
  <si>
    <t>ans with the special character limited to space</t>
  </si>
  <si>
    <t>'61' or 'A5'</t>
  </si>
  <si>
    <t>Mnemonic associated with AID according to [ISO 7816-5]. Used in application selection. Application Label is optional in the File Control Information (FCI) of an Application Definition File (ADF) and optional in an ADF directory entry.</t>
  </si>
  <si>
    <t>ans 1-16 (special characters limited to spaces)</t>
  </si>
  <si>
    <t>Mnemonic associated with the AID according to ISO/IEC 7816-5 (with the special character limited to space).</t>
  </si>
  <si>
    <t>Command to perform</t>
  </si>
  <si>
    <t>H</t>
  </si>
  <si>
    <t>Track 1 Data</t>
  </si>
  <si>
    <t>Track 1 Data contains the data objects of the track 1 according to [ISO/IEC 7813] Structure B, excluding start sentinel, end sentinel and LRC. The Track 1 Data may be present in the file read using the READ RECORD command during a mag-stripe mode transaction.</t>
  </si>
  <si>
    <t>ans</t>
  </si>
  <si>
    <t>constructed</t>
  </si>
  <si>
    <t>Track 2 Equivalent Data</t>
  </si>
  <si>
    <t>Contains the data objects of the track 2, in accordance with [ISO/IEC 7813], excluding start sentinel, end sentinel, and LRC.</t>
  </si>
  <si>
    <t>binary</t>
  </si>
  <si>
    <t>'70' or '77'</t>
  </si>
  <si>
    <t>Service Code</t>
  </si>
  <si>
    <t>Image of magnetic stripe Track 2. (For Kernel 4, Track 2 Equivalent Data may not be an exact image of magnetic stripe Track 2.)</t>
  </si>
  <si>
    <t>cn</t>
  </si>
  <si>
    <t>Contains the data elements of track 2 according to ISO/IEC 7813, excluding start sentinel, end sentinel, and Longitudinal Redundancy Check (LRC).</t>
  </si>
  <si>
    <t>5A</t>
  </si>
  <si>
    <t>Application Primary Account Number (PAN)</t>
  </si>
  <si>
    <t>Valid cardholder account number</t>
  </si>
  <si>
    <t>cn variable up to 19</t>
  </si>
  <si>
    <t>Cardholder account number. READ RECORD For transactions where Offline Data Authentication is performed, the Application PAN is returned. For transactions where Offline Data Authentication is not performed, the Application PAN does not need to be returned.</t>
  </si>
  <si>
    <t>Card Number. The Primary Account Number must be maintained as the same value for both the Kernel 4 mag-stripe mode and the EMV mode.</t>
  </si>
  <si>
    <t>var. up to 10</t>
  </si>
  <si>
    <t>5D</t>
  </si>
  <si>
    <t>Deleted (see 9D)</t>
  </si>
  <si>
    <t>Terminal</t>
  </si>
  <si>
    <t>5F20</t>
  </si>
  <si>
    <t>Cardholder Name</t>
  </si>
  <si>
    <t>Indicates cardholder name according to ISO 7813</t>
  </si>
  <si>
    <t>ans 2-26</t>
  </si>
  <si>
    <t>5F24</t>
  </si>
  <si>
    <t>Application Expiration Date</t>
  </si>
  <si>
    <t>Date after which application expires. The date is expressed in the YYMMDD format. For MasterCard applications, if the value of YY ranges from '00' to '49' the date reads 20YYMMDD. If the value of YY ranges from '50' to '99' the date reads 19YYMMDD.</t>
  </si>
  <si>
    <t>n 6 (YYMMDD)</t>
  </si>
  <si>
    <t>Date after which the card application expires. For transactions where Offline Data Authentication is performed, the Application Expiration Date is returned. For transactions where Offline Data Authentication is not performed, the Application Expiration Date does not need to be returned.</t>
  </si>
  <si>
    <t>Date after which the card application expires.</t>
  </si>
  <si>
    <t>Date after which application expires. It shall be present for EMV Mode and Legacy Mode.</t>
  </si>
  <si>
    <t>5F25</t>
  </si>
  <si>
    <t>Application Effective Date</t>
  </si>
  <si>
    <t>Date from which the application may be used. The date is expressed in the YYMMDD format. For MasterCard branded applications if the value of YY ranges from '00' to '49' the date reads 20YYMMDD. If the value of YY ranges from '50' to '99', the date reads 19YYMMDD.</t>
  </si>
  <si>
    <t>Date from which the application may be used. The date is expressed in the YYMMDD format.</t>
  </si>
  <si>
    <t>5F28</t>
  </si>
  <si>
    <t>Issuer Country Code</t>
  </si>
  <si>
    <t>Indicates the country of the issuer according to ISO 3166-1</t>
  </si>
  <si>
    <t>n 3</t>
  </si>
  <si>
    <t>5F2A</t>
  </si>
  <si>
    <t>Transaction Currency Code</t>
  </si>
  <si>
    <t>Indicates the currency code of the transaction according to ISO 4217</t>
  </si>
  <si>
    <t>Indicates the currency code of the transaction according to [ISO 4217]. The implied exponent is indicated by the minor unit of currency associated with the Transaction Currency Code in [ISO 4217].</t>
  </si>
  <si>
    <t>Indicates the currency code of the transaction according to [ISO 4217]</t>
  </si>
  <si>
    <t>Indicates the currency code of the transaction according to ISO 4217. Requested in CDOL1.</t>
  </si>
  <si>
    <t>Configuration (POS)</t>
  </si>
  <si>
    <t>5F2D</t>
  </si>
  <si>
    <t>Language Preference</t>
  </si>
  <si>
    <t>1-4 languages stored in order of preference, each represented by 2 alphabetical characters according to ISO 639</t>
  </si>
  <si>
    <t>Note: EMVCo strongly recommends that cards be personalised with data element '5F2D' coded in lowercase, but that terminals accept the data element whether it is coded in upper or lower case.</t>
  </si>
  <si>
    <t>an 2</t>
  </si>
  <si>
    <t>'A5'</t>
  </si>
  <si>
    <t>1-4 languages stored in order of preference, each represented by 2 lower case alphabetical characters according to ISO 639-1.</t>
  </si>
  <si>
    <t>5F30</t>
  </si>
  <si>
    <t>Service code as defined in ISO/IEC 7813 for Track 1 and Track 2</t>
  </si>
  <si>
    <t>Contains the Service Code elements.</t>
  </si>
  <si>
    <t>5F34</t>
  </si>
  <si>
    <t>Application Primary Account Number (PAN) Sequence Number (PSN)</t>
  </si>
  <si>
    <t>Identifies and differentiates cards with the same Application PAN</t>
  </si>
  <si>
    <t>n 2</t>
  </si>
  <si>
    <t>Identifies and differentiates cards with the same PAN</t>
  </si>
  <si>
    <t>Identifies and differentiates cards (applications) with the same PAN</t>
  </si>
  <si>
    <t>5F36</t>
  </si>
  <si>
    <t>Transaction Currency Exponent</t>
  </si>
  <si>
    <t>Identifies the decimal point position from the right of the transaction amount accordin to ISO 4217</t>
  </si>
  <si>
    <t>n 1</t>
  </si>
  <si>
    <t>Indicates the implied position of the decimal point from the right of the transaction amount represented according to ISO 4217. Required to determine if Status Check is requested.</t>
  </si>
  <si>
    <t>5F3C</t>
  </si>
  <si>
    <t>Transaction Reference Currency Code</t>
  </si>
  <si>
    <t>Identifies the common currency used by the terminal</t>
  </si>
  <si>
    <t>binary 2</t>
  </si>
  <si>
    <t>5F3D</t>
  </si>
  <si>
    <t>Transaction Reference Currency Exponent</t>
  </si>
  <si>
    <t>Identifies the decimal point position from the right of the terminal common currency</t>
  </si>
  <si>
    <t>5F50</t>
  </si>
  <si>
    <t>Issuer URL</t>
  </si>
  <si>
    <t>The URL provides the location of the Issuer's Library Server on the Internet.</t>
  </si>
  <si>
    <t>var.</t>
  </si>
  <si>
    <t>5F53</t>
  </si>
  <si>
    <t>International Bank Account Number (IBAN)</t>
  </si>
  <si>
    <t>Uniquely identifies the account of a customer at a financial institution as defined in ISO 13616.</t>
  </si>
  <si>
    <t>variable</t>
  </si>
  <si>
    <t>5F54</t>
  </si>
  <si>
    <t>Bank Identifier Code (BIC)</t>
  </si>
  <si>
    <t>Uniquely identifies a bank as defined in ISO 9362.</t>
  </si>
  <si>
    <t>8 or 11</t>
  </si>
  <si>
    <t>5F55</t>
  </si>
  <si>
    <t>Issuer Country Code (alpha2 format)</t>
  </si>
  <si>
    <t>Indicates the country of the issuer as defined in ISO 3166 (using a 2 character alphabetic code)</t>
  </si>
  <si>
    <t>a 2</t>
  </si>
  <si>
    <t>5F56</t>
  </si>
  <si>
    <t>Issuer Country Code (alpha3 format)</t>
  </si>
  <si>
    <t>Indicates the country of the issuer as defined in ISO 3166 (using a 3 character alphabetic code)</t>
  </si>
  <si>
    <t>a 3</t>
  </si>
  <si>
    <t>5F57</t>
  </si>
  <si>
    <t>Account Type</t>
  </si>
  <si>
    <t>Indicates the type of account selected on the terminal, coded as specified in Annex G</t>
  </si>
  <si>
    <t>Application Template</t>
  </si>
  <si>
    <t>Template containing one or more data objects relevant to an application directory entry according to [ISO 7816-5].</t>
  </si>
  <si>
    <t>'70'</t>
  </si>
  <si>
    <t>var. up to 252</t>
  </si>
  <si>
    <t>Directory Entry</t>
  </si>
  <si>
    <t>Contains one or more data objects relevant to an application directory entry according to [ISO 7816-5].</t>
  </si>
  <si>
    <t>File Control Parameters (FCP) Template</t>
  </si>
  <si>
    <t>Identifies the FCP template according to ISO/IEC 7816-4</t>
  </si>
  <si>
    <t>6F</t>
  </si>
  <si>
    <t>File Control Information (FCI) Template</t>
  </si>
  <si>
    <t>Identifies the FCI template according to ISO/IEC 7816-4</t>
  </si>
  <si>
    <t>READ RECORD Response Message Template</t>
  </si>
  <si>
    <t>Template containing the data objects returned by the Card in response to a READ RECORD command. Contains the contents of the record read. (Mandatory for SFIs 1-10. Response messages for SFIs 11-30 are outside the scope of EMV, but may use template '70')</t>
  </si>
  <si>
    <t>Contains the contents of the record read. (Mandatory for SFIs 1-10. Response messages for SFIs 11-30 are outside the scope of EMV, but may use template '70')</t>
  </si>
  <si>
    <t>Issuer Script Template 1</t>
  </si>
  <si>
    <t>Contains proprietary issuer data for transmission to the ICC before the second GENERATE AC command</t>
  </si>
  <si>
    <t>Issuer</t>
  </si>
  <si>
    <t>var. up to 128</t>
  </si>
  <si>
    <t>Issuer Script Template 2</t>
  </si>
  <si>
    <t>Contains proprietary issuer data for transmission to the ICC after the second GENERATE AC command</t>
  </si>
  <si>
    <t>Directory Discretionary Template</t>
  </si>
  <si>
    <t>Issuer discretionary part of the directory according to ISO/IEC 7816-5</t>
  </si>
  <si>
    <t>Response Message Template Format 2</t>
  </si>
  <si>
    <t>Contains the data objects (with tags and lengths) returned by the ICC in response to a command</t>
  </si>
  <si>
    <t>Contains the data objects (with tags and lengths) returned by the card in response to a command.</t>
  </si>
  <si>
    <t>Response Message Template Format 1</t>
  </si>
  <si>
    <t>Contains the data objects (without tags and lengths) returned by the ICC in response to a command</t>
  </si>
  <si>
    <t>Contains the data objects (without tags and lengths) returned by the card in response to a command.</t>
  </si>
  <si>
    <t>Amount, Authorised (Binary)</t>
  </si>
  <si>
    <t>Authorised amount of the transaction (excluding adjustments)</t>
  </si>
  <si>
    <t>Application Interchange Profile (AIP)</t>
  </si>
  <si>
    <t>Indicates the capabilities of the card to support specific functions in the application</t>
  </si>
  <si>
    <t>'77' or '80'</t>
  </si>
  <si>
    <t>Indicates the capabilities of the card to support specific functions in the application. Kernel 3 shall not act on AIP bit settings that are not supported for Kernel 3 or that are Reserved for Future Use (RFU).</t>
  </si>
  <si>
    <t>binary 16</t>
  </si>
  <si>
    <t>Indicates the capabilities of the card to support specific functions in the application.</t>
  </si>
  <si>
    <t>Command Template</t>
  </si>
  <si>
    <t>Identifies the data field of a command message</t>
  </si>
  <si>
    <t>Dedicated File (DF) Name</t>
  </si>
  <si>
    <t>Identifies the name of the DF as described in ISO/IEC 7816-4</t>
  </si>
  <si>
    <t>'6F'</t>
  </si>
  <si>
    <t>Issuer Script Command</t>
  </si>
  <si>
    <t>Contains a command for transmission to the ICC</t>
  </si>
  <si>
    <t>'71' or '72'</t>
  </si>
  <si>
    <t>var. up to 125</t>
  </si>
  <si>
    <t>Application Priority Indicator</t>
  </si>
  <si>
    <t>Indicates the priority of a given application or group of applications in a directory</t>
  </si>
  <si>
    <t>binary 8</t>
  </si>
  <si>
    <t>Short File Identifier (SFI)</t>
  </si>
  <si>
    <t>Identifies the AEF referenced in commands related to a given ADF or DDF. It is a binary data object having a value in the range 1 to 30 and with the three high order bits set to zero.</t>
  </si>
  <si>
    <t>Identifies the SFI to be used in the commands related to a given AEF.</t>
  </si>
  <si>
    <t>Authorisation Code</t>
  </si>
  <si>
    <t>Nonzero value generated by the issuer for an approved transaction.</t>
  </si>
  <si>
    <t>ans 6 (special characters limited to spaces)</t>
  </si>
  <si>
    <t>Non-zero value generated by the Authorisation Systems for an approved transaction.</t>
  </si>
  <si>
    <t>an 6</t>
  </si>
  <si>
    <t>8A</t>
  </si>
  <si>
    <t>Authorisation Response Code (ARC)</t>
  </si>
  <si>
    <t>Indicates the transaction disposition of the transaction received from the issuer for online authorisations.</t>
  </si>
  <si>
    <t>Issuer/Terminal</t>
  </si>
  <si>
    <t>Data element generated by the Issuer Host System or the Reader indicating the disposition of the transaction.</t>
  </si>
  <si>
    <t>Code that defines the disposition of a message. ARC must be present if the Kernel is restarted after an Online Request Outcome.</t>
  </si>
  <si>
    <t>8C</t>
  </si>
  <si>
    <t>Card Risk Management Data Object List 1 (CDOL1)</t>
  </si>
  <si>
    <t>List of data objects (tag and length) to be passed to the ICC in the first GENERATE AC command</t>
  </si>
  <si>
    <t>var. up to 64</t>
  </si>
  <si>
    <t>8D</t>
  </si>
  <si>
    <t>Card Risk Management Data Object List 2 (CDOL2)</t>
  </si>
  <si>
    <t>List of data objects (tag and length) to be passed to the ICC in the second GENERATE AC command</t>
  </si>
  <si>
    <t>8E</t>
  </si>
  <si>
    <t>Cardholder Verification Method (CVM) List</t>
  </si>
  <si>
    <t>Identifies a method of verification of the cardholder supported by the application</t>
  </si>
  <si>
    <t>Identifies a prioritised list of methods of verification of the cardholder supported by the card application.</t>
  </si>
  <si>
    <t>var. up to 32</t>
  </si>
  <si>
    <t>8F</t>
  </si>
  <si>
    <t>Certification Authority Public Key Index (PKI)</t>
  </si>
  <si>
    <t>Identifies the certification authority's public key in conjunction with the RID</t>
  </si>
  <si>
    <t>Identifies the Certificate Authority’s public key in conjunction with the RID for use in offline data authentication.</t>
  </si>
  <si>
    <t>Identifies the Certificate Authority’s public key in conjunction with the RID for use in static data authentication.</t>
  </si>
  <si>
    <t>Identifies the certification authority’s public key in conjunction with the RID. Required for EMV Mode.</t>
  </si>
  <si>
    <t>Issuer Public Key Certificate</t>
  </si>
  <si>
    <t>Issuer public key certified by a certification authority</t>
  </si>
  <si>
    <t>var. (NCA)</t>
  </si>
  <si>
    <t>Issuer’s public key certified by a certificate authority for use in offline data authentication.</t>
  </si>
  <si>
    <t>Issuer’s public key certified by a certificate authority for use in static data authentication.</t>
  </si>
  <si>
    <t>binary 512-1984</t>
  </si>
  <si>
    <t>var. 64-248</t>
  </si>
  <si>
    <t>Issuer Authentication Data</t>
  </si>
  <si>
    <t>Data sent to the ICC for online Issuer Authentication</t>
  </si>
  <si>
    <t>binary 64-128</t>
  </si>
  <si>
    <t>Issuer data transmitted to card for online Issuer authentication.</t>
  </si>
  <si>
    <t>var. up to 16</t>
  </si>
  <si>
    <t>Issuer Public Key Remainder</t>
  </si>
  <si>
    <t>Remaining digits of the Issuer Public Key Modulus</t>
  </si>
  <si>
    <t>var. (NI - NCA + 36)</t>
  </si>
  <si>
    <t>Portion of the Issuer Public Key Modulus which does not fit into the Issuer PK Certificate.</t>
  </si>
  <si>
    <t>Remaining digits of the Issuer’s public key to be hashed.</t>
  </si>
  <si>
    <t>Signed Application Data</t>
  </si>
  <si>
    <t>Digital signature on critical application parameters that is used in static data authentication (SDA).</t>
  </si>
  <si>
    <t>Application File Locator (AFL)</t>
  </si>
  <si>
    <t>Indicates the location (SFI range of records) of the Application Elementary Files associated with a particular AID, and read by the Kernel during a transaction.</t>
  </si>
  <si>
    <t>binary, var.; multiple of 4 between 4 and 252</t>
  </si>
  <si>
    <t>Indicates the location (SFI, range of records) of the AEFs related to a given application.</t>
  </si>
  <si>
    <t>Terminal Verification Results (TVR)</t>
  </si>
  <si>
    <t>Status of the different functions as seen from the terminal</t>
  </si>
  <si>
    <t>Always '00 00 00 00 00'</t>
  </si>
  <si>
    <t>Status of the different functions from the Terminal perspective. The Terminal Verification Results is coded according to Annex C.5 of [EMV Book 3].</t>
  </si>
  <si>
    <t>Status of the different functions as seen from the reader/terminal. For EMV mode transactions, all of the TVR bits sent online to the acquirer shall be set to 0b.</t>
  </si>
  <si>
    <t>binary 40</t>
  </si>
  <si>
    <t>Status of the different functions as seen from the terminal.</t>
  </si>
  <si>
    <t>Kernel 5</t>
  </si>
  <si>
    <t>Transaction Certificate Data Object List (TDOL)</t>
  </si>
  <si>
    <t>List of data objects (tag and length) to be used by the terminal in generating the TC Hash Value</t>
  </si>
  <si>
    <t>Transaction Certificate (TC) Hash Value</t>
  </si>
  <si>
    <t>Result of a hash function specified in Book 2, Annex B3.1</t>
  </si>
  <si>
    <t>Transaction Personal Identification Number (PIN) Data</t>
  </si>
  <si>
    <t>Data entered by the cardholder for the purpose of the PIN verification</t>
  </si>
  <si>
    <t>9A</t>
  </si>
  <si>
    <t>Transaction Date</t>
  </si>
  <si>
    <t>Local date that the transaction was authorised</t>
  </si>
  <si>
    <t>Local date that the transaction was performed.</t>
  </si>
  <si>
    <t>Local date that the transaction was authorised. Requested in CDOL1.</t>
  </si>
  <si>
    <t>POS</t>
  </si>
  <si>
    <t>9B</t>
  </si>
  <si>
    <t>Transaction Status Information</t>
  </si>
  <si>
    <t>Indicates the functions performed in a transaction</t>
  </si>
  <si>
    <t>9C</t>
  </si>
  <si>
    <t>Transaction Type</t>
  </si>
  <si>
    <t>Indicates the type of financial transaction, represented by the first two digits of the ISO 8583:1987 Processing Code. The actual values to be used for the Transaction Type data element are defined by the relevant payment system</t>
  </si>
  <si>
    <t>Always '00'</t>
  </si>
  <si>
    <t>Indicates the type of financial transaction, represented by the first two digits of the ISO 8583:1993 Processing Code. The actual values to be used for the Transaction Type data element are defined by the relevant payment system.</t>
  </si>
  <si>
    <t>Indicates the type of transaction, represented by the values of the first two digits of Processing Code as defined by the payment system.</t>
  </si>
  <si>
    <t>Terminal/Reader</t>
  </si>
  <si>
    <t>9D</t>
  </si>
  <si>
    <t>Directory Definition File (DDF) Name</t>
  </si>
  <si>
    <t>Identifies the name of a DF associated with a directory</t>
  </si>
  <si>
    <t>9F01</t>
  </si>
  <si>
    <t>Acquirer Identifier</t>
  </si>
  <si>
    <t>Uniquely identifies the acquirer within each payment system</t>
  </si>
  <si>
    <t>n 6-11</t>
  </si>
  <si>
    <t>9F02</t>
  </si>
  <si>
    <t>Amount, Authorised (Numeric)</t>
  </si>
  <si>
    <t>n 12</t>
  </si>
  <si>
    <t>Authorised amount of the transaction (excluding adjustments). This amount is expressed with implicit decimal point corresponding to the minor unit of currency as defined by [ISO 4217] (for example the six bytes '00 00 00 00 01 23' represent USD 1.23 when the currency code is '840'). If the initial transaction amount needs to be replaced with a revised transaction amount, the Terminal must provide it before the chokepoint.</t>
  </si>
  <si>
    <t>Authorised amount of the transaction (including Amount, Other and excluding adjustments).</t>
  </si>
  <si>
    <t>Authorised amount of the transaction (excluding adjustments).</t>
  </si>
  <si>
    <t>Authorised amount of the transaction. Requested in CDOL1.</t>
  </si>
  <si>
    <t>9F03</t>
  </si>
  <si>
    <t>Amount, Other (Numeric)</t>
  </si>
  <si>
    <t>Secondary amount associated with the transaction representing a cashback amount</t>
  </si>
  <si>
    <t>Always '00 00 00 00 00 00'</t>
  </si>
  <si>
    <t>Secondary amount associated with the transaction representing a cash back amount. This amount is expressed with implicit decimal point corresponding to the minor unit of currency as defined by [ISO 4217] (for example the 6 bytes '00 00 00 00 01 23' represent GBP 1.23 when the currency code is '826').</t>
  </si>
  <si>
    <t>Secondary amount associated with the transaction representing a cashback amount.</t>
  </si>
  <si>
    <t>Secondary amount associated with the transaction representing a cashback amount. Requested in CDOL1.</t>
  </si>
  <si>
    <t>9F04</t>
  </si>
  <si>
    <t>Amount, Other (Binary)</t>
  </si>
  <si>
    <t>9F05</t>
  </si>
  <si>
    <t>Application Discretionary Data</t>
  </si>
  <si>
    <t>Issuer or payment system specified data relating to the application</t>
  </si>
  <si>
    <t>9F06</t>
  </si>
  <si>
    <t>Application Identifier (AID) - terminal</t>
  </si>
  <si>
    <t>Identifies the application as described in ISO/IEC 7816-5</t>
  </si>
  <si>
    <t>Application Identifier (AID)</t>
  </si>
  <si>
    <t>9F07</t>
  </si>
  <si>
    <t>Application Usage Control (AUC)</t>
  </si>
  <si>
    <t>Indicates issuer's specified restrictions on the geographic usage and services allowed for the application</t>
  </si>
  <si>
    <t>Indicates issuer's specified restrictions on the geographic usage and services allowed for the card application.</t>
  </si>
  <si>
    <t>9F08</t>
  </si>
  <si>
    <t>Application Version Number</t>
  </si>
  <si>
    <t>Version number assigned by the payment system for the application in the Card</t>
  </si>
  <si>
    <t>Version number assigned by the Issuer for the application in the Card</t>
  </si>
  <si>
    <t>9F09</t>
  </si>
  <si>
    <t>Version number assigned by the payment system for the Kernel application</t>
  </si>
  <si>
    <t>9F0B</t>
  </si>
  <si>
    <t>Cardholder Name Extended</t>
  </si>
  <si>
    <t>Indicates the whole cardholder name when greater than 26 characters using the same coding convention as in ISO 7813</t>
  </si>
  <si>
    <t>ans 27-45</t>
  </si>
  <si>
    <t>9F0D</t>
  </si>
  <si>
    <t>Issuer Action Code - Default</t>
  </si>
  <si>
    <t>Specifies the issuer's conditions that cause a transaction to be rejected if it might have been approved online, but the terminal is unable to process the transaction online</t>
  </si>
  <si>
    <t>Specifies conditions that cause a transaction to be declined if it might have been approved online, but the Reader is unable to process the transaction online.</t>
  </si>
  <si>
    <t>9F0E</t>
  </si>
  <si>
    <t>Issuer Action Code - Denial</t>
  </si>
  <si>
    <t>Specifies the issuer's conditions that cause the denial of a transaction without attempt to go online</t>
  </si>
  <si>
    <t>Specifies conditions that cause the decline of a transaction without attempting to go online.</t>
  </si>
  <si>
    <t>9F0F</t>
  </si>
  <si>
    <t>Issuer Action Code - Online</t>
  </si>
  <si>
    <t>Specifies the issuer's conditions that cause a transaction to be transmitted online</t>
  </si>
  <si>
    <t>Specifies conditions that cause a transaction to be transmitted online.</t>
  </si>
  <si>
    <t>9F10</t>
  </si>
  <si>
    <t>Issuer Application Data (IAD)</t>
  </si>
  <si>
    <t>Contains proprietary application data for transmission to the issuer in an online transaction.</t>
  </si>
  <si>
    <t>Note: For CCD-compliant applications, Annex C, section C7 defines the specific coding of the Issuer Application Data (IAD). To avoid potential conflicts with CCD-compliant applications, it is strongly recommended that the IAD data element in an application that is not CCD-compliant should not use the coding for a CCD-compliant application.</t>
  </si>
  <si>
    <t>Contains proprietary application data for transmission to the Issuer in an online transaction.</t>
  </si>
  <si>
    <t>Contains proprietary application data for transmission to the Issuer in all transaction messages.</t>
  </si>
  <si>
    <t>var. 32</t>
  </si>
  <si>
    <t>9F11</t>
  </si>
  <si>
    <t>Issuer Code Table Index</t>
  </si>
  <si>
    <t>Indicates the code table according to ISO/IEC 8859 for displaying the Application Preferred Name</t>
  </si>
  <si>
    <t>9F12</t>
  </si>
  <si>
    <t>Application Preferred Name</t>
  </si>
  <si>
    <t>Preferred mnemonic associated with the AID</t>
  </si>
  <si>
    <t>ans 1-16</t>
  </si>
  <si>
    <t>9F13</t>
  </si>
  <si>
    <t>Last Online Application Transaction Counter (ATC) Register</t>
  </si>
  <si>
    <t>ATC value of the last transaction that went online</t>
  </si>
  <si>
    <t>9F14</t>
  </si>
  <si>
    <t>Lower Consecutive Offline Limit</t>
  </si>
  <si>
    <t>Issuer-specified preference for the maximum number of consecutive offline transactions for this ICC application allowed in a terminal with online capability</t>
  </si>
  <si>
    <t>9F15</t>
  </si>
  <si>
    <t>Merchant Category Code</t>
  </si>
  <si>
    <t>Classifies the type of business being done by the merchant, represented according to ISO 8583:1993 for Card Acceptor Business Code</t>
  </si>
  <si>
    <t>n 4</t>
  </si>
  <si>
    <t>9F16</t>
  </si>
  <si>
    <t>Merchant Identifier</t>
  </si>
  <si>
    <t>When concatenated with the Acquirer Identifier, uniquely identifies a given merchant</t>
  </si>
  <si>
    <t>ans 15</t>
  </si>
  <si>
    <t>9F17</t>
  </si>
  <si>
    <t>Personal Identification Number (PIN) Try Counter</t>
  </si>
  <si>
    <t>Number of PIN tries remaining</t>
  </si>
  <si>
    <t>9F18</t>
  </si>
  <si>
    <t>Issuer Script Identifier</t>
  </si>
  <si>
    <t>May be sent in authorisation response from issuer when response contains Issuer Script. Assigned by the issuer to uniquely identify the Issuer Script.</t>
  </si>
  <si>
    <t>binary 32</t>
  </si>
  <si>
    <t>Identification of the Issuer Script.</t>
  </si>
  <si>
    <t>9F19</t>
  </si>
  <si>
    <t>Deleted (see 9F49)</t>
  </si>
  <si>
    <t>9F1A</t>
  </si>
  <si>
    <t>Terminal Country Code</t>
  </si>
  <si>
    <t>Indicates the country of the terminal, represented according to ISO 3166</t>
  </si>
  <si>
    <t>Indicates the country of the terminal, represented according to ISO 3166-1</t>
  </si>
  <si>
    <t>Indicates the country of the terminal, represented according to ISO 3166. Requested in CDOL1.</t>
  </si>
  <si>
    <t>9F1B</t>
  </si>
  <si>
    <t>Terminal Floor Limit</t>
  </si>
  <si>
    <t>Indicates the floor limit in the terminal in conjunction with the AID</t>
  </si>
  <si>
    <t>9F1C</t>
  </si>
  <si>
    <t>Terminal Identification</t>
  </si>
  <si>
    <t>Designates the unique location of a Terminal at a merchant</t>
  </si>
  <si>
    <t>an 8</t>
  </si>
  <si>
    <t>9F1D</t>
  </si>
  <si>
    <t>Terminal Risk Management Data</t>
  </si>
  <si>
    <t>Application-specific value used by the card for risk management purposes</t>
  </si>
  <si>
    <t>9F1E</t>
  </si>
  <si>
    <t>Interface Device (IFD) Serial Number</t>
  </si>
  <si>
    <t>Unique and permanent serial number assigned to the IFD by the manufacturer</t>
  </si>
  <si>
    <t>9F1F</t>
  </si>
  <si>
    <t>Track 1 Discretionary Data</t>
  </si>
  <si>
    <t>Discretionary part of track 1 according to ISO/IEC 7813</t>
  </si>
  <si>
    <t>9F20</t>
  </si>
  <si>
    <t>Track 2 Discretionary Data</t>
  </si>
  <si>
    <t>Discretionary part of track 2 according to ISO/IEC 7813</t>
  </si>
  <si>
    <t>9F21</t>
  </si>
  <si>
    <t>Transaction Time</t>
  </si>
  <si>
    <t>Local time at which the transaction was performed.</t>
  </si>
  <si>
    <t>n 6 (HHMMSS)</t>
  </si>
  <si>
    <t>Local time at which the transaction was authorised.</t>
  </si>
  <si>
    <t>9F22</t>
  </si>
  <si>
    <t>Identifies the Certificate Authority’s public key in conjunction with the RID for use in offline static and dynamic data authentication.</t>
  </si>
  <si>
    <t>9F23</t>
  </si>
  <si>
    <t>Upper Consecutive Offline Limit</t>
  </si>
  <si>
    <t>Issuer-specified preference for the maximum number of consecutive offline transactions for this ICC application allowed in a terminal without online capability</t>
  </si>
  <si>
    <t>9F26</t>
  </si>
  <si>
    <t>Application Cryptogram (AC)</t>
  </si>
  <si>
    <t>Cryptogram returned by the ICC in response of the GENERATE AC or RECOVER AC command</t>
  </si>
  <si>
    <t>Cryptogram returned by the card in response to the GPO command.</t>
  </si>
  <si>
    <t>binary 64</t>
  </si>
  <si>
    <t>AC computed by the card during a transaction.</t>
  </si>
  <si>
    <t>ARQC, AAC, TC</t>
  </si>
  <si>
    <t>Cryptogram returned by the card in response of the GENERATE AC command.</t>
  </si>
  <si>
    <t>9F27</t>
  </si>
  <si>
    <t>Cryptogram Information Data (CID)</t>
  </si>
  <si>
    <t>Indicates the type of cryptogram and the actions to be performed by the terminal</t>
  </si>
  <si>
    <t>Indicates the type of cryptogram and the actions to be performed by the Kernel. The Cryptogram Information Data is coded according to Table 14 of [EMV Book 3].</t>
  </si>
  <si>
    <t>Indicates the type of cryptogram (TC, ARQC, or AAC) returned by the card and the actions to be performed by the reader.</t>
  </si>
  <si>
    <t>Indicates the type of cryptogram (TC, ARQC, or AAC) returned by the card and the actions to be performed by the terminal.</t>
  </si>
  <si>
    <t>Indicates the type of cryptogram and the actions to be performed by the terminal after the GENERATE AC command.</t>
  </si>
  <si>
    <t>9F29</t>
  </si>
  <si>
    <t>Extended Selection</t>
  </si>
  <si>
    <t>The value to be appended to the ADF Name in the data field of the SELECT command, if the Extended Selection Support flag is present and set to 1. Content is payment system proprietary.</t>
  </si>
  <si>
    <t>9F2A</t>
  </si>
  <si>
    <t>Kernel Identifier</t>
  </si>
  <si>
    <t>Indicates the card’s preference for the kernel on which the contactless application can be processed.</t>
  </si>
  <si>
    <t>9F2D</t>
  </si>
  <si>
    <t>Integrated Circuit Card (ICC) PIN Encipherment Public Key Certificate</t>
  </si>
  <si>
    <t>ICC PIN Encipherment Public Key certified by the issuer</t>
  </si>
  <si>
    <t>var. (NI)</t>
  </si>
  <si>
    <t>9F2E</t>
  </si>
  <si>
    <t>Integrated Circuit Card (ICC) PIN Encipherment Public Key Exponent</t>
  </si>
  <si>
    <t>ICC PIN Encipherment Public Key Exponent used for PIN encipherment</t>
  </si>
  <si>
    <t>1 or 3</t>
  </si>
  <si>
    <t>9F2F</t>
  </si>
  <si>
    <t>Integrated Circuit Card (ICC) PIN Encipherment Public Key Remainder</t>
  </si>
  <si>
    <t>Remaining digits of the ICC PIN Encipherment Public Key Modulus</t>
  </si>
  <si>
    <t>var. (NPE - NI + 42)</t>
  </si>
  <si>
    <t>9F32</t>
  </si>
  <si>
    <t>Issuer Public Key Exponent</t>
  </si>
  <si>
    <t>Issuer public key exponent used for the verification of the Signed Static Application Data and the ICC Public Key Certificate</t>
  </si>
  <si>
    <t>Issuer-specified data to be used with the Issuer’s public key algorithm for static data authentication.</t>
  </si>
  <si>
    <t>9F33</t>
  </si>
  <si>
    <t>Terminal Capabilities</t>
  </si>
  <si>
    <t>Indicates the card data input, CVM, and security capabilities of the Terminal and Reader. The CVM capability (Byte 2) is instantiated with values depending on the transaction amount. The Terminal Capabilities is coded according to Annex A.2 of [EMV Book 4].</t>
  </si>
  <si>
    <t>Indicates the card data input, CVM, and security capabilities of the Terminal.</t>
  </si>
  <si>
    <t>binary 24</t>
  </si>
  <si>
    <t>9F34</t>
  </si>
  <si>
    <t>Cardholder Verification Method (CVM) Results</t>
  </si>
  <si>
    <t>Indicates the results of the last CVM performed</t>
  </si>
  <si>
    <t>9F35</t>
  </si>
  <si>
    <t>Terminal Type</t>
  </si>
  <si>
    <t>Indicates the environment of the terminal, its communications capability, and its operational control</t>
  </si>
  <si>
    <t>9F36</t>
  </si>
  <si>
    <t>Application Transaction Counter (ATC)</t>
  </si>
  <si>
    <t>Counter maintained by the application in the ICC (incrementing the ATC is managed by the ICC)</t>
  </si>
  <si>
    <t>Count of the number of transactions initiated since personalisation. Maintained by the application in the card.</t>
  </si>
  <si>
    <t>Counter maintained by the application in the card. Initial value is zero. It is incremented by 1 each time a transaction is performed.</t>
  </si>
  <si>
    <t>Counter maintained by the application in the card (incrementing the ATC is managed by the card).</t>
  </si>
  <si>
    <t>9F37</t>
  </si>
  <si>
    <t>Unpredictable Number (UN)</t>
  </si>
  <si>
    <t>Value to provide variability and uniqueness to the generation of a cryptogram</t>
  </si>
  <si>
    <t>Contains a Kernel challenge (random) to be used by the Card to ensure the variability and uniqueness to the generation of a cryptogram during an EMV mode transaction.</t>
  </si>
  <si>
    <t>Unpredictable Number (UN) (Reader/Terminal)</t>
  </si>
  <si>
    <t>Value to provide variability and uniqueness to the generation of the application cryptogram.</t>
  </si>
  <si>
    <t>Value to provide variability and uniqueness to the generation of the application cryptogram. Requested in CDOL1.</t>
  </si>
  <si>
    <t>9F38</t>
  </si>
  <si>
    <t>Processing Options Data Object List (PDOL)</t>
  </si>
  <si>
    <t>Contains a list of terminal resident data objects (tags and lengths) needed by the ICC in processing the GET PROCESSING OPTIONS command</t>
  </si>
  <si>
    <t>List of terminal/reader-related data objects (tags and lengths) requested by the card to be transmitted in the GET PROCESSING OPTIONS command.</t>
  </si>
  <si>
    <t>9F39</t>
  </si>
  <si>
    <t>Point-of-Service (POS) Entry Mode</t>
  </si>
  <si>
    <t>Indicates the method by which the PAN was entered, according to the first two digits of the ISO 8583:1987 POS Entry Mode</t>
  </si>
  <si>
    <t>9F3A</t>
  </si>
  <si>
    <t>Amount, Reference Currency</t>
  </si>
  <si>
    <t>Authorised amount expressed in the reference currency</t>
  </si>
  <si>
    <t>9F3B</t>
  </si>
  <si>
    <t>Application Reference Currency</t>
  </si>
  <si>
    <t>1-4 currency codes used between the terminal and the ICC when the Transaction Currency Code is different from the Application Currency Code; each code is 3 digits according to ISO 4217</t>
  </si>
  <si>
    <t>9F3C</t>
  </si>
  <si>
    <t>Code defining the common currency used by the terminal in case the Transaction Currency Code is different from the Application Currency Code</t>
  </si>
  <si>
    <t>9F3D</t>
  </si>
  <si>
    <t>Indicates the implied position of the decimal point from the right of the transaction amount, with the Transaction Reference Currency Code represented according to ISO 4217</t>
  </si>
  <si>
    <t>9F40</t>
  </si>
  <si>
    <t>Additional Terminal Capabilities</t>
  </si>
  <si>
    <t>Indicates the data input and output capabilities of the Terminal and Reader. The Additional Terminal Capabilities is coded according to Annex A.3 of [EMV Book 4].</t>
  </si>
  <si>
    <t>Indicates the data input and output capabilities of the Terminal.</t>
  </si>
  <si>
    <t>9F41</t>
  </si>
  <si>
    <t>Transaction Sequence Counter</t>
  </si>
  <si>
    <t>Counter maintained by the terminal that is incremented by one for each transaction</t>
  </si>
  <si>
    <t>n 4-8</t>
  </si>
  <si>
    <t>9F42</t>
  </si>
  <si>
    <t>Application Currency Code</t>
  </si>
  <si>
    <t>Indicates the currency in which the account is managed according to ISO 4217</t>
  </si>
  <si>
    <t>9F43</t>
  </si>
  <si>
    <t>Application Reference Currency Exponent</t>
  </si>
  <si>
    <t>Indicates the implied position of the decimal point from the right of the amount, for each of the 1-4 reference currencies represented according to ISO 4217</t>
  </si>
  <si>
    <t>9F44</t>
  </si>
  <si>
    <t>Application Currency Exponent</t>
  </si>
  <si>
    <t>Indicates the implied position of the decimal point from the right of the amount represented according to ISO 4217</t>
  </si>
  <si>
    <t>9F45</t>
  </si>
  <si>
    <t>Data Authentication Code</t>
  </si>
  <si>
    <t>An issuer assigned value that is retained by the terminal during the verification process of the Signed Static Application Data</t>
  </si>
  <si>
    <t>9F46</t>
  </si>
  <si>
    <t>Integrated Circuit Card (ICC) Public Key Certificate</t>
  </si>
  <si>
    <t>ICC Public Key certified by the issuer</t>
  </si>
  <si>
    <t>Application Public Key Certificate</t>
  </si>
  <si>
    <t>Application Public Key Certificate used during CDA.</t>
  </si>
  <si>
    <t>9F47</t>
  </si>
  <si>
    <t>Integrated Circuit Card (ICC) Public Key Exponent</t>
  </si>
  <si>
    <t>Exponent ICC Public Key Exponent used for the verification of the Signed Dynamic Application Data</t>
  </si>
  <si>
    <t>Application Public Key Exponent</t>
  </si>
  <si>
    <t>Exponent of Application Public Key</t>
  </si>
  <si>
    <t>9F48</t>
  </si>
  <si>
    <t>Integrated Circuit Card (ICC) Public Key Remainder</t>
  </si>
  <si>
    <t>Remaining digits of the ICC Public Key Modulus</t>
  </si>
  <si>
    <t>var. (NIC - NI + 42)</t>
  </si>
  <si>
    <t>Digits of the ICC Public Key Modulus which do not fit within the ICC Public Key Certificate.</t>
  </si>
  <si>
    <t>Application Public Key Remainder</t>
  </si>
  <si>
    <t>Remaining digits of Application Public Key.</t>
  </si>
  <si>
    <t>9F49</t>
  </si>
  <si>
    <t>Dynamic Data Authentication Data Object List (DDOL)</t>
  </si>
  <si>
    <t>List of data objects (tag and length) to be passed to the ICC in the INTERNAL AUTHENTICATE command</t>
  </si>
  <si>
    <t>9F4A</t>
  </si>
  <si>
    <t>Static Data Authentication Tag List (SDA)</t>
  </si>
  <si>
    <t>List of tags of primitive data objects defined in this specification whose value fields are to be included in the Signed Static or Dynamic Application Data</t>
  </si>
  <si>
    <t>-</t>
  </si>
  <si>
    <t>Contains list of tags of primitive data objects whose value fields are to be included in the ICC Public Key Certificate hash result.</t>
  </si>
  <si>
    <t>9F4B</t>
  </si>
  <si>
    <t>Signed Dynamic Application Data (SDAD)</t>
  </si>
  <si>
    <t>Digital signature on critical application parameters for CDA</t>
  </si>
  <si>
    <t>var. (NIC)</t>
  </si>
  <si>
    <t>Dynamic signature generated by the card and validated by the reader during fDDA processing.</t>
  </si>
  <si>
    <t>Digital signature on critical application parameters for DDA or CDA</t>
  </si>
  <si>
    <t>9F4C</t>
  </si>
  <si>
    <t>ICC Dynamic Number</t>
  </si>
  <si>
    <t>Time-variant number generated by the ICC, to be captured by the terminal</t>
  </si>
  <si>
    <t>9F4D</t>
  </si>
  <si>
    <t>Log Entry</t>
  </si>
  <si>
    <t>Provides the SFI of the Transaction Log file and its number of records</t>
  </si>
  <si>
    <t>Data element indicating the location (SFI) and the maximum number of transaction log records.</t>
  </si>
  <si>
    <t>9F4E</t>
  </si>
  <si>
    <t>Merchant Name and Location</t>
  </si>
  <si>
    <t>Indicates the name and location of the merchant</t>
  </si>
  <si>
    <t>Indicates the name and location of the merchant. The reader shall return the value of the Merchant Name and Location when requested by the card in a Data Object List.</t>
  </si>
  <si>
    <t>9F4F</t>
  </si>
  <si>
    <t>Log Format</t>
  </si>
  <si>
    <t>List (in tag and length format) of data objects representing the logged data elements that are passed to the terminal when a transaction log record is read</t>
  </si>
  <si>
    <t>9F50</t>
  </si>
  <si>
    <t>Offline Accumulator Balance</t>
  </si>
  <si>
    <t>Represents the amount of offline spending available in the Card. The Offline Accumulator Balance is retrievable by the GET DATA command, if allowed by the Card configuration.</t>
  </si>
  <si>
    <t>Cardholder Verification Status</t>
  </si>
  <si>
    <t>Indicates the CVM choice (already done or to be subsequently applied) for the transaction. Choice is made dynamically by card based on transaction context and card risk management configuration.</t>
  </si>
  <si>
    <t>9F51</t>
  </si>
  <si>
    <t>DRDOL</t>
  </si>
  <si>
    <t>A data object in the Card that provides the Kernel with a list of data objects that must be passed to the Card in the data field of the RECOVER AC command.</t>
  </si>
  <si>
    <t>9F52</t>
  </si>
  <si>
    <t>Application Default Action (ADA)</t>
  </si>
  <si>
    <t>Terminal Compatibility Indicator</t>
  </si>
  <si>
    <t>Indicates to the card the transaction modes (EMV, Magstripe) supported by the Kernel</t>
  </si>
  <si>
    <t>9F53</t>
  </si>
  <si>
    <t>Consecutive Transaction Counter International Limit (CTCIL)</t>
  </si>
  <si>
    <t>Transaction Category Code</t>
  </si>
  <si>
    <t>This is a data object defined by MasterCard which indicates the type of transaction being performed, and which may be used in card risk management.</t>
  </si>
  <si>
    <t>an</t>
  </si>
  <si>
    <t>Terminal Interchange Profile (dynamic)</t>
  </si>
  <si>
    <t>Defines the reader CVM requirement and capabilities, as well as other reader capabilities (online capability, contact EMV capability) for the Transaction</t>
  </si>
  <si>
    <t>9F54</t>
  </si>
  <si>
    <t>Cumulative Total Transaction Amount Limit (CTTAL)</t>
  </si>
  <si>
    <t>DS ODS Card</t>
  </si>
  <si>
    <t>Contains the Card stored operator proprietary data obtained in the response to the GET PROCESSING OPTIONS command.</t>
  </si>
  <si>
    <t>9F55</t>
  </si>
  <si>
    <t>Geographic Indicator</t>
  </si>
  <si>
    <t>9F56</t>
  </si>
  <si>
    <t>Issuer Authentication Indicator</t>
  </si>
  <si>
    <t>9F57</t>
  </si>
  <si>
    <t>9F58</t>
  </si>
  <si>
    <t>Consecutive Transaction Counter Limit (CTCL)</t>
  </si>
  <si>
    <t>9F59</t>
  </si>
  <si>
    <t>Consecutive Transaction Counter Upper Limit (CTCUL)</t>
  </si>
  <si>
    <t>9F5A</t>
  </si>
  <si>
    <t>Application Program Identifier (Program ID)</t>
  </si>
  <si>
    <t>Payment system proprietary data element identifying the Application Program ID of the card application. When personalised, the Application Program ID is returned in the FCI Issuer Discretionary Data of the SELECT response (Tag ‘BF0C’). EMV mode readers that support Dynamic Reader Limits (DRL) functionality examine the Application Program ID to determine the Reader Limit Set to apply.</t>
  </si>
  <si>
    <t>Proprietary data element used by the device during Dynamic Reader Limit processing to determine the Reader Limit Set to apply for the transaction. EMV mode readers that support Dynamic Reader Limits (DRL) functionality support four or more Application Program Identifiers, each corresponding to a Reader Limit Set.</t>
  </si>
  <si>
    <t>9F5B</t>
  </si>
  <si>
    <t>Issuer Script Results</t>
  </si>
  <si>
    <t>Indicates the results of Issuer Script processing. When the reader/terminal transmits this data element to the acquirer, in this version of Kernel 3, it is acceptable that only byte 1 is transmitted, although it is preferable for all five bytes to be transmitted.</t>
  </si>
  <si>
    <t>DSDOL</t>
  </si>
  <si>
    <t>A data object in the Card that provides the Kernel with a list of data objects that must be passed to the Card in the data field of the GENERATE AC command after the CDOL1 Related Data. An example of value for DSDOL is 'DF6008DF6108DF6201DF63A0', representing TLDS Input (Card) TLDS Digest H TLDS ODS Info TLDS ODS Term. The Kernel must not presume that this is a given though, as the sequence and presence of data objects can vary. The presence of TL DS ODS Info is mandated and the processing of the last TL entry in DSDOL is different from normal TL processing as described in section 4.1.4.</t>
  </si>
  <si>
    <t>9F5C</t>
  </si>
  <si>
    <t>Cumulative Total Transaction Amount Upper Limit (CTTAUL)</t>
  </si>
  <si>
    <t>Visa proprietary data element specifying the maximum total amount of offline transactions in the designated currency or designated and secondary currency allowed for the card application before a transaction is declined after an online transaction is unable to be performed.</t>
  </si>
  <si>
    <t>DS Requested Operator ID</t>
  </si>
  <si>
    <t>Contains the Terminal determined operator identifier for data storage. It is sent to the Card in the GET PROCESSING OPTIONS command.</t>
  </si>
  <si>
    <t>Magstripe Data Object List (MDOL)</t>
  </si>
  <si>
    <t>List of data objects (tag and length) to be passed to the card in the GET MAGSTRIPE DATA command.</t>
  </si>
  <si>
    <t>9F5D</t>
  </si>
  <si>
    <t>Available Offline Spending Amount (AOSA)</t>
  </si>
  <si>
    <t>Kernel 3 proprietary data element indicating the remaining amount available to be spent offline. The AOSA is a calculated field used to allow the reader to print or display the amount of offline spend that is available on the card.</t>
  </si>
  <si>
    <t>Application Capabilities Information (ACI)</t>
  </si>
  <si>
    <t>Lists a number of card features beyond regular payment.</t>
  </si>
  <si>
    <t>9F5E</t>
  </si>
  <si>
    <t>Consecutive Transaction International Upper Limit (CTIUL)</t>
  </si>
  <si>
    <t>DS ID</t>
  </si>
  <si>
    <t>Data Storage Identifier constructed as follows: Application PAN (without any 'F' padding) Application PAN Sequence Number If necessary, it is padded to the left with one hexadecimal zero to ensure whole bytes. If necessary, it is padded to the left with hexadecimal zeroes to ensure a minimum length of 8 bytes.</t>
  </si>
  <si>
    <t>n 16-22</t>
  </si>
  <si>
    <t>9F5F</t>
  </si>
  <si>
    <t>DS Slot Availability</t>
  </si>
  <si>
    <t>Contains the Card indication, obtained in the response to the GET PROCESSING OPTIONS command, about the slot type(s) available for data storage.</t>
  </si>
  <si>
    <t>Offline Balance</t>
  </si>
  <si>
    <t>In the case of a prepaid card, represents the value stored in card. May be returned in the GENERATE AC response.</t>
  </si>
  <si>
    <t>9F60</t>
  </si>
  <si>
    <t>CVC3 (Track1)</t>
  </si>
  <si>
    <t>The CVC3 (Track1) is a 2-byte cryptogram returned by the Card in the response to the COMPUTE CRYPTOGRAPHIC CHECKSUM command.</t>
  </si>
  <si>
    <t>Issuer Update Parameter</t>
  </si>
  <si>
    <t>Parameter from the ICC to indicate the behaviour/ergonomics (e.g. “present-and-hold” or “two presentments” or none) for processing the results of the online authorisation request.</t>
  </si>
  <si>
    <t>P3 Generated 3DES KEYS</t>
  </si>
  <si>
    <t>9F61</t>
  </si>
  <si>
    <t>CVC3 (Track2)</t>
  </si>
  <si>
    <t>The CVC3 (Track2) is a 2-byte cryptogram returned by the Card in the response to the COMPUTE CRYPTOGRAPHIC CHECKSUM command.</t>
  </si>
  <si>
    <t>9F62</t>
  </si>
  <si>
    <t>PCVC3 (Track1)</t>
  </si>
  <si>
    <t>PCVC3(Track1) indicates to the Kernel the positions in the discretionary data field of the Track 1 Data where the CVC3 (Track1) digits must be copied.</t>
  </si>
  <si>
    <t>Encrypted PIN - ISO 95641 Format 0 (Thales P3 Format 01)</t>
  </si>
  <si>
    <t>9F63</t>
  </si>
  <si>
    <t>Offline Counter Initial Value</t>
  </si>
  <si>
    <t>PUNATC (Track1)</t>
  </si>
  <si>
    <t>PUNATC(Track1) indicates to the Kernel the positions in the discretionary data field of Track 1 Data where the Unpredictable Number (Numeric) digits and Application Transaction Counter digits have to be copied.</t>
  </si>
  <si>
    <t>9F64</t>
  </si>
  <si>
    <t>NATC (Track1)</t>
  </si>
  <si>
    <t>The value of NATC(Track1) represents the number of digits of the Application Transaction Counter to be included in the discretionary data field of Track 1 Data.</t>
  </si>
  <si>
    <t>9F65</t>
  </si>
  <si>
    <t>PCVC3 (Track2)</t>
  </si>
  <si>
    <t>PCVC3(Track2) indicates to the Kernel the positions in the discretionary data field of the Track 2 Data where the CVC3 (Track2) digits must be copied.</t>
  </si>
  <si>
    <t>9F66</t>
  </si>
  <si>
    <t>Terminal Transaction Qualifiers (TTQ)</t>
  </si>
  <si>
    <t>Indicates reader capabilities, requirements, and preferences to the card. TTQ byte 2 bits 8-7 are transient values, and reset to zero at the beginning of the transaction. All other TTQ bits are static values, and not modified based on transaction conditions. TTQ byte 3 bit 7 shall be set by the acquirer-merchant to 1b.</t>
  </si>
  <si>
    <t>PUNATC (Track2)</t>
  </si>
  <si>
    <t>PUNATC(Track2) indicates to the Kernel the positions in the discretionary data field of Track 2 Data where the Unpredictable Number (Numeric) digits and Application Transaction Counter digits have to be copied.</t>
  </si>
  <si>
    <t>9F67</t>
  </si>
  <si>
    <t>MSD Offset</t>
  </si>
  <si>
    <t>NATC (Track2)</t>
  </si>
  <si>
    <t>The value of NATC(Track2) represents the number of digits of the Application Transaction Counter to be included in the discretionary data field of Track 2 Data.</t>
  </si>
  <si>
    <t>9F68</t>
  </si>
  <si>
    <t>Card Additional Processes</t>
  </si>
  <si>
    <t>9F69</t>
  </si>
  <si>
    <t>Card Authentication Related Data</t>
  </si>
  <si>
    <t>Contains the fDDA Version Number, Card Unpredictable Number, and Card Transaction Qualifiers. For transactions where fDDA is performed, the Card Authentication Related Data is returned in the last record specified by the Application File Locator for that transaction.</t>
  </si>
  <si>
    <t>UDOL</t>
  </si>
  <si>
    <t>The UDOL is the DOL that specifies the data objects to be included in the data field of the COMPUTE CRYPTOGRAPHIC CHECKSUM command. The UDOL must at least include the Unpredictable Number (Numeric). The UDOL is not mandatory for the Card. If it is not present in the Card, then the Default UDOL is used.</t>
  </si>
  <si>
    <t>9F6A</t>
  </si>
  <si>
    <t>Unpredictable Number (Numeric)</t>
  </si>
  <si>
    <t>Unpredictable number generated by the Kernel during a mag-stripe mode transaction. The Unpredictable Number (Numeric) is passed to the Card in the data field of the COMPUTE CRYPTOGRAPHIC CHECKSUM command.</t>
  </si>
  <si>
    <t>The 8-nUN most significant digits must be set to zero.</t>
  </si>
  <si>
    <t>n 8</t>
  </si>
  <si>
    <t>9F6B</t>
  </si>
  <si>
    <t>Card CVM Limit</t>
  </si>
  <si>
    <t>Track 2 Data</t>
  </si>
  <si>
    <t>Track 2 Data contains the data objects of the track 2 according to [ISO/IEC 7813], excluding start sentinel, end sentinel and LRC. The Track 2 Data is present in the file read using the READ RECORD command during a mag-stripe mode transaction.</t>
  </si>
  <si>
    <t>9F6C</t>
  </si>
  <si>
    <t>Card Transaction Qualifiers (CTQ)</t>
  </si>
  <si>
    <t>In this version of the specification, used to indicate to the device the card CVM requirements, issuer preferences, and card capabilities.</t>
  </si>
  <si>
    <t>9F6D</t>
  </si>
  <si>
    <t>VLP Reset Threshold</t>
  </si>
  <si>
    <t>Mag-stripe Application Version Number (Reader)</t>
  </si>
  <si>
    <t>Version number assigned by the payment system for the specific mag-stripe mode functionality of the Kernel.</t>
  </si>
  <si>
    <t>Kernel 4 Reader Capabilities</t>
  </si>
  <si>
    <t>A proprietary data element with bits 8, 7, and 4 only used to indicate a terminal’s capability to support Kernel 4 mag-stripe or EMV contactless. This data element is OR’d with Terminal Type, Tag '9F35', resulting in a modified Tag '9F35', which is passed to the card when requested.</t>
  </si>
  <si>
    <t>9F6E</t>
  </si>
  <si>
    <t>Third Party Data</t>
  </si>
  <si>
    <t>The Third Party Data contains various information, possibly including information from a third party. If present in the Card, the Third Party Data must be returned in a file read using the READ RECORD command or in the File Control Information Template. 'Device Type' is present when the most significant bit of byte 1 of 'Unique Identifier' is set to 0b. In this case, the maximum length of 'Proprietary Data' is 26 bytes. Otherwise it is 28 bytes.</t>
  </si>
  <si>
    <t>Form Factor Indicator (FFI)</t>
  </si>
  <si>
    <t>Indicates the form factor of the consumer payment device and the type of contactless interface over which the transaction was conducted. This information is made available to the issuer host.</t>
  </si>
  <si>
    <t>Card/Terminal</t>
  </si>
  <si>
    <t>Terminal Transaction Capabilities</t>
  </si>
  <si>
    <t>Proprietary Data Element for managing Contactless transactions and includes Contactless terminal capabilities (static) and contactless Mobile transaction (dynamic data) around CVM</t>
  </si>
  <si>
    <t>9F6F</t>
  </si>
  <si>
    <t>DS Slot Management Control</t>
  </si>
  <si>
    <t>Contains the Card indication, obtained in the response to the GET PROCESSING OPTIONS command, about the status of the slot containing data associated to the DS Requested Operator ID.</t>
  </si>
  <si>
    <t>9F70</t>
  </si>
  <si>
    <t>Protected Data Envelope 1</t>
  </si>
  <si>
    <t>The Protected Data Envelopes contain proprietary information from the issuer, payment system or third party. The Protected Data Envelope can be retrieved with the GET DATA command. Updating the Protected Data Envelope with the PUT DATA command requires secure messaging and is outside the scope of this specification.</t>
  </si>
  <si>
    <t>Card Interface Capabilities</t>
  </si>
  <si>
    <t>Data element indicating other interfaces supported by the device.</t>
  </si>
  <si>
    <t>9F71</t>
  </si>
  <si>
    <t>Protected Data Envelope 2</t>
  </si>
  <si>
    <t>Same as Protected Data Envelope 1.</t>
  </si>
  <si>
    <t>Mobile CVM Results</t>
  </si>
  <si>
    <t>Proprietary data element returned from the Card in the GET PROCESSING OPTIONS response, indicating the status of Mobile CVM entry.</t>
  </si>
  <si>
    <t>9F72</t>
  </si>
  <si>
    <t>Protected Data Envelope 3</t>
  </si>
  <si>
    <t>Consecutive Transaction Limit (International—Country)</t>
  </si>
  <si>
    <t>Visa proprietary data element specifying the maximum number of the consecutive offline international (those not in the country of issue) transactions allowed for that card application before a transaction goes online.</t>
  </si>
  <si>
    <t>9F73</t>
  </si>
  <si>
    <t>Protected Data Envelope 4</t>
  </si>
  <si>
    <t>Currency Conversion Parameters</t>
  </si>
  <si>
    <t>A decimal value used in a conversion algorithm to convert the Secondary Application Currency Code to the card’s domestic (Application Currency Code). Issuer Script may be used to modify this data element.</t>
  </si>
  <si>
    <t>9F74</t>
  </si>
  <si>
    <t>Protected Data Envelope 5</t>
  </si>
  <si>
    <t>VLP Issuer Authorisation Code</t>
  </si>
  <si>
    <t>A Visa proprietary data element containing a code indicating that the transaction was an approved VLP transaction. If present indicates offline approval from card.</t>
  </si>
  <si>
    <t>a 6</t>
  </si>
  <si>
    <t>9F75</t>
  </si>
  <si>
    <t>Unprotected Data Envelope 1</t>
  </si>
  <si>
    <t>The Unprotected Data Envelopes contain proprietary information from the issuer, payment system or third party. Unprotected Data Envelopes can be retrieved with the GET DATA command and can be updated with the PUT DATA (CLA='80') command without secure messaging.</t>
  </si>
  <si>
    <t>Cumulative Total Transaction Amount Limit-Dual Currency</t>
  </si>
  <si>
    <t>Visa proprietary data element specifying the upper limit of the total amount of offline domestic transactions in the designated currency (Application Currency Code) and a secondary currency (Secondary Application Currency Code) allowed for that card application before a transaction is forced to go online. This limit is in the designated currency.</t>
  </si>
  <si>
    <t>9F76</t>
  </si>
  <si>
    <t>Unprotected Data Envelope 2</t>
  </si>
  <si>
    <t>Same as Unprotected Data Envelope 1.</t>
  </si>
  <si>
    <t>Secondary Application Currency Code</t>
  </si>
  <si>
    <t>Indicates a secondary currency to be converted to the designated currency in which the account is managed (Application Currency Code) according to ISO 4217.</t>
  </si>
  <si>
    <t>9F77</t>
  </si>
  <si>
    <t>Unprotected Data Envelope 3</t>
  </si>
  <si>
    <t>9F78</t>
  </si>
  <si>
    <t>Unprotected Data Envelope 4</t>
  </si>
  <si>
    <t>9F79</t>
  </si>
  <si>
    <t>Unprotected Data Envelope 5</t>
  </si>
  <si>
    <t>VLP Funds Limit</t>
  </si>
  <si>
    <t>A Visa proprietary data element, Issuer Limit for VLP available funds, is used to reset VLP Available Funds after an online approved transaction.</t>
  </si>
  <si>
    <t>VLP Single Transaction Limit</t>
  </si>
  <si>
    <t>A Visa proprietary data element indicating the maximum amount allowed for single VLP transaction</t>
  </si>
  <si>
    <t>VLP Available Funds</t>
  </si>
  <si>
    <t>A counter that is decremented by the Amount Authorized when a VLP transaction is approved.</t>
  </si>
  <si>
    <t>9F7A</t>
  </si>
  <si>
    <t>VLP Terminal Support Indicator</t>
  </si>
  <si>
    <t>If present indicates offline and/or online support. If absent indicates online only support</t>
  </si>
  <si>
    <t>9F7B</t>
  </si>
  <si>
    <t>VLP Terminal Transaction Limit</t>
  </si>
  <si>
    <t>9F7C</t>
  </si>
  <si>
    <t>Customer Exclusive Data (CED)</t>
  </si>
  <si>
    <t>Contains data for transmission to the issuer.</t>
  </si>
  <si>
    <t>Merchant Custom Data</t>
  </si>
  <si>
    <t>Proprietary merchant data that may be requested by the Card.</t>
  </si>
  <si>
    <t>9F7D</t>
  </si>
  <si>
    <t>DS Summary 1</t>
  </si>
  <si>
    <t>Contains the Card indication, obtained in the response to the GET PROCESSING OPTIONS command, about either the stored summary associated with DS ODS Card if present, or about a default zero-filled summary if DS ODS Card is not present and DS Unpredictable Number is present.</t>
  </si>
  <si>
    <t>VISA Applet Data</t>
  </si>
  <si>
    <t>9F7E</t>
  </si>
  <si>
    <t>Mobile Support Indicator</t>
  </si>
  <si>
    <t>The Mobile Support Indicator informs the Card that the Kernel supports extensions for mobile and requires on device cardholder verification.</t>
  </si>
  <si>
    <t>Application life cycle data (8 first bytes)</t>
  </si>
  <si>
    <t>9F7F</t>
  </si>
  <si>
    <t>DS Unpredictable Number</t>
  </si>
  <si>
    <t>Contains the Card challenge (random), obtained in the response to the GET PROCESSING OPTIONS command, to be used by the Terminal in the summary calculation when providing DS ODS Term.</t>
  </si>
  <si>
    <t>Card Production Life Cycle (CPLC) Data</t>
  </si>
  <si>
    <t>A5</t>
  </si>
  <si>
    <t>File Control Information (FCI) Proprietary Template</t>
  </si>
  <si>
    <t>Identifies the data object proprietary to this specification in the FCI template according to ISO/IEC 7816-4</t>
  </si>
  <si>
    <t>BF0C</t>
  </si>
  <si>
    <t>File Control Information (FCI) Issuer Discretionary Data</t>
  </si>
  <si>
    <t>Issuer discretionary part of the File Control Information Proprietary Template.</t>
  </si>
  <si>
    <t>BF50</t>
  </si>
  <si>
    <t>Visa Fleet - CDO</t>
  </si>
  <si>
    <t>BF60</t>
  </si>
  <si>
    <t>Integrated Data Storage Record Update Template</t>
  </si>
  <si>
    <t>Part of the command data for the EXTENDED GET PROCESSING OPTIONS command. The IDS Record Update Template contains data to be updated in one or more IDS Records.</t>
  </si>
  <si>
    <t>Data Exchange</t>
  </si>
  <si>
    <t>C3</t>
  </si>
  <si>
    <t>Card issuer action code -decline</t>
  </si>
  <si>
    <t>C4</t>
  </si>
  <si>
    <t>Card issuer action code -default</t>
  </si>
  <si>
    <t>C5</t>
  </si>
  <si>
    <t>Card issuer action code online</t>
  </si>
  <si>
    <t>C6</t>
  </si>
  <si>
    <t>PIN Try Limit</t>
  </si>
  <si>
    <t>C7</t>
  </si>
  <si>
    <t>CDOL 1 Related Data Length</t>
  </si>
  <si>
    <t>C8</t>
  </si>
  <si>
    <t>Card risk management country code</t>
  </si>
  <si>
    <t>C9</t>
  </si>
  <si>
    <t>Card risk management currency code</t>
  </si>
  <si>
    <t>CA</t>
  </si>
  <si>
    <t>Lower cummulative offline transaction amount</t>
  </si>
  <si>
    <t>CB</t>
  </si>
  <si>
    <t>Upper cumulative offline transaction amount</t>
  </si>
  <si>
    <t>CD</t>
  </si>
  <si>
    <t>Card Issuer Action Code (PayPass) – Default</t>
  </si>
  <si>
    <t>CE</t>
  </si>
  <si>
    <t>Card Issuer Action Code (PayPass) – Online</t>
  </si>
  <si>
    <t>00F800</t>
  </si>
  <si>
    <t>CF</t>
  </si>
  <si>
    <t>Card Issuer Action Code (PayPass) – Decline</t>
  </si>
  <si>
    <t>D1</t>
  </si>
  <si>
    <t>Currency conversion table</t>
  </si>
  <si>
    <t>D2</t>
  </si>
  <si>
    <t>Integrated Data Storage Directory (IDSD)</t>
  </si>
  <si>
    <t>Directory of Integrated Data Storage records on the card.</t>
  </si>
  <si>
    <t>D3</t>
  </si>
  <si>
    <t>Additional check table</t>
  </si>
  <si>
    <t>D5</t>
  </si>
  <si>
    <t>Application Control</t>
  </si>
  <si>
    <t>D6</t>
  </si>
  <si>
    <t>Default ARPC response code</t>
  </si>
  <si>
    <t>D7</t>
  </si>
  <si>
    <t>Application Control (PayPass)</t>
  </si>
  <si>
    <t>D8</t>
  </si>
  <si>
    <t>AIP (PayPass)</t>
  </si>
  <si>
    <t>D9</t>
  </si>
  <si>
    <t>AFL (PayPass)</t>
  </si>
  <si>
    <t>DA</t>
  </si>
  <si>
    <t>Static CVC3-TRACK1</t>
  </si>
  <si>
    <t>DB</t>
  </si>
  <si>
    <t>Static CVC3-TRACK2</t>
  </si>
  <si>
    <t>DC</t>
  </si>
  <si>
    <t>IVCVC3-TRACK1</t>
  </si>
  <si>
    <t>DD</t>
  </si>
  <si>
    <t>IVCVC3-TRACK2</t>
  </si>
  <si>
    <t>DF01</t>
  </si>
  <si>
    <t>Encrypted PIN Block in Tag 9F62 – ISO 95641 Format 0</t>
  </si>
  <si>
    <t>DF02</t>
  </si>
  <si>
    <t>PEK Version Number</t>
  </si>
  <si>
    <t>DF03</t>
  </si>
  <si>
    <t>DF04</t>
  </si>
  <si>
    <t>PIN Try Counter (VSDC Application)</t>
  </si>
  <si>
    <t>DF05</t>
  </si>
  <si>
    <t>AIP - For VISA Contactless</t>
  </si>
  <si>
    <t>DF06</t>
  </si>
  <si>
    <t>Products permitted</t>
  </si>
  <si>
    <t>DF07</t>
  </si>
  <si>
    <t>Offline checks mandated</t>
  </si>
  <si>
    <t>DF08</t>
  </si>
  <si>
    <t>UDKmac</t>
  </si>
  <si>
    <t>DF09</t>
  </si>
  <si>
    <t>UDKenc</t>
  </si>
  <si>
    <t>DF0B</t>
  </si>
  <si>
    <t>Retries Permitted Limit</t>
  </si>
  <si>
    <t>DF0C</t>
  </si>
  <si>
    <t>Script Message Update</t>
  </si>
  <si>
    <t>DF0D</t>
  </si>
  <si>
    <t>Fleet Issuer Action Code - Default</t>
  </si>
  <si>
    <t>DF0E</t>
  </si>
  <si>
    <t>Fleet Issuer Action Code - Denial</t>
  </si>
  <si>
    <t>DF0F</t>
  </si>
  <si>
    <t>Fleet Issuer Action Code - Online</t>
  </si>
  <si>
    <t>DF12</t>
  </si>
  <si>
    <t>Vehicle Registration Number</t>
  </si>
  <si>
    <t>A</t>
  </si>
  <si>
    <t>DF13</t>
  </si>
  <si>
    <t>DDA Public Modulus</t>
  </si>
  <si>
    <t>DF14</t>
  </si>
  <si>
    <t>Driver Name</t>
  </si>
  <si>
    <t>DF15</t>
  </si>
  <si>
    <t>Driver ID</t>
  </si>
  <si>
    <t>DF16</t>
  </si>
  <si>
    <t>Max Fill Volume</t>
  </si>
  <si>
    <t>DF17</t>
  </si>
  <si>
    <t>DDA Public Modulus Length</t>
  </si>
  <si>
    <t>DF18</t>
  </si>
  <si>
    <t>Mileage</t>
  </si>
  <si>
    <t>DF20</t>
  </si>
  <si>
    <t>Issuer Proprietary Bitmap (IPB)</t>
  </si>
  <si>
    <t>DF21</t>
  </si>
  <si>
    <t>Internet Authentication Flag (IAF)</t>
  </si>
  <si>
    <t>DF22</t>
  </si>
  <si>
    <t>Encrypted PEK - RFU</t>
  </si>
  <si>
    <t>DF23</t>
  </si>
  <si>
    <t>PEK Key Check Value - RFU</t>
  </si>
  <si>
    <t>DF24</t>
  </si>
  <si>
    <t>MDK - Key derivation Index</t>
  </si>
  <si>
    <t>DF25</t>
  </si>
  <si>
    <t>VISA DPA – MDK - Key derivation Index</t>
  </si>
  <si>
    <t>DF26</t>
  </si>
  <si>
    <t>Encrypted PIN Block – ISO 9564-1 Format 1 PIN Block (Thales P3 Format 05)</t>
  </si>
  <si>
    <t>DF40</t>
  </si>
  <si>
    <t>qVSDC AIP</t>
  </si>
  <si>
    <t>DF41</t>
  </si>
  <si>
    <t>VSDC AIP</t>
  </si>
  <si>
    <t>DF42</t>
  </si>
  <si>
    <t>UDKac</t>
  </si>
  <si>
    <t>DF43</t>
  </si>
  <si>
    <t>DF44</t>
  </si>
  <si>
    <t>DF47</t>
  </si>
  <si>
    <t>UDKcvc</t>
  </si>
  <si>
    <t>DF48</t>
  </si>
  <si>
    <t>UDKac KCV</t>
  </si>
  <si>
    <t>DF49</t>
  </si>
  <si>
    <t>UDKmac KCV</t>
  </si>
  <si>
    <t>DF4A</t>
  </si>
  <si>
    <t>UDKenc KCV</t>
  </si>
  <si>
    <t>DF4B</t>
  </si>
  <si>
    <t>UDKcvc KCV</t>
  </si>
  <si>
    <t>POS Cardholder Interaction Information</t>
  </si>
  <si>
    <t>The POS Cardholder Interaction Information informs the Kernel about the indicators set in the mobile phone that may influence the action flow of the merchant and cardholder.</t>
  </si>
  <si>
    <t>DF51</t>
  </si>
  <si>
    <t>Grand Parent AC</t>
  </si>
  <si>
    <t>DF52</t>
  </si>
  <si>
    <t>Parent AC</t>
  </si>
  <si>
    <t>DF53</t>
  </si>
  <si>
    <t>Grand Parent MAC</t>
  </si>
  <si>
    <t>DF54</t>
  </si>
  <si>
    <t>Parent MAC</t>
  </si>
  <si>
    <t>DF55</t>
  </si>
  <si>
    <t>Grand Parent ENC</t>
  </si>
  <si>
    <t>DF56</t>
  </si>
  <si>
    <t>Parent ENC/Terminal Action Code - Default</t>
  </si>
  <si>
    <t>DF57</t>
  </si>
  <si>
    <t>Terminal Action Code - Decline</t>
  </si>
  <si>
    <t>DF60</t>
  </si>
  <si>
    <t>DS Input (Card)</t>
  </si>
  <si>
    <t>Contains Terminal provided data if permanent data storage in the Card was applicable (DS Slot Management Control[8]=1b), remains applicable, or becomes applicable (DS ODS Info[8]=1b). Otherwise this data item is a filler to be supplied by the Kernel. The data is forwarded to the Card with the GENERATE AC command, as per DSDOL formatting.</t>
  </si>
  <si>
    <t>DDA Component P</t>
  </si>
  <si>
    <t>DF61</t>
  </si>
  <si>
    <t>DDA Component Q</t>
  </si>
  <si>
    <t>DS Digest H</t>
  </si>
  <si>
    <t>Contains the result of OWHF2(DS Input (Term)) or OWHF2AES(DS Input (Term)), if DS Input (Term) is provided by the Terminal. This data object is to be supplied to the Card with the GENERATE AC command, as per DSDOL formatting.</t>
  </si>
  <si>
    <t>DF62</t>
  </si>
  <si>
    <t>DS ODS Info</t>
  </si>
  <si>
    <t>Contains Terminal provided data to be forwarded to the Card with the GENERATE AC command, as per DSDOL formatting.</t>
  </si>
  <si>
    <t>DDA Component D1</t>
  </si>
  <si>
    <t>DF63</t>
  </si>
  <si>
    <t>DDA Component D2</t>
  </si>
  <si>
    <t>DS ODS Term</t>
  </si>
  <si>
    <t>DF64</t>
  </si>
  <si>
    <t>DDA Component Q Minus 1 Mod P</t>
  </si>
  <si>
    <t>DF65</t>
  </si>
  <si>
    <t>DDA Private Exponent</t>
  </si>
  <si>
    <t>DF6B</t>
  </si>
  <si>
    <t>Paypass Contactless</t>
  </si>
  <si>
    <t>DF79</t>
  </si>
  <si>
    <t>Dynamic Data Authentication Keys</t>
  </si>
  <si>
    <t>DF8101</t>
  </si>
  <si>
    <t>DS Summary 2</t>
  </si>
  <si>
    <t>This data allows the Kernel to check the consistency between DS Summary 1 and DS Summary 2, and so to ensure that DS ODS Card is provided by a genuine Card. It is located in the ICC Dynamic Data recovered from the Signed Dynamic Application Data.</t>
  </si>
  <si>
    <t>DF8102</t>
  </si>
  <si>
    <t>DS Summary 3</t>
  </si>
  <si>
    <t>This data allows the Kernel to check whether the Card has seen the same transaction data as were sent by the Terminal/Kernel. It is located in the ICC Dynamic Data recovered from the Signed Dynamic Application Data.</t>
  </si>
  <si>
    <t>DF8104</t>
  </si>
  <si>
    <t>Balance Read Before Gen AC</t>
  </si>
  <si>
    <t>The presence of Balance Read Before Gen AC in the TLV Database is an indication to the Kernel to read the offline balance from the Card before the GENERATE AC command. The Kernel stores the offline balance read from the Card in Balance Read Before Gen AC.</t>
  </si>
  <si>
    <t>DF8105</t>
  </si>
  <si>
    <t>Balance Read After Gen AC</t>
  </si>
  <si>
    <t>The presence of Balance Read After Gen AC in the TLV Database is an indication to the Kernel to read the offline balance from the Card after the GENERATE AC command. The Kernel stores the offline balance read from the Card in Balance Read After Gen AC.</t>
  </si>
  <si>
    <t>DF8106</t>
  </si>
  <si>
    <t>Data Needed</t>
  </si>
  <si>
    <t>List of tags included in the DEK signal to request information from the Terminal.</t>
  </si>
  <si>
    <t>DF8107</t>
  </si>
  <si>
    <t>CDOL1 Related Data</t>
  </si>
  <si>
    <t>Command data field of the GENERATE AC command, coded according to CDOL1.</t>
  </si>
  <si>
    <t>DF8108</t>
  </si>
  <si>
    <t>DS AC Type</t>
  </si>
  <si>
    <t>Contains the AC type indicated by the Terminal for which IDS data must be stored in the Card.</t>
  </si>
  <si>
    <t>DF8109</t>
  </si>
  <si>
    <t>DS Input (Term)</t>
  </si>
  <si>
    <t>Contains Terminal provided data if permanent data storage in the Card was applicable (DS Slot Management Control[8]=1b), remains applicable or becomes applicable (DS ODS Info[8]=1b). DS Input (Term) is used by the Kernel as input to calculate DS Digest H.</t>
  </si>
  <si>
    <t>DF810A</t>
  </si>
  <si>
    <t>DS ODS Info For Reader</t>
  </si>
  <si>
    <t>Contains instructions from the Terminal on how to proceed with the transaction if:</t>
  </si>
  <si>
    <t>- The AC requested by the Terminal does not match the AC proposed by the Kernel</t>
  </si>
  <si>
    <t>- The update of the slot data has failed</t>
  </si>
  <si>
    <t>DF810B</t>
  </si>
  <si>
    <t>DS Summary Status</t>
  </si>
  <si>
    <t>Information reported by the Kernel to the Terminal about:</t>
  </si>
  <si>
    <t>- The consistency between DS Summary 1 and DS Summary 2 (successful read)</t>
  </si>
  <si>
    <t>- The difference between DS Summary 2 and DS Summary 3 (successful write)</t>
  </si>
  <si>
    <t>This data object is part of the Discretionary Data.</t>
  </si>
  <si>
    <t>DF810C</t>
  </si>
  <si>
    <t>Kernel ID</t>
  </si>
  <si>
    <t>Contains a value that uniquely identifies each Kernel. There is one occurrence of this data object for each Kernel in the Reader.</t>
  </si>
  <si>
    <t>DF810D</t>
  </si>
  <si>
    <t>DSVN Term</t>
  </si>
  <si>
    <t>Integrated data storage support by the Kernel depends on the presence of this data object. If it is absent, or is present with a length of zero, integrated data storage is not supported. Its value is '02' for this version of data storage functionality. This variable length data item has an initial byte that defines the maximum version number supported by the Terminal and a variable number of subsequent bytes that define how the Terminal supports earlier versions of the specification. As this is the first version, no legacy support is described and no additional bytes are present.</t>
  </si>
  <si>
    <t>DF810E</t>
  </si>
  <si>
    <t>Post-Gen AC Put Data Status</t>
  </si>
  <si>
    <t>Information reported by the Kernel to the Terminal, about the processing of PUT DATA commands after processing the GENERATE AC command. Possible values are 'completed' or 'not completed'. In the latter case, this status is not specific about which of the PUT DATA commands failed, or about how many of these commands have failed or succeeded. This data object is part of the Discretionary Data provided by the Kernel to the Terminal.</t>
  </si>
  <si>
    <t>DF810F</t>
  </si>
  <si>
    <t>Pre-Gen AC Put Data Status</t>
  </si>
  <si>
    <t>Information reported by the Kernel to the Terminal, about the processing of PUT DATA commands before sending the GENERATE AC command. Possible values are 'completed' or 'not completed'. In the latter case, this status is not specific about which of the PUT DATA commands failed, or about how many of these commands have failed or succeeded. This data object is part of the Discretionary Data provided by the Kernel to the Terminal.</t>
  </si>
  <si>
    <t>DF8110</t>
  </si>
  <si>
    <t>Proceed To First Write Flag</t>
  </si>
  <si>
    <t>Indicates that the Terminal will send no more requests to read data other than as indicated in Tags To Read. This data item indicates the point at which the Kernel shifts from the Card reading phase to the Card writing phase.</t>
  </si>
  <si>
    <t>If Proceed To First Write Flag is not present or is present with non zero length and value different from zero, then the Kernel proceeds without waiting.</t>
  </si>
  <si>
    <t>If Proceed To First Write Flag is present with zero length, then the Kernel sends a DEK signal to the Terminal and waits for the DET signal.</t>
  </si>
  <si>
    <t>If Proceed To First Write Flag is present with non zero length and value equal to zero, then the Kernel waits for a DET signal from the Terminal without sending a DEK signal.</t>
  </si>
  <si>
    <t>DF8111</t>
  </si>
  <si>
    <t>PDOL Related Data</t>
  </si>
  <si>
    <t>Command data field of the GET PROCESSING OPTIONS command, coded according to PDOL.</t>
  </si>
  <si>
    <t>DF8112</t>
  </si>
  <si>
    <t>Tags To Read</t>
  </si>
  <si>
    <t>List of tags indicating the data the Terminal has requested to be read. This data item is present if the Terminal wants any data back from the Card before the Data Record. This could be in the context of SDS, or for non data storage usage reasons, for example the PAN. This data item may contain configured data.</t>
  </si>
  <si>
    <t>This data object may be provided several times by the Terminal. Therefore, the values of each of these tags must be accumulated in the Tags To Read Yet buffer.</t>
  </si>
  <si>
    <t>DF8113</t>
  </si>
  <si>
    <t>DRDOL Related Data</t>
  </si>
  <si>
    <t>Command data field of the RECOVER AC command, coded according to DRDOL.</t>
  </si>
  <si>
    <t>DF8114</t>
  </si>
  <si>
    <t>Reference Control Parameter</t>
  </si>
  <si>
    <t>Working variable to store the reference control parameter of the GENERATE AC command.</t>
  </si>
  <si>
    <t>DF8115</t>
  </si>
  <si>
    <t>Error Indication</t>
  </si>
  <si>
    <t>Contains information regarding the nature of the error that has been encountered during the transaction processing. This data object is part of the Discretionary Data.</t>
  </si>
  <si>
    <t>DF8116</t>
  </si>
  <si>
    <t>User Interface Request Data</t>
  </si>
  <si>
    <t>Combines all parameters to be sent with the MSG signal.</t>
  </si>
  <si>
    <t>DF8117</t>
  </si>
  <si>
    <t>Card Data Input Capability</t>
  </si>
  <si>
    <t>Indicates the card data input capability of the Terminal and Reader. The Card Data Input Capability is coded according to Annex A.2 of [EMV Book 4].</t>
  </si>
  <si>
    <t>DF8118</t>
  </si>
  <si>
    <t>CVM Capability – CVM Required</t>
  </si>
  <si>
    <t>Indicates the CVM capability of the Terminal and Reader when the transaction amount is greater than the Reader CVM Required Limit. The CVM Capability – CVM Required is coded according to Annex A.2 of [EMV Book 4].</t>
  </si>
  <si>
    <t>DF8119</t>
  </si>
  <si>
    <t>CVM Capability – No CVM Required</t>
  </si>
  <si>
    <t>Indicates the CVM capability of the Terminal and Reader when the transaction amount is less than or equal to the Reader CVM Required Limit. The CVM Capability – No CVM Required is coded according to Annex A.2 of [EMV Book 4].</t>
  </si>
  <si>
    <t>DF811A</t>
  </si>
  <si>
    <t>Default UDOL</t>
  </si>
  <si>
    <t>The Default UDOL is the UDOL to be used for constructing the value field of the COMPUTE CRYPTOGRAPHIC CHECKSUM command if the UDOL in the Card is not present. The Default UDOL must contain as its only entry the tag and length of the Unpredictable Number (Numeric) and has the value: '9F6A04'.</t>
  </si>
  <si>
    <t>DF811B</t>
  </si>
  <si>
    <t>Kernel Configuration</t>
  </si>
  <si>
    <t>Indicates the Kernel configuration options.</t>
  </si>
  <si>
    <t>DF811C</t>
  </si>
  <si>
    <t>Max Lifetime of Torn Transaction Log Record</t>
  </si>
  <si>
    <t>Maximum time, in seconds, that a record can remain in the Torn Transaction Log.</t>
  </si>
  <si>
    <t>DF811D</t>
  </si>
  <si>
    <t>Max Number of Torn Transaction Log Records</t>
  </si>
  <si>
    <t>Indicates the maximum number of records that can be stored in the Torn Transaction Log.</t>
  </si>
  <si>
    <t>DF811E</t>
  </si>
  <si>
    <t>Mag-stripe CVM Capability – CVM Required</t>
  </si>
  <si>
    <t>Indicates the CVM capability of the Terminal/Reader in the case of a mag-stripe mode transaction when the Amount, Authorized (Numeric) is greater than the Reader CVM Required Limit.</t>
  </si>
  <si>
    <t>DF811F</t>
  </si>
  <si>
    <t>Security Capability</t>
  </si>
  <si>
    <t>Indicates the security capability of the Kernel. The Security Capability is coded according to Annex A.2 of [EMV Book 4].</t>
  </si>
  <si>
    <t>DF8120</t>
  </si>
  <si>
    <t>Terminal Action Code – Default</t>
  </si>
  <si>
    <t>Specifies the acquirer's conditions that cause a transaction to be rejected on an offline only Terminal.</t>
  </si>
  <si>
    <t>DF8121</t>
  </si>
  <si>
    <t>Terminal Action Code – Denial</t>
  </si>
  <si>
    <t>Specifies the acquirer's conditions that cause the denial of a transaction without attempting to go online.</t>
  </si>
  <si>
    <t>DF8122</t>
  </si>
  <si>
    <t>Terminal Action Code – Online</t>
  </si>
  <si>
    <t>Specifies the acquirer's conditions that cause a transaction to be transmitted online on an online capable Terminal.</t>
  </si>
  <si>
    <t>DF8123</t>
  </si>
  <si>
    <t>Reader Contactless Floor Limit</t>
  </si>
  <si>
    <t>Indicates the transaction amount above which transactions must be authorized online.</t>
  </si>
  <si>
    <t>DF8124</t>
  </si>
  <si>
    <t>Reader Contactless Transaction Limit (No On-device CVM)</t>
  </si>
  <si>
    <t>Indicates the transaction amount above which the transaction is not allowed, when on device cardholder verification is not supported.</t>
  </si>
  <si>
    <t>DF8125</t>
  </si>
  <si>
    <t>Reader Contactless Transaction Limit (On-device CVM)</t>
  </si>
  <si>
    <t>Indicates the transaction amount above which the transaction is not allowed, when on device cardholder verification is supported.</t>
  </si>
  <si>
    <t>DF8126</t>
  </si>
  <si>
    <t>Reader CVM Required Limit</t>
  </si>
  <si>
    <t>Indicates the transaction amount above which the Kernel instantiates the CVM capabilities field in Terminal Capabilities with CVM Capability – CVM Required.</t>
  </si>
  <si>
    <t>DF8127</t>
  </si>
  <si>
    <t>Time Out Value</t>
  </si>
  <si>
    <t>Defines the time in ms before the timer generates a TIMEOUT signal.</t>
  </si>
  <si>
    <t>DF8128</t>
  </si>
  <si>
    <t>IDS Status</t>
  </si>
  <si>
    <t>Indicates if the transaction performs an IDS read and/or write.</t>
  </si>
  <si>
    <t>DF8129</t>
  </si>
  <si>
    <t>Outcome Parameter Set</t>
  </si>
  <si>
    <t>This data object is used to indicate to the Terminal the outcome of the transaction processing by the Kernel. Its value is an accumulation of results about applicable parts of the transaction.</t>
  </si>
  <si>
    <t>DF812A</t>
  </si>
  <si>
    <t>DD Card (Track1)</t>
  </si>
  <si>
    <t>If Track 1 Data is present, then DD Card (Track1) contains a copy of the discretionary data field of Track 1 Data as returned by the Card in the file read using the READ RECORD command during a mag-stripe mode transaction (i.e. without Unpredictable Number (Numeric), Application Transaction Counter, CVC3 (Track1) and nUN included).</t>
  </si>
  <si>
    <t>DF812B</t>
  </si>
  <si>
    <t>DD Card (Track2)</t>
  </si>
  <si>
    <t>DD Card (Track2) contains a copy of the discretionary data field of Track 2 Data as returned by the Card in the file read using the READ RECORD command during a mag-stripe mode transaction (i.e. without Unpredictable Number (Numeric), Application Transaction Counter, CVC3 (Track2) and nUN included).</t>
  </si>
  <si>
    <t>DF812C</t>
  </si>
  <si>
    <t>Mag-stripe CVM Capability – No CVM Required</t>
  </si>
  <si>
    <t>Indicates the CVM capability of the Terminal/Reader in the case of a mag-stripe mode transaction when the Amount, Authorized (Numeric) is less than or equal to the Reader CVM Required Limit.</t>
  </si>
  <si>
    <t>DF812D</t>
  </si>
  <si>
    <t>Message Hold Time</t>
  </si>
  <si>
    <t>Indicates the default delay for the processing of the next MSG signal. The Message Hold Time is an integer in units of 100ms.</t>
  </si>
  <si>
    <t>DF8130</t>
  </si>
  <si>
    <t>Hold Time Value</t>
  </si>
  <si>
    <t>Indicates the time that the field is to be turned off after the transaction is completed if requested to do so by the cardholder device. The Hold Time Value is in units of 100ms.</t>
  </si>
  <si>
    <t>DF8131</t>
  </si>
  <si>
    <t>Phone Message Table</t>
  </si>
  <si>
    <t>The Phone Message Table is a variable length list of entries of eight bytes each, and defines for the selected AID the message and status identifiers as a function of the POS Cardholder Interaction Information. Each entry in the Phone Message Table contains the fields shown in the table below.</t>
  </si>
  <si>
    <t>Note that the last entry in the Phone Message Table must always have PCII Mask and PCII Value set to '000000'.</t>
  </si>
  <si>
    <t>FF60</t>
  </si>
  <si>
    <t>Visa International</t>
  </si>
  <si>
    <t>FF62</t>
  </si>
  <si>
    <t>Visa Magnetic Stripe</t>
  </si>
  <si>
    <t>FF63</t>
  </si>
  <si>
    <t>Visa Quick VSDC</t>
  </si>
  <si>
    <t>FF8101</t>
  </si>
  <si>
    <t>Torn Record</t>
  </si>
  <si>
    <t>A copy of a record from the Torn Transaction Log that is expired. Torn Record is sent to the Terminal as part of the Discretionary Data.</t>
  </si>
  <si>
    <t>FF8102</t>
  </si>
  <si>
    <t>Tags To Write Before Gen AC</t>
  </si>
  <si>
    <t>List of data objects indicating the Terminal data writing requests to be sent to the Card before processing the GENERATE AC command or the RECOVER AC command. This data object may be provided several times by the Terminal in a DET signal. Therefore, these values must be accumulated in Tags To Write Yet Before Gen AC buffer.</t>
  </si>
  <si>
    <t>FF8103</t>
  </si>
  <si>
    <t>Tags To Write After Gen AC</t>
  </si>
  <si>
    <t>Contains the Terminal data writing requests to be sent to the Card after processing the GENERATE AC command or the RECOVER AC command. The value of this data object is composed of a series of TLVs. This data object may be provided several times by the Terminal in a DET signal. Therefore, these values must be accumulated in Tags To Write Yet After Gen AC.</t>
  </si>
  <si>
    <t>FF8104</t>
  </si>
  <si>
    <t>Data To Send</t>
  </si>
  <si>
    <t>List of data objects that contains the accumulated data sent by the Kernel to the Terminal in a DEK signal. These data may correspond to Terminal reading requests, obtained from the Card by means of GET DATA or READ RECORD commands, or may correspond to data that the Kernel posts to the Terminal as part of its own processing.</t>
  </si>
  <si>
    <t>FF8105</t>
  </si>
  <si>
    <t>Data Record</t>
  </si>
  <si>
    <t>The Data Record is a list of TLV encoded data objects returned with the Outcome Parameter Set on the completion of transaction processing.</t>
  </si>
  <si>
    <t>FF8106</t>
  </si>
  <si>
    <t>Discretionary Data</t>
  </si>
  <si>
    <t>The Discretionary Data is a list of Kernel-specific data objects sent to the Terminal as a separate field in the OUT signal.</t>
  </si>
  <si>
    <t>Enum_name</t>
  </si>
  <si>
    <t>n_6</t>
  </si>
  <si>
    <t>binary_40_128</t>
  </si>
  <si>
    <t>ans_with_the_special_character_limited_to_space</t>
  </si>
  <si>
    <t>ans_1_16_special_characters_limited_to_spaces</t>
  </si>
  <si>
    <t>cn_variable_up_to_19</t>
  </si>
  <si>
    <t>ans_2_26</t>
  </si>
  <si>
    <t>n_3</t>
  </si>
  <si>
    <t>an_2</t>
  </si>
  <si>
    <t>n_2</t>
  </si>
  <si>
    <t>n_1</t>
  </si>
  <si>
    <t>binary_2</t>
  </si>
  <si>
    <t>a_2</t>
  </si>
  <si>
    <t>a_3</t>
  </si>
  <si>
    <t>binary_16</t>
  </si>
  <si>
    <t>binary_8</t>
  </si>
  <si>
    <t>ans_6_special_characters_limited_to_spaces</t>
  </si>
  <si>
    <t>an_6</t>
  </si>
  <si>
    <t>binary_512_1984</t>
  </si>
  <si>
    <t>binary_64_128</t>
  </si>
  <si>
    <t>binary_var.;_multiple_of_4_between_4_and_252</t>
  </si>
  <si>
    <t>binary_40</t>
  </si>
  <si>
    <t>n_6_11</t>
  </si>
  <si>
    <t>n_12</t>
  </si>
  <si>
    <t>ans_27_45</t>
  </si>
  <si>
    <t>ans_1_16</t>
  </si>
  <si>
    <t>n_4</t>
  </si>
  <si>
    <t>ans_15</t>
  </si>
  <si>
    <t>binary_32</t>
  </si>
  <si>
    <t>an_8</t>
  </si>
  <si>
    <t>n_6_HHMMSS</t>
  </si>
  <si>
    <t>binary_64</t>
  </si>
  <si>
    <t>binary_24</t>
  </si>
  <si>
    <t>n_4_8</t>
  </si>
  <si>
    <t>n_16_22</t>
  </si>
  <si>
    <t>n_8</t>
  </si>
  <si>
    <t>a_6</t>
  </si>
  <si>
    <t>a</t>
  </si>
  <si>
    <t>9aa</t>
  </si>
  <si>
    <t>b</t>
  </si>
  <si>
    <t>8bb</t>
  </si>
  <si>
    <t>8bbb</t>
  </si>
  <si>
    <t>c</t>
  </si>
  <si>
    <t>7cc</t>
  </si>
  <si>
    <t>7ccc</t>
  </si>
  <si>
    <t>d</t>
  </si>
  <si>
    <t>6dd</t>
  </si>
  <si>
    <t>6ddd</t>
  </si>
  <si>
    <t>e</t>
  </si>
  <si>
    <t>5ee</t>
  </si>
  <si>
    <t>5eee</t>
  </si>
  <si>
    <t>9aaa</t>
  </si>
  <si>
    <t>Indicates the type of financial transaction, represented by the first two digits of the ISO 8583:1987 Processing Code. Requested in CDOL1. Possible values are:- '00' for a purchase transaction - '01' for a cash advance transaction - '09' for a purchase with cashback - '20' for a refund transaction</t>
  </si>
  <si>
    <t>Contains the data elements of track 2 according to ISO/IEC 7813, excluding start sentinel, end sentinel, and Longitudinal Redundancy Check (LRC), as follows: - Primary Account Number - Field Separator (Hex 'D') - Expiration Date (YYMM) - Service Code - Discretionary Data (defined by individual payment systems) - Pad with one Hex 'F' if needed to ensure whole bytes</t>
  </si>
</sst>
</file>

<file path=xl/styles.xml><?xml version="1.0" encoding="utf-8"?>
<styleSheet xmlns="http://schemas.openxmlformats.org/spreadsheetml/2006/main">
  <fonts count="3">
    <font>
      <sz val="11"/>
      <color theme="1"/>
      <name val="Calibri"/>
      <family val="2"/>
      <scheme val="minor"/>
    </font>
    <font>
      <sz val="11"/>
      <color rgb="FF000000"/>
      <name val="Arial"/>
      <family val="2"/>
    </font>
    <font>
      <b/>
      <sz val="11"/>
      <color rgb="FF000000"/>
      <name val="Arial"/>
      <family val="2"/>
    </font>
  </fonts>
  <fills count="6">
    <fill>
      <patternFill patternType="none"/>
    </fill>
    <fill>
      <patternFill patternType="gray125"/>
    </fill>
    <fill>
      <patternFill patternType="solid">
        <fgColor rgb="FFB7AFA3"/>
        <bgColor indexed="64"/>
      </patternFill>
    </fill>
    <fill>
      <patternFill patternType="solid">
        <fgColor rgb="FFFFFFFF"/>
        <bgColor indexed="64"/>
      </patternFill>
    </fill>
    <fill>
      <patternFill patternType="solid">
        <fgColor rgb="FFDCF0F7"/>
        <bgColor indexed="64"/>
      </patternFill>
    </fill>
    <fill>
      <patternFill patternType="solid">
        <fgColor theme="2"/>
        <bgColor indexed="64"/>
      </patternFill>
    </fill>
  </fills>
  <borders count="9">
    <border>
      <left/>
      <right/>
      <top/>
      <bottom/>
      <diagonal/>
    </border>
    <border>
      <left/>
      <right/>
      <top/>
      <bottom style="medium">
        <color rgb="FF80808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s>
  <cellStyleXfs count="1">
    <xf numFmtId="0" fontId="0" fillId="0" borderId="0"/>
  </cellStyleXfs>
  <cellXfs count="16">
    <xf numFmtId="0" fontId="0" fillId="0" borderId="0" xfId="0"/>
    <xf numFmtId="0" fontId="2" fillId="2" borderId="1" xfId="0" applyFont="1" applyFill="1" applyBorder="1" applyAlignment="1">
      <alignment horizontal="left" vertical="top" wrapText="1"/>
    </xf>
    <xf numFmtId="0" fontId="1" fillId="3" borderId="0" xfId="0" applyFont="1" applyFill="1" applyAlignment="1">
      <alignment horizontal="left" vertical="top" wrapText="1"/>
    </xf>
    <xf numFmtId="0" fontId="1" fillId="3" borderId="0" xfId="0" applyFont="1" applyFill="1" applyAlignment="1">
      <alignment horizontal="justify" vertical="top" wrapText="1"/>
    </xf>
    <xf numFmtId="0" fontId="1" fillId="4" borderId="0" xfId="0" applyFont="1" applyFill="1" applyAlignment="1">
      <alignment horizontal="left" vertical="top" wrapText="1"/>
    </xf>
    <xf numFmtId="0" fontId="1" fillId="4" borderId="0" xfId="0" applyFont="1" applyFill="1" applyAlignment="1">
      <alignment horizontal="justify" vertical="top" wrapText="1"/>
    </xf>
    <xf numFmtId="0" fontId="1" fillId="3" borderId="0" xfId="0" applyFont="1" applyFill="1" applyAlignment="1">
      <alignment horizontal="left" vertical="top" wrapText="1"/>
    </xf>
    <xf numFmtId="0" fontId="1" fillId="4" borderId="0" xfId="0" applyFont="1" applyFill="1" applyAlignment="1">
      <alignment horizontal="left" vertical="top" wrapText="1"/>
    </xf>
    <xf numFmtId="0" fontId="2" fillId="2" borderId="0" xfId="0" applyFont="1" applyFill="1" applyBorder="1" applyAlignment="1">
      <alignment horizontal="left" vertical="top" wrapText="1"/>
    </xf>
    <xf numFmtId="0" fontId="0" fillId="0" borderId="2" xfId="0" applyBorder="1"/>
    <xf numFmtId="0" fontId="0" fillId="0" borderId="3" xfId="0" applyBorder="1"/>
    <xf numFmtId="0" fontId="0" fillId="0" borderId="4" xfId="0" applyBorder="1"/>
    <xf numFmtId="0" fontId="0" fillId="0" borderId="5" xfId="0" applyBorder="1"/>
    <xf numFmtId="0" fontId="0" fillId="5" borderId="6" xfId="0" applyFill="1" applyBorder="1"/>
    <xf numFmtId="0" fontId="0" fillId="5" borderId="7" xfId="0" applyFill="1" applyBorder="1"/>
    <xf numFmtId="0" fontId="0" fillId="0" borderId="8" xfId="0"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549"/>
  <sheetViews>
    <sheetView tabSelected="1" topLeftCell="F1" workbookViewId="0">
      <selection activeCell="R7" sqref="R7"/>
    </sheetView>
  </sheetViews>
  <sheetFormatPr baseColWidth="10" defaultRowHeight="15"/>
  <cols>
    <col min="3" max="3" width="50.28515625" customWidth="1"/>
    <col min="4" max="4" width="74.5703125" customWidth="1"/>
    <col min="6" max="6" width="28.140625" customWidth="1"/>
    <col min="7" max="7" width="11.42578125" customWidth="1"/>
    <col min="13" max="16" width="8.140625" customWidth="1"/>
    <col min="17" max="17" width="43.42578125" customWidth="1"/>
    <col min="18" max="18" width="48.7109375" customWidth="1"/>
    <col min="19" max="19" width="21.7109375" bestFit="1" customWidth="1"/>
    <col min="20" max="20" width="47.42578125" customWidth="1"/>
    <col min="21" max="21" width="39.7109375" customWidth="1"/>
    <col min="23" max="23" width="26.140625" customWidth="1"/>
    <col min="26" max="26" width="44.7109375" bestFit="1" customWidth="1"/>
    <col min="31" max="31" width="255.7109375" bestFit="1" customWidth="1"/>
  </cols>
  <sheetData>
    <row r="1" spans="1:31">
      <c r="B1" t="s">
        <v>0</v>
      </c>
    </row>
    <row r="5" spans="1:31" ht="30.75" thickBot="1">
      <c r="B5" s="1" t="s">
        <v>1</v>
      </c>
      <c r="C5" s="1" t="s">
        <v>2</v>
      </c>
      <c r="D5" s="1" t="s">
        <v>3</v>
      </c>
      <c r="E5" s="1" t="s">
        <v>4</v>
      </c>
      <c r="F5" s="1" t="s">
        <v>5</v>
      </c>
      <c r="G5" s="1" t="s">
        <v>6</v>
      </c>
      <c r="H5" s="1" t="s">
        <v>7</v>
      </c>
      <c r="I5" s="1" t="s">
        <v>8</v>
      </c>
      <c r="J5" s="1" t="s">
        <v>9</v>
      </c>
      <c r="K5" s="1" t="s">
        <v>10</v>
      </c>
      <c r="L5" s="8"/>
      <c r="U5" s="8" t="s">
        <v>1079</v>
      </c>
    </row>
    <row r="6" spans="1:31" ht="29.25" thickBot="1">
      <c r="A6">
        <v>1</v>
      </c>
      <c r="B6" s="2">
        <v>42</v>
      </c>
      <c r="C6" s="2" t="s">
        <v>11</v>
      </c>
      <c r="D6" s="3" t="s">
        <v>12</v>
      </c>
      <c r="E6" s="2" t="s">
        <v>13</v>
      </c>
      <c r="F6" s="2" t="s">
        <v>14</v>
      </c>
      <c r="G6" s="2" t="s">
        <v>15</v>
      </c>
      <c r="H6" s="2">
        <v>3</v>
      </c>
      <c r="I6" s="2">
        <v>3</v>
      </c>
      <c r="J6" s="2" t="s">
        <v>16</v>
      </c>
      <c r="K6" s="2"/>
      <c r="L6" s="2"/>
      <c r="M6" t="b">
        <f t="shared" ref="M6:M14" si="0">LEN(B6)&gt;0</f>
        <v>1</v>
      </c>
      <c r="N6" t="b">
        <f>IF(M6,ISNA(VLOOKUP(B6,$B$3:B5,1,FALSE)))</f>
        <v>1</v>
      </c>
      <c r="P6" s="13" t="b">
        <f>AND(M6,N6)</f>
        <v>1</v>
      </c>
      <c r="Q6" s="10" t="str">
        <f>SUBSTITUTE(SUBSTITUTE(SUBSTITUTE(SUBSTITUTE(TRIM(SUBSTITUTE(SUBSTITUTE(SUBSTITUTE(SUBSTITUTE(SUBSTITUTE(SUBSTITUTE(SUBSTITUTE(SUBSTITUTE(SUBSTITUTE(SUBSTITUTE(C6,";", " "),"."," "),",", " "),"–"," "),"-"," "),"/"," "),")"," "),"(","")," "," ")," "," "))," ","_"),"__","_"),"__","_"),"__","_")</f>
        <v>Issuer_Identification_Number_IIN</v>
      </c>
      <c r="R6" s="15"/>
      <c r="S6" s="10" t="str">
        <f>SUBSTITUTE(SUBSTITUTE(SUBSTITUTE(SUBSTITUTE(TRIM(SUBSTITUTE(SUBSTITUTE(SUBSTITUTE(SUBSTITUTE(SUBSTITUTE(SUBSTITUTE(SUBSTITUTE(SUBSTITUTE(SUBSTITUTE(SUBSTITUTE(E6,";", " "),"."," "),",", " "),"–"," "),"-"," "),"/"," "),")"," "),"(","")," "," ")," "," "))," ","_"),"__","_"),"__","_"),"__","_")</f>
        <v>Card</v>
      </c>
      <c r="T6" s="10" t="str">
        <f>SUBSTITUTE(SUBSTITUTE(SUBSTITUTE(SUBSTITUTE(TRIM(SUBSTITUTE(SUBSTITUTE(SUBSTITUTE(SUBSTITUTE(SUBSTITUTE(SUBSTITUTE(SUBSTITUTE(SUBSTITUTE(SUBSTITUTE(SUBSTITUTE(F6,";", " "),"."," "),",", " "),"–"," "),"-"," "),"/"," "),")"," "),"(","")," "," ")," "," "))," ","_"),"__","_"),"__","_"),"__","_")</f>
        <v>n_6</v>
      </c>
      <c r="U6" s="11" t="str">
        <f>IF(LEN(E6)&gt;0,CONCATENATE(UPPER(S6),"_",Q6),Q6)</f>
        <v>CARD_Issuer_Identification_Number_IIN</v>
      </c>
      <c r="V6" s="11" t="str">
        <f>CONCATENATE("(","""",B6,"""")</f>
        <v>("42"</v>
      </c>
      <c r="W6" s="11" t="str">
        <f>CONCATENATE(",","""",C6,"""")</f>
        <v>,"Issuer Identification Number (IIN)"</v>
      </c>
      <c r="X6" s="11" t="str">
        <f>CONCATENATE(",","""",D6,"""")</f>
        <v>,"The number that identifies the major industry and the card issuer and that forms the first part of the Primary Account Number (PAN)"</v>
      </c>
      <c r="Y6" s="11" t="str">
        <f>CONCATENATE(",","""",E6,"""")</f>
        <v>,"Card"</v>
      </c>
      <c r="Z6" s="11" t="str">
        <f>CONCATENATE(",","""",F6,"""")</f>
        <v>,"n 6"</v>
      </c>
      <c r="AA6" s="11" t="str">
        <f>CONCATENATE(",","""",G6,"""")</f>
        <v>,"'BF0C' or '73'"</v>
      </c>
      <c r="AB6" s="11" t="str">
        <f>CONCATENATE(",","""",H6,"""")</f>
        <v>,"3"</v>
      </c>
      <c r="AC6" s="11" t="str">
        <f>CONCATENATE(",","""",I6,"""")</f>
        <v>,"3"</v>
      </c>
      <c r="AD6" s="11"/>
      <c r="AE6" s="12" t="str">
        <f>IF(P6,CONCATENATE(U6,V6,W6,X6,Y6,Z6,AA6,AB6,AC6,"),"),"")</f>
        <v>CARD_Issuer_Identification_Number_IIN("42","Issuer Identification Number (IIN)","The number that identifies the major industry and the card issuer and that forms the first part of the Primary Account Number (PAN)","Card","n 6","'BF0C' or '73'","3","3"),</v>
      </c>
    </row>
    <row r="7" spans="1:31" ht="43.5" thickBot="1">
      <c r="A7">
        <v>2</v>
      </c>
      <c r="B7" s="4" t="s">
        <v>17</v>
      </c>
      <c r="C7" s="4" t="s">
        <v>18</v>
      </c>
      <c r="D7" s="5" t="s">
        <v>19</v>
      </c>
      <c r="E7" s="4" t="s">
        <v>13</v>
      </c>
      <c r="F7" s="4" t="s">
        <v>20</v>
      </c>
      <c r="G7" s="4" t="s">
        <v>21</v>
      </c>
      <c r="H7" s="4">
        <v>5</v>
      </c>
      <c r="I7" s="4">
        <v>16</v>
      </c>
      <c r="J7" s="4" t="s">
        <v>16</v>
      </c>
      <c r="K7" s="4"/>
      <c r="L7" s="4"/>
      <c r="M7" t="b">
        <f t="shared" si="0"/>
        <v>1</v>
      </c>
      <c r="N7" t="b">
        <f>IF(M7,ISNA(VLOOKUP(B7,$B$3:B6,1,FALSE)))</f>
        <v>1</v>
      </c>
      <c r="P7" s="14" t="b">
        <f t="shared" ref="P7:P58" si="1">AND(M7,N7)</f>
        <v>1</v>
      </c>
      <c r="Q7" s="10" t="str">
        <f t="shared" ref="Q7:Q58" si="2">SUBSTITUTE(SUBSTITUTE(SUBSTITUTE(SUBSTITUTE(TRIM(SUBSTITUTE(SUBSTITUTE(SUBSTITUTE(SUBSTITUTE(SUBSTITUTE(SUBSTITUTE(SUBSTITUTE(SUBSTITUTE(SUBSTITUTE(SUBSTITUTE(C7,";", " "),"."," "),",", " "),"–"," "),"-"," "),"/"," "),")"," "),"(","")," "," ")," "," "))," ","_"),"__","_"),"__","_"),"__","_")</f>
        <v>Application_Identifier_ADF_Name</v>
      </c>
      <c r="R7" s="15"/>
      <c r="S7" s="10" t="str">
        <f t="shared" ref="S7:S58" si="3">SUBSTITUTE(SUBSTITUTE(SUBSTITUTE(SUBSTITUTE(TRIM(SUBSTITUTE(SUBSTITUTE(SUBSTITUTE(SUBSTITUTE(SUBSTITUTE(SUBSTITUTE(SUBSTITUTE(SUBSTITUTE(SUBSTITUTE(SUBSTITUTE(E7,";", " "),"."," "),",", " "),"–"," "),"-"," "),"/"," "),")"," "),"(","")," "," ")," "," "))," ","_"),"__","_"),"__","_"),"__","_")</f>
        <v>Card</v>
      </c>
      <c r="T7" s="10" t="str">
        <f t="shared" ref="T7:T58" si="4">SUBSTITUTE(SUBSTITUTE(SUBSTITUTE(SUBSTITUTE(TRIM(SUBSTITUTE(SUBSTITUTE(SUBSTITUTE(SUBSTITUTE(SUBSTITUTE(SUBSTITUTE(SUBSTITUTE(SUBSTITUTE(SUBSTITUTE(SUBSTITUTE(F7,";", " "),"."," "),",", " "),"–"," "),"-"," "),"/"," "),")"," "),"(","")," "," ")," "," "))," ","_"),"__","_"),"__","_"),"__","_")</f>
        <v>binary_40_128</v>
      </c>
      <c r="U7" s="11" t="str">
        <f t="shared" ref="U7:U58" si="5">IF(LEN(E7)&gt;0,CONCATENATE(UPPER(S7),"_",Q7),Q7)</f>
        <v>CARD_Application_Identifier_ADF_Name</v>
      </c>
      <c r="V7" s="9" t="str">
        <f t="shared" ref="V7:V58" si="6">CONCATENATE("(","""",B7,"""")</f>
        <v>("4F"</v>
      </c>
      <c r="W7" s="9" t="str">
        <f t="shared" ref="W7:W58" si="7">CONCATENATE(",","""",C7,"""")</f>
        <v>,"Application Identifier (ADF Name)"</v>
      </c>
      <c r="X7" s="9" t="str">
        <f t="shared" ref="X7:X58" si="8">CONCATENATE(",","""",D7,"""")</f>
        <v>,"The ADF Name identifies the application as described in [ISO 7816-5]. The AID is made up of the Registered Application Provider Identifier (RID) and the Proprietary Identifier Extension (PIX)."</v>
      </c>
      <c r="Y7" s="9" t="str">
        <f t="shared" ref="Y7:Y58" si="9">CONCATENATE(",","""",E7,"""")</f>
        <v>,"Card"</v>
      </c>
      <c r="Z7" s="9" t="str">
        <f t="shared" ref="Z7:Z58" si="10">CONCATENATE(",","""",F7,"""")</f>
        <v>,"binary 40-128"</v>
      </c>
      <c r="AA7" s="9" t="str">
        <f t="shared" ref="AA7:AA58" si="11">CONCATENATE(",","""",G7,"""")</f>
        <v>,"'61'"</v>
      </c>
      <c r="AB7" s="9" t="str">
        <f t="shared" ref="AB7:AB58" si="12">CONCATENATE(",","""",H7,"""")</f>
        <v>,"5"</v>
      </c>
      <c r="AC7" s="9" t="str">
        <f t="shared" ref="AC7:AC58" si="13">CONCATENATE(",","""",I7,"""")</f>
        <v>,"16"</v>
      </c>
      <c r="AD7" s="9"/>
      <c r="AE7" s="12" t="str">
        <f t="shared" ref="AE7:AE58" si="14">IF(P7,CONCATENATE(U7,V7,W7,X7,Y7,Z7,AA7,AB7,AC7,"),"),"")</f>
        <v>CARD_Application_Identifier_ADF_Name("4F","Application Identifier (ADF Name)","The ADF Name identifies the application as described in [ISO 7816-5]. The AID is made up of the Registered Application Provider Identifier (RID) and the Proprietary Identifier Extension (PIX).","Card","binary 40-128","'61'","5","16"),</v>
      </c>
    </row>
    <row r="8" spans="1:31" ht="29.25" thickBot="1">
      <c r="A8">
        <v>3</v>
      </c>
      <c r="B8" s="2">
        <v>50</v>
      </c>
      <c r="C8" s="2" t="s">
        <v>22</v>
      </c>
      <c r="D8" s="3" t="s">
        <v>23</v>
      </c>
      <c r="E8" s="2" t="s">
        <v>13</v>
      </c>
      <c r="F8" s="2" t="s">
        <v>24</v>
      </c>
      <c r="G8" s="2" t="s">
        <v>25</v>
      </c>
      <c r="H8" s="2">
        <v>1</v>
      </c>
      <c r="I8" s="2">
        <v>16</v>
      </c>
      <c r="J8" s="2" t="s">
        <v>16</v>
      </c>
      <c r="K8" s="2"/>
      <c r="L8" s="2"/>
      <c r="M8" t="b">
        <f t="shared" si="0"/>
        <v>1</v>
      </c>
      <c r="N8" t="b">
        <f>IF(M8,ISNA(VLOOKUP(B8,$B$3:B7,1,FALSE)))</f>
        <v>1</v>
      </c>
      <c r="P8" s="14" t="b">
        <f t="shared" si="1"/>
        <v>1</v>
      </c>
      <c r="Q8" s="10" t="str">
        <f t="shared" si="2"/>
        <v>Application_Label</v>
      </c>
      <c r="R8" s="15"/>
      <c r="S8" s="10" t="str">
        <f t="shared" si="3"/>
        <v>Card</v>
      </c>
      <c r="T8" s="10" t="str">
        <f t="shared" si="4"/>
        <v>ans_with_the_special_character_limited_to_space</v>
      </c>
      <c r="U8" s="11" t="str">
        <f t="shared" si="5"/>
        <v>CARD_Application_Label</v>
      </c>
      <c r="V8" s="9" t="str">
        <f t="shared" si="6"/>
        <v>("50"</v>
      </c>
      <c r="W8" s="9" t="str">
        <f t="shared" si="7"/>
        <v>,"Application Label"</v>
      </c>
      <c r="X8" s="9" t="str">
        <f t="shared" si="8"/>
        <v>,"Mnemonic associated with the AID according to ISO/IEC 7816-5"</v>
      </c>
      <c r="Y8" s="9" t="str">
        <f t="shared" si="9"/>
        <v>,"Card"</v>
      </c>
      <c r="Z8" s="9" t="str">
        <f t="shared" si="10"/>
        <v>,"ans with the special character limited to space"</v>
      </c>
      <c r="AA8" s="9" t="str">
        <f t="shared" si="11"/>
        <v>,"'61' or 'A5'"</v>
      </c>
      <c r="AB8" s="9" t="str">
        <f t="shared" si="12"/>
        <v>,"1"</v>
      </c>
      <c r="AC8" s="9" t="str">
        <f t="shared" si="13"/>
        <v>,"16"</v>
      </c>
      <c r="AD8" s="9"/>
      <c r="AE8" s="12" t="str">
        <f t="shared" si="14"/>
        <v>CARD_Application_Label("50","Application Label","Mnemonic associated with the AID according to ISO/IEC 7816-5","Card","ans with the special character limited to space","'61' or 'A5'","1","16"),</v>
      </c>
    </row>
    <row r="9" spans="1:31" ht="43.5" thickBot="1">
      <c r="A9">
        <v>4</v>
      </c>
      <c r="B9" s="4">
        <v>50</v>
      </c>
      <c r="C9" s="4" t="s">
        <v>22</v>
      </c>
      <c r="D9" s="5" t="s">
        <v>26</v>
      </c>
      <c r="E9" s="4" t="s">
        <v>13</v>
      </c>
      <c r="F9" s="4" t="s">
        <v>27</v>
      </c>
      <c r="G9" s="4"/>
      <c r="H9" s="4">
        <v>1</v>
      </c>
      <c r="I9" s="4">
        <v>16</v>
      </c>
      <c r="J9" s="4" t="s">
        <v>16</v>
      </c>
      <c r="K9" s="4"/>
      <c r="L9" s="4"/>
      <c r="M9" t="b">
        <f t="shared" si="0"/>
        <v>1</v>
      </c>
      <c r="N9" t="b">
        <f>IF(M9,ISNA(VLOOKUP(B9,$B$3:B8,1,FALSE)))</f>
        <v>0</v>
      </c>
      <c r="P9" s="14" t="b">
        <f t="shared" si="1"/>
        <v>0</v>
      </c>
      <c r="Q9" s="10" t="str">
        <f t="shared" si="2"/>
        <v>Application_Label</v>
      </c>
      <c r="R9" s="15"/>
      <c r="S9" s="10" t="str">
        <f t="shared" si="3"/>
        <v>Card</v>
      </c>
      <c r="T9" s="10" t="str">
        <f t="shared" si="4"/>
        <v>ans_1_16_special_characters_limited_to_spaces</v>
      </c>
      <c r="U9" s="11" t="str">
        <f t="shared" si="5"/>
        <v>CARD_Application_Label</v>
      </c>
      <c r="V9" s="9" t="str">
        <f t="shared" si="6"/>
        <v>("50"</v>
      </c>
      <c r="W9" s="9" t="str">
        <f t="shared" si="7"/>
        <v>,"Application Label"</v>
      </c>
      <c r="X9" s="9" t="str">
        <f t="shared" si="8"/>
        <v>,"Mnemonic associated with AID according to [ISO 7816-5]. Used in application selection. Application Label is optional in the File Control Information (FCI) of an Application Definition File (ADF) and optional in an ADF directory entry."</v>
      </c>
      <c r="Y9" s="9" t="str">
        <f t="shared" si="9"/>
        <v>,"Card"</v>
      </c>
      <c r="Z9" s="9" t="str">
        <f t="shared" si="10"/>
        <v>,"ans 1-16 (special characters limited to spaces)"</v>
      </c>
      <c r="AA9" s="9" t="str">
        <f t="shared" si="11"/>
        <v>,""</v>
      </c>
      <c r="AB9" s="9" t="str">
        <f t="shared" si="12"/>
        <v>,"1"</v>
      </c>
      <c r="AC9" s="9" t="str">
        <f t="shared" si="13"/>
        <v>,"16"</v>
      </c>
      <c r="AD9" s="9"/>
      <c r="AE9" s="12" t="str">
        <f t="shared" si="14"/>
        <v/>
      </c>
    </row>
    <row r="10" spans="1:31" ht="29.25" thickBot="1">
      <c r="A10">
        <v>5</v>
      </c>
      <c r="B10" s="2">
        <v>50</v>
      </c>
      <c r="C10" s="2" t="s">
        <v>22</v>
      </c>
      <c r="D10" s="3" t="s">
        <v>28</v>
      </c>
      <c r="E10" s="2" t="s">
        <v>13</v>
      </c>
      <c r="F10" s="2" t="s">
        <v>27</v>
      </c>
      <c r="G10" s="2"/>
      <c r="H10" s="2">
        <v>1</v>
      </c>
      <c r="I10" s="2">
        <v>16</v>
      </c>
      <c r="J10" s="2" t="s">
        <v>16</v>
      </c>
      <c r="K10" s="2"/>
      <c r="L10" s="2"/>
      <c r="M10" t="b">
        <f t="shared" si="0"/>
        <v>1</v>
      </c>
      <c r="N10" t="b">
        <f>IF(M10,ISNA(VLOOKUP(B10,$B$3:B9,1,FALSE)))</f>
        <v>0</v>
      </c>
      <c r="P10" s="14" t="b">
        <f t="shared" si="1"/>
        <v>0</v>
      </c>
      <c r="Q10" s="10" t="str">
        <f t="shared" si="2"/>
        <v>Application_Label</v>
      </c>
      <c r="R10" s="15"/>
      <c r="S10" s="10" t="str">
        <f t="shared" si="3"/>
        <v>Card</v>
      </c>
      <c r="T10" s="10" t="str">
        <f t="shared" si="4"/>
        <v>ans_1_16_special_characters_limited_to_spaces</v>
      </c>
      <c r="U10" s="11" t="str">
        <f t="shared" si="5"/>
        <v>CARD_Application_Label</v>
      </c>
      <c r="V10" s="9" t="str">
        <f t="shared" si="6"/>
        <v>("50"</v>
      </c>
      <c r="W10" s="9" t="str">
        <f t="shared" si="7"/>
        <v>,"Application Label"</v>
      </c>
      <c r="X10" s="9" t="str">
        <f t="shared" si="8"/>
        <v>,"Mnemonic associated with the AID according to ISO/IEC 7816-5 (with the special character limited to space)."</v>
      </c>
      <c r="Y10" s="9" t="str">
        <f t="shared" si="9"/>
        <v>,"Card"</v>
      </c>
      <c r="Z10" s="9" t="str">
        <f t="shared" si="10"/>
        <v>,"ans 1-16 (special characters limited to spaces)"</v>
      </c>
      <c r="AA10" s="9" t="str">
        <f t="shared" si="11"/>
        <v>,""</v>
      </c>
      <c r="AB10" s="9" t="str">
        <f t="shared" si="12"/>
        <v>,"1"</v>
      </c>
      <c r="AC10" s="9" t="str">
        <f t="shared" si="13"/>
        <v>,"16"</v>
      </c>
      <c r="AD10" s="9"/>
      <c r="AE10" s="12" t="str">
        <f t="shared" si="14"/>
        <v/>
      </c>
    </row>
    <row r="11" spans="1:31" ht="15.75" thickBot="1">
      <c r="A11">
        <v>6</v>
      </c>
      <c r="B11" s="4">
        <v>52</v>
      </c>
      <c r="C11" s="4" t="s">
        <v>29</v>
      </c>
      <c r="D11" s="5"/>
      <c r="E11" s="4" t="s">
        <v>13</v>
      </c>
      <c r="F11" s="4" t="s">
        <v>30</v>
      </c>
      <c r="G11" s="4"/>
      <c r="H11" s="4"/>
      <c r="I11" s="4"/>
      <c r="J11" s="4"/>
      <c r="K11" s="4"/>
      <c r="L11" s="4"/>
      <c r="M11" t="b">
        <f t="shared" si="0"/>
        <v>1</v>
      </c>
      <c r="N11" t="b">
        <f>IF(M11,ISNA(VLOOKUP(B11,$B$3:B10,1,FALSE)))</f>
        <v>1</v>
      </c>
      <c r="P11" s="14" t="b">
        <f t="shared" si="1"/>
        <v>1</v>
      </c>
      <c r="Q11" s="10" t="str">
        <f t="shared" si="2"/>
        <v>Command_to_perform</v>
      </c>
      <c r="R11" s="15"/>
      <c r="S11" s="10" t="str">
        <f t="shared" si="3"/>
        <v>Card</v>
      </c>
      <c r="T11" s="10" t="str">
        <f t="shared" si="4"/>
        <v>H</v>
      </c>
      <c r="U11" s="11" t="str">
        <f t="shared" si="5"/>
        <v>CARD_Command_to_perform</v>
      </c>
      <c r="V11" s="9" t="str">
        <f t="shared" si="6"/>
        <v>("52"</v>
      </c>
      <c r="W11" s="9" t="str">
        <f t="shared" si="7"/>
        <v>,"Command to perform"</v>
      </c>
      <c r="X11" s="9" t="str">
        <f t="shared" si="8"/>
        <v>,""</v>
      </c>
      <c r="Y11" s="9" t="str">
        <f t="shared" si="9"/>
        <v>,"Card"</v>
      </c>
      <c r="Z11" s="9" t="str">
        <f t="shared" si="10"/>
        <v>,"H"</v>
      </c>
      <c r="AA11" s="9" t="str">
        <f t="shared" si="11"/>
        <v>,""</v>
      </c>
      <c r="AB11" s="9" t="str">
        <f t="shared" si="12"/>
        <v>,""</v>
      </c>
      <c r="AC11" s="9" t="str">
        <f t="shared" si="13"/>
        <v>,""</v>
      </c>
      <c r="AD11" s="9"/>
      <c r="AE11" s="12" t="str">
        <f t="shared" si="14"/>
        <v>CARD_Command_to_perform("52","Command to perform","","Card","H","","",""),</v>
      </c>
    </row>
    <row r="12" spans="1:31" ht="57.75" thickBot="1">
      <c r="A12">
        <v>7</v>
      </c>
      <c r="B12" s="2">
        <v>56</v>
      </c>
      <c r="C12" s="2" t="s">
        <v>31</v>
      </c>
      <c r="D12" s="3" t="s">
        <v>32</v>
      </c>
      <c r="E12" s="2"/>
      <c r="F12" s="2" t="s">
        <v>33</v>
      </c>
      <c r="G12" s="2"/>
      <c r="H12" s="2">
        <v>0</v>
      </c>
      <c r="I12" s="2">
        <v>76</v>
      </c>
      <c r="J12" s="2" t="s">
        <v>34</v>
      </c>
      <c r="K12" s="2"/>
      <c r="L12" s="2"/>
      <c r="M12" t="b">
        <f t="shared" si="0"/>
        <v>1</v>
      </c>
      <c r="N12" t="b">
        <f>IF(M12,ISNA(VLOOKUP(B12,$B$3:B11,1,FALSE)))</f>
        <v>1</v>
      </c>
      <c r="P12" s="14" t="b">
        <f t="shared" si="1"/>
        <v>1</v>
      </c>
      <c r="Q12" s="10" t="str">
        <f t="shared" si="2"/>
        <v>Track_1_Data</v>
      </c>
      <c r="R12" s="15"/>
      <c r="S12" s="10" t="str">
        <f t="shared" si="3"/>
        <v/>
      </c>
      <c r="T12" s="10" t="str">
        <f t="shared" si="4"/>
        <v>ans</v>
      </c>
      <c r="U12" s="11" t="str">
        <f t="shared" si="5"/>
        <v>Track_1_Data</v>
      </c>
      <c r="V12" s="9" t="str">
        <f t="shared" si="6"/>
        <v>("56"</v>
      </c>
      <c r="W12" s="9" t="str">
        <f t="shared" si="7"/>
        <v>,"Track 1 Data"</v>
      </c>
      <c r="X12" s="9" t="str">
        <f t="shared" si="8"/>
        <v>,"Track 1 Data contains the data objects of the track 1 according to [ISO/IEC 7813] Structure B, excluding start sentinel, end sentinel and LRC. The Track 1 Data may be present in the file read using the READ RECORD command during a mag-stripe mode transaction."</v>
      </c>
      <c r="Y12" s="9" t="str">
        <f t="shared" si="9"/>
        <v>,""</v>
      </c>
      <c r="Z12" s="9" t="str">
        <f t="shared" si="10"/>
        <v>,"ans"</v>
      </c>
      <c r="AA12" s="9" t="str">
        <f t="shared" si="11"/>
        <v>,""</v>
      </c>
      <c r="AB12" s="9" t="str">
        <f t="shared" si="12"/>
        <v>,"0"</v>
      </c>
      <c r="AC12" s="9" t="str">
        <f t="shared" si="13"/>
        <v>,"76"</v>
      </c>
      <c r="AD12" s="9"/>
      <c r="AE12" s="12" t="str">
        <f t="shared" si="14"/>
        <v>Track_1_Data("56","Track 1 Data","Track 1 Data contains the data objects of the track 1 according to [ISO/IEC 7813] Structure B, excluding start sentinel, end sentinel and LRC. The Track 1 Data may be present in the file read using the READ RECORD command during a mag-stripe mode transaction.","","ans","","0","76"),</v>
      </c>
    </row>
    <row r="13" spans="1:31" ht="29.25" thickBot="1">
      <c r="A13">
        <v>8</v>
      </c>
      <c r="B13" s="4">
        <v>57</v>
      </c>
      <c r="C13" s="4" t="s">
        <v>35</v>
      </c>
      <c r="D13" s="5" t="s">
        <v>36</v>
      </c>
      <c r="E13" s="4" t="s">
        <v>13</v>
      </c>
      <c r="F13" s="4" t="s">
        <v>37</v>
      </c>
      <c r="G13" s="4" t="s">
        <v>38</v>
      </c>
      <c r="H13" s="4">
        <v>0</v>
      </c>
      <c r="I13" s="4">
        <v>19</v>
      </c>
      <c r="J13" s="4" t="s">
        <v>16</v>
      </c>
      <c r="K13" s="4"/>
      <c r="L13" s="4"/>
      <c r="M13" t="b">
        <f t="shared" si="0"/>
        <v>1</v>
      </c>
      <c r="N13" t="b">
        <f>IF(M13,ISNA(VLOOKUP(B13,$B$3:B12,1,FALSE)))</f>
        <v>1</v>
      </c>
      <c r="P13" s="14" t="b">
        <f t="shared" si="1"/>
        <v>1</v>
      </c>
      <c r="Q13" s="10" t="str">
        <f t="shared" si="2"/>
        <v>Track_2_Equivalent_Data</v>
      </c>
      <c r="R13" s="15"/>
      <c r="S13" s="10" t="str">
        <f t="shared" si="3"/>
        <v>Card</v>
      </c>
      <c r="T13" s="10" t="str">
        <f t="shared" si="4"/>
        <v>binary</v>
      </c>
      <c r="U13" s="11" t="str">
        <f t="shared" si="5"/>
        <v>CARD_Track_2_Equivalent_Data</v>
      </c>
      <c r="V13" s="9" t="str">
        <f t="shared" si="6"/>
        <v>("57"</v>
      </c>
      <c r="W13" s="9" t="str">
        <f t="shared" si="7"/>
        <v>,"Track 2 Equivalent Data"</v>
      </c>
      <c r="X13" s="9" t="str">
        <f t="shared" si="8"/>
        <v>,"Contains the data objects of the track 2, in accordance with [ISO/IEC 7813], excluding start sentinel, end sentinel, and LRC."</v>
      </c>
      <c r="Y13" s="9" t="str">
        <f t="shared" si="9"/>
        <v>,"Card"</v>
      </c>
      <c r="Z13" s="9" t="str">
        <f t="shared" si="10"/>
        <v>,"binary"</v>
      </c>
      <c r="AA13" s="9" t="str">
        <f t="shared" si="11"/>
        <v>,"'70' or '77'"</v>
      </c>
      <c r="AB13" s="9" t="str">
        <f t="shared" si="12"/>
        <v>,"0"</v>
      </c>
      <c r="AC13" s="9" t="str">
        <f t="shared" si="13"/>
        <v>,"19"</v>
      </c>
      <c r="AD13" s="9"/>
      <c r="AE13" s="12" t="str">
        <f t="shared" si="14"/>
        <v>CARD_Track_2_Equivalent_Data("57","Track 2 Equivalent Data","Contains the data objects of the track 2, in accordance with [ISO/IEC 7813], excluding start sentinel, end sentinel, and LRC.","Card","binary","'70' or '77'","0","19"),</v>
      </c>
    </row>
    <row r="14" spans="1:31" ht="72" thickBot="1">
      <c r="A14">
        <v>9</v>
      </c>
      <c r="B14" s="2">
        <v>57</v>
      </c>
      <c r="C14" s="2" t="s">
        <v>35</v>
      </c>
      <c r="D14" s="3" t="s">
        <v>1132</v>
      </c>
      <c r="E14" s="2" t="s">
        <v>13</v>
      </c>
      <c r="F14" s="2" t="s">
        <v>37</v>
      </c>
      <c r="G14" s="2" t="s">
        <v>38</v>
      </c>
      <c r="H14" s="2">
        <v>0</v>
      </c>
      <c r="I14" s="2">
        <v>19</v>
      </c>
      <c r="J14" s="2" t="s">
        <v>16</v>
      </c>
      <c r="K14" s="2"/>
      <c r="L14" s="2"/>
      <c r="M14" t="b">
        <f t="shared" si="0"/>
        <v>1</v>
      </c>
      <c r="N14" t="b">
        <f>IF(M14,ISNA(VLOOKUP(B14,$B$3:B13,1,FALSE)))</f>
        <v>0</v>
      </c>
      <c r="P14" s="14" t="b">
        <f t="shared" si="1"/>
        <v>0</v>
      </c>
      <c r="Q14" s="10" t="str">
        <f t="shared" si="2"/>
        <v>Track_2_Equivalent_Data</v>
      </c>
      <c r="R14" s="15"/>
      <c r="S14" s="10" t="str">
        <f t="shared" si="3"/>
        <v>Card</v>
      </c>
      <c r="T14" s="10" t="str">
        <f t="shared" si="4"/>
        <v>binary</v>
      </c>
      <c r="U14" s="11" t="str">
        <f t="shared" si="5"/>
        <v>CARD_Track_2_Equivalent_Data</v>
      </c>
      <c r="V14" s="9" t="str">
        <f t="shared" si="6"/>
        <v>("57"</v>
      </c>
      <c r="W14" s="9" t="str">
        <f t="shared" si="7"/>
        <v>,"Track 2 Equivalent Data"</v>
      </c>
      <c r="X14" s="9" t="str">
        <f t="shared" si="8"/>
        <v>,"Contains the data elements of track 2 according to ISO/IEC 7813, excluding start sentinel, end sentinel, and Longitudinal Redundancy Check (LRC), as follows: - Primary Account Number - Field Separator (Hex 'D') - Expiration Date (YYMM) - Service Code - Discretionary Data (defined by individual payment systems) - Pad with one Hex 'F' if needed to ensure whole bytes"</v>
      </c>
      <c r="Y14" s="9" t="str">
        <f t="shared" si="9"/>
        <v>,"Card"</v>
      </c>
      <c r="Z14" s="9" t="str">
        <f t="shared" si="10"/>
        <v>,"binary"</v>
      </c>
      <c r="AA14" s="9" t="str">
        <f t="shared" si="11"/>
        <v>,"'70' or '77'"</v>
      </c>
      <c r="AB14" s="9" t="str">
        <f t="shared" si="12"/>
        <v>,"0"</v>
      </c>
      <c r="AC14" s="9" t="str">
        <f t="shared" si="13"/>
        <v>,"19"</v>
      </c>
      <c r="AD14" s="9"/>
      <c r="AE14" s="12" t="str">
        <f t="shared" si="14"/>
        <v/>
      </c>
    </row>
    <row r="15" spans="1:31" ht="72" thickBot="1">
      <c r="A15">
        <v>10</v>
      </c>
      <c r="B15" s="4">
        <v>57</v>
      </c>
      <c r="C15" s="4" t="s">
        <v>35</v>
      </c>
      <c r="D15" s="3" t="s">
        <v>1132</v>
      </c>
      <c r="E15" s="4" t="s">
        <v>13</v>
      </c>
      <c r="F15" s="4" t="s">
        <v>37</v>
      </c>
      <c r="G15" s="4" t="s">
        <v>38</v>
      </c>
      <c r="H15" s="4">
        <v>0</v>
      </c>
      <c r="I15" s="4">
        <v>19</v>
      </c>
      <c r="J15" s="4" t="s">
        <v>16</v>
      </c>
      <c r="K15" s="4"/>
      <c r="L15" s="4"/>
      <c r="M15" t="b">
        <f t="shared" ref="M15:M67" si="15">LEN(B15)&gt;0</f>
        <v>1</v>
      </c>
      <c r="N15" t="b">
        <f>IF(M15,ISNA(VLOOKUP(B15,$B$3:B14,1,FALSE)))</f>
        <v>0</v>
      </c>
      <c r="P15" s="14" t="b">
        <f t="shared" si="1"/>
        <v>0</v>
      </c>
      <c r="Q15" s="10" t="str">
        <f t="shared" si="2"/>
        <v>Track_2_Equivalent_Data</v>
      </c>
      <c r="R15" s="15"/>
      <c r="S15" s="10" t="str">
        <f t="shared" si="3"/>
        <v>Card</v>
      </c>
      <c r="T15" s="10" t="str">
        <f t="shared" si="4"/>
        <v>binary</v>
      </c>
      <c r="U15" s="11" t="str">
        <f t="shared" si="5"/>
        <v>CARD_Track_2_Equivalent_Data</v>
      </c>
      <c r="V15" s="9" t="str">
        <f t="shared" si="6"/>
        <v>("57"</v>
      </c>
      <c r="W15" s="9" t="str">
        <f t="shared" si="7"/>
        <v>,"Track 2 Equivalent Data"</v>
      </c>
      <c r="X15" s="9" t="str">
        <f t="shared" si="8"/>
        <v>,"Contains the data elements of track 2 according to ISO/IEC 7813, excluding start sentinel, end sentinel, and Longitudinal Redundancy Check (LRC), as follows: - Primary Account Number - Field Separator (Hex 'D') - Expiration Date (YYMM) - Service Code - Discretionary Data (defined by individual payment systems) - Pad with one Hex 'F' if needed to ensure whole bytes"</v>
      </c>
      <c r="Y15" s="9" t="str">
        <f t="shared" si="9"/>
        <v>,"Card"</v>
      </c>
      <c r="Z15" s="9" t="str">
        <f t="shared" si="10"/>
        <v>,"binary"</v>
      </c>
      <c r="AA15" s="9" t="str">
        <f t="shared" si="11"/>
        <v>,"'70' or '77'"</v>
      </c>
      <c r="AB15" s="9" t="str">
        <f t="shared" si="12"/>
        <v>,"0"</v>
      </c>
      <c r="AC15" s="9" t="str">
        <f t="shared" si="13"/>
        <v>,"19"</v>
      </c>
      <c r="AD15" s="9"/>
      <c r="AE15" s="12" t="str">
        <f t="shared" si="14"/>
        <v/>
      </c>
    </row>
    <row r="16" spans="1:31" ht="29.25" thickBot="1">
      <c r="A16">
        <v>11</v>
      </c>
      <c r="B16" s="2">
        <v>57</v>
      </c>
      <c r="C16" s="2" t="s">
        <v>35</v>
      </c>
      <c r="D16" s="3" t="s">
        <v>40</v>
      </c>
      <c r="E16" s="2" t="s">
        <v>13</v>
      </c>
      <c r="F16" s="2" t="s">
        <v>41</v>
      </c>
      <c r="G16" s="2" t="s">
        <v>38</v>
      </c>
      <c r="H16" s="2">
        <v>0</v>
      </c>
      <c r="I16" s="2">
        <v>19</v>
      </c>
      <c r="J16" s="2" t="s">
        <v>16</v>
      </c>
      <c r="K16" s="2"/>
      <c r="L16" s="2"/>
      <c r="M16" t="b">
        <f t="shared" si="15"/>
        <v>1</v>
      </c>
      <c r="N16" t="b">
        <f>IF(M16,ISNA(VLOOKUP(B16,$B$3:B15,1,FALSE)))</f>
        <v>0</v>
      </c>
      <c r="P16" s="14" t="b">
        <f t="shared" si="1"/>
        <v>0</v>
      </c>
      <c r="Q16" s="10" t="str">
        <f t="shared" si="2"/>
        <v>Track_2_Equivalent_Data</v>
      </c>
      <c r="R16" s="15"/>
      <c r="S16" s="10" t="str">
        <f t="shared" si="3"/>
        <v>Card</v>
      </c>
      <c r="T16" s="10" t="str">
        <f t="shared" si="4"/>
        <v>cn</v>
      </c>
      <c r="U16" s="11" t="str">
        <f t="shared" si="5"/>
        <v>CARD_Track_2_Equivalent_Data</v>
      </c>
      <c r="V16" s="9" t="str">
        <f t="shared" si="6"/>
        <v>("57"</v>
      </c>
      <c r="W16" s="9" t="str">
        <f t="shared" si="7"/>
        <v>,"Track 2 Equivalent Data"</v>
      </c>
      <c r="X16" s="9" t="str">
        <f t="shared" si="8"/>
        <v>,"Image of magnetic stripe Track 2. (For Kernel 4, Track 2 Equivalent Data may not be an exact image of magnetic stripe Track 2.)"</v>
      </c>
      <c r="Y16" s="9" t="str">
        <f t="shared" si="9"/>
        <v>,"Card"</v>
      </c>
      <c r="Z16" s="9" t="str">
        <f t="shared" si="10"/>
        <v>,"cn"</v>
      </c>
      <c r="AA16" s="9" t="str">
        <f t="shared" si="11"/>
        <v>,"'70' or '77'"</v>
      </c>
      <c r="AB16" s="9" t="str">
        <f t="shared" si="12"/>
        <v>,"0"</v>
      </c>
      <c r="AC16" s="9" t="str">
        <f t="shared" si="13"/>
        <v>,"19"</v>
      </c>
      <c r="AD16" s="9"/>
      <c r="AE16" s="12" t="str">
        <f t="shared" si="14"/>
        <v/>
      </c>
    </row>
    <row r="17" spans="1:31" ht="29.25" thickBot="1">
      <c r="A17">
        <v>12</v>
      </c>
      <c r="B17" s="4">
        <v>57</v>
      </c>
      <c r="C17" s="4" t="s">
        <v>35</v>
      </c>
      <c r="D17" s="5" t="s">
        <v>42</v>
      </c>
      <c r="E17" s="4" t="s">
        <v>13</v>
      </c>
      <c r="F17" s="4" t="s">
        <v>37</v>
      </c>
      <c r="G17" s="4" t="s">
        <v>38</v>
      </c>
      <c r="H17" s="4">
        <v>19</v>
      </c>
      <c r="I17" s="4">
        <v>19</v>
      </c>
      <c r="J17" s="4" t="s">
        <v>16</v>
      </c>
      <c r="K17" s="4"/>
      <c r="L17" s="4"/>
      <c r="M17" t="b">
        <f t="shared" si="15"/>
        <v>1</v>
      </c>
      <c r="N17" t="b">
        <f>IF(M17,ISNA(VLOOKUP(B17,$B$3:B16,1,FALSE)))</f>
        <v>0</v>
      </c>
      <c r="P17" s="14" t="b">
        <f t="shared" si="1"/>
        <v>0</v>
      </c>
      <c r="Q17" s="10" t="str">
        <f t="shared" si="2"/>
        <v>Track_2_Equivalent_Data</v>
      </c>
      <c r="R17" s="15"/>
      <c r="S17" s="10" t="str">
        <f t="shared" si="3"/>
        <v>Card</v>
      </c>
      <c r="T17" s="10" t="str">
        <f t="shared" si="4"/>
        <v>binary</v>
      </c>
      <c r="U17" s="11" t="str">
        <f t="shared" si="5"/>
        <v>CARD_Track_2_Equivalent_Data</v>
      </c>
      <c r="V17" s="9" t="str">
        <f t="shared" si="6"/>
        <v>("57"</v>
      </c>
      <c r="W17" s="9" t="str">
        <f t="shared" si="7"/>
        <v>,"Track 2 Equivalent Data"</v>
      </c>
      <c r="X17" s="9" t="str">
        <f t="shared" si="8"/>
        <v>,"Contains the data elements of track 2 according to ISO/IEC 7813, excluding start sentinel, end sentinel, and Longitudinal Redundancy Check (LRC)."</v>
      </c>
      <c r="Y17" s="9" t="str">
        <f t="shared" si="9"/>
        <v>,"Card"</v>
      </c>
      <c r="Z17" s="9" t="str">
        <f t="shared" si="10"/>
        <v>,"binary"</v>
      </c>
      <c r="AA17" s="9" t="str">
        <f t="shared" si="11"/>
        <v>,"'70' or '77'"</v>
      </c>
      <c r="AB17" s="9" t="str">
        <f t="shared" si="12"/>
        <v>,"19"</v>
      </c>
      <c r="AC17" s="9" t="str">
        <f t="shared" si="13"/>
        <v>,"19"</v>
      </c>
      <c r="AD17" s="9"/>
      <c r="AE17" s="12" t="str">
        <f t="shared" si="14"/>
        <v/>
      </c>
    </row>
    <row r="18" spans="1:31" ht="15.75" thickBot="1">
      <c r="A18">
        <v>13</v>
      </c>
      <c r="B18" s="2" t="s">
        <v>43</v>
      </c>
      <c r="C18" s="2" t="s">
        <v>44</v>
      </c>
      <c r="D18" s="3" t="s">
        <v>45</v>
      </c>
      <c r="E18" s="2" t="s">
        <v>13</v>
      </c>
      <c r="F18" s="2" t="s">
        <v>46</v>
      </c>
      <c r="G18" s="2" t="s">
        <v>38</v>
      </c>
      <c r="H18" s="2">
        <v>0</v>
      </c>
      <c r="I18" s="2">
        <v>10</v>
      </c>
      <c r="J18" s="2" t="s">
        <v>16</v>
      </c>
      <c r="K18" s="2"/>
      <c r="L18" s="2"/>
      <c r="M18" t="b">
        <f t="shared" si="15"/>
        <v>1</v>
      </c>
      <c r="N18" t="b">
        <f>IF(M18,ISNA(VLOOKUP(B18,$B$3:B17,1,FALSE)))</f>
        <v>1</v>
      </c>
      <c r="P18" s="14" t="b">
        <f t="shared" si="1"/>
        <v>1</v>
      </c>
      <c r="Q18" s="10" t="str">
        <f t="shared" si="2"/>
        <v>Application_Primary_Account_Number_PAN</v>
      </c>
      <c r="R18" s="15"/>
      <c r="S18" s="10" t="str">
        <f t="shared" si="3"/>
        <v>Card</v>
      </c>
      <c r="T18" s="10" t="str">
        <f t="shared" si="4"/>
        <v>cn_variable_up_to_19</v>
      </c>
      <c r="U18" s="11" t="str">
        <f t="shared" si="5"/>
        <v>CARD_Application_Primary_Account_Number_PAN</v>
      </c>
      <c r="V18" s="9" t="str">
        <f t="shared" si="6"/>
        <v>("5A"</v>
      </c>
      <c r="W18" s="9" t="str">
        <f t="shared" si="7"/>
        <v>,"Application Primary Account Number (PAN)"</v>
      </c>
      <c r="X18" s="9" t="str">
        <f t="shared" si="8"/>
        <v>,"Valid cardholder account number"</v>
      </c>
      <c r="Y18" s="9" t="str">
        <f t="shared" si="9"/>
        <v>,"Card"</v>
      </c>
      <c r="Z18" s="9" t="str">
        <f t="shared" si="10"/>
        <v>,"cn variable up to 19"</v>
      </c>
      <c r="AA18" s="9" t="str">
        <f t="shared" si="11"/>
        <v>,"'70' or '77'"</v>
      </c>
      <c r="AB18" s="9" t="str">
        <f t="shared" si="12"/>
        <v>,"0"</v>
      </c>
      <c r="AC18" s="9" t="str">
        <f t="shared" si="13"/>
        <v>,"10"</v>
      </c>
      <c r="AD18" s="9"/>
      <c r="AE18" s="12" t="str">
        <f t="shared" si="14"/>
        <v>CARD_Application_Primary_Account_Number_PAN("5A","Application Primary Account Number (PAN)","Valid cardholder account number","Card","cn variable up to 19","'70' or '77'","0","10"),</v>
      </c>
    </row>
    <row r="19" spans="1:31" ht="57.75" thickBot="1">
      <c r="A19">
        <v>14</v>
      </c>
      <c r="B19" s="4" t="s">
        <v>43</v>
      </c>
      <c r="C19" s="4" t="s">
        <v>44</v>
      </c>
      <c r="D19" s="5" t="s">
        <v>47</v>
      </c>
      <c r="E19" s="4" t="s">
        <v>13</v>
      </c>
      <c r="F19" s="4" t="s">
        <v>46</v>
      </c>
      <c r="G19" s="4" t="s">
        <v>38</v>
      </c>
      <c r="H19" s="4">
        <v>0</v>
      </c>
      <c r="I19" s="4">
        <v>10</v>
      </c>
      <c r="J19" s="4" t="s">
        <v>16</v>
      </c>
      <c r="K19" s="4"/>
      <c r="L19" s="4"/>
      <c r="M19" t="b">
        <f t="shared" si="15"/>
        <v>1</v>
      </c>
      <c r="N19" t="b">
        <f>IF(M19,ISNA(VLOOKUP(B19,$B$3:B18,1,FALSE)))</f>
        <v>0</v>
      </c>
      <c r="P19" s="14" t="b">
        <f t="shared" si="1"/>
        <v>0</v>
      </c>
      <c r="Q19" s="10" t="str">
        <f t="shared" si="2"/>
        <v>Application_Primary_Account_Number_PAN</v>
      </c>
      <c r="R19" s="15"/>
      <c r="S19" s="10" t="str">
        <f t="shared" si="3"/>
        <v>Card</v>
      </c>
      <c r="T19" s="10" t="str">
        <f t="shared" si="4"/>
        <v>cn_variable_up_to_19</v>
      </c>
      <c r="U19" s="11" t="str">
        <f t="shared" si="5"/>
        <v>CARD_Application_Primary_Account_Number_PAN</v>
      </c>
      <c r="V19" s="9" t="str">
        <f t="shared" si="6"/>
        <v>("5A"</v>
      </c>
      <c r="W19" s="9" t="str">
        <f t="shared" si="7"/>
        <v>,"Application Primary Account Number (PAN)"</v>
      </c>
      <c r="X19" s="9" t="str">
        <f t="shared" si="8"/>
        <v>,"Cardholder account number. READ RECORD For transactions where Offline Data Authentication is performed, the Application PAN is returned. For transactions where Offline Data Authentication is not performed, the Application PAN does not need to be returned."</v>
      </c>
      <c r="Y19" s="9" t="str">
        <f t="shared" si="9"/>
        <v>,"Card"</v>
      </c>
      <c r="Z19" s="9" t="str">
        <f t="shared" si="10"/>
        <v>,"cn variable up to 19"</v>
      </c>
      <c r="AA19" s="9" t="str">
        <f t="shared" si="11"/>
        <v>,"'70' or '77'"</v>
      </c>
      <c r="AB19" s="9" t="str">
        <f t="shared" si="12"/>
        <v>,"0"</v>
      </c>
      <c r="AC19" s="9" t="str">
        <f t="shared" si="13"/>
        <v>,"10"</v>
      </c>
      <c r="AD19" s="9"/>
      <c r="AE19" s="12" t="str">
        <f t="shared" si="14"/>
        <v/>
      </c>
    </row>
    <row r="20" spans="1:31" ht="29.25" thickBot="1">
      <c r="A20">
        <v>15</v>
      </c>
      <c r="B20" s="2" t="s">
        <v>43</v>
      </c>
      <c r="C20" s="2" t="s">
        <v>44</v>
      </c>
      <c r="D20" s="3" t="s">
        <v>48</v>
      </c>
      <c r="E20" s="2" t="s">
        <v>13</v>
      </c>
      <c r="F20" s="2" t="s">
        <v>46</v>
      </c>
      <c r="G20" s="2" t="s">
        <v>38</v>
      </c>
      <c r="H20" s="2" t="s">
        <v>49</v>
      </c>
      <c r="I20" s="2" t="s">
        <v>49</v>
      </c>
      <c r="J20" s="2" t="s">
        <v>16</v>
      </c>
      <c r="K20" s="2"/>
      <c r="L20" s="2"/>
      <c r="M20" t="b">
        <f t="shared" si="15"/>
        <v>1</v>
      </c>
      <c r="N20" t="b">
        <f>IF(M20,ISNA(VLOOKUP(B20,$B$3:B19,1,FALSE)))</f>
        <v>0</v>
      </c>
      <c r="P20" s="14" t="b">
        <f t="shared" si="1"/>
        <v>0</v>
      </c>
      <c r="Q20" s="10" t="str">
        <f t="shared" si="2"/>
        <v>Application_Primary_Account_Number_PAN</v>
      </c>
      <c r="R20" s="15"/>
      <c r="S20" s="10" t="str">
        <f t="shared" si="3"/>
        <v>Card</v>
      </c>
      <c r="T20" s="10" t="str">
        <f t="shared" si="4"/>
        <v>cn_variable_up_to_19</v>
      </c>
      <c r="U20" s="11" t="str">
        <f t="shared" si="5"/>
        <v>CARD_Application_Primary_Account_Number_PAN</v>
      </c>
      <c r="V20" s="9" t="str">
        <f t="shared" si="6"/>
        <v>("5A"</v>
      </c>
      <c r="W20" s="9" t="str">
        <f t="shared" si="7"/>
        <v>,"Application Primary Account Number (PAN)"</v>
      </c>
      <c r="X20" s="9" t="str">
        <f t="shared" si="8"/>
        <v>,"Card Number. The Primary Account Number must be maintained as the same value for both the Kernel 4 mag-stripe mode and the EMV mode."</v>
      </c>
      <c r="Y20" s="9" t="str">
        <f t="shared" si="9"/>
        <v>,"Card"</v>
      </c>
      <c r="Z20" s="9" t="str">
        <f t="shared" si="10"/>
        <v>,"cn variable up to 19"</v>
      </c>
      <c r="AA20" s="9" t="str">
        <f t="shared" si="11"/>
        <v>,"'70' or '77'"</v>
      </c>
      <c r="AB20" s="9" t="str">
        <f t="shared" si="12"/>
        <v>,"var. up to 10"</v>
      </c>
      <c r="AC20" s="9" t="str">
        <f t="shared" si="13"/>
        <v>,"var. up to 10"</v>
      </c>
      <c r="AD20" s="9"/>
      <c r="AE20" s="12" t="str">
        <f t="shared" si="14"/>
        <v/>
      </c>
    </row>
    <row r="21" spans="1:31" ht="29.25" thickBot="1">
      <c r="A21">
        <v>16</v>
      </c>
      <c r="B21" s="4" t="s">
        <v>43</v>
      </c>
      <c r="C21" s="4" t="s">
        <v>44</v>
      </c>
      <c r="D21" s="5" t="s">
        <v>45</v>
      </c>
      <c r="E21" s="4" t="s">
        <v>13</v>
      </c>
      <c r="F21" s="4" t="s">
        <v>46</v>
      </c>
      <c r="G21" s="4" t="s">
        <v>38</v>
      </c>
      <c r="H21" s="4" t="s">
        <v>49</v>
      </c>
      <c r="I21" s="4" t="s">
        <v>49</v>
      </c>
      <c r="J21" s="4" t="s">
        <v>16</v>
      </c>
      <c r="K21" s="4"/>
      <c r="L21" s="4"/>
      <c r="M21" t="b">
        <f t="shared" si="15"/>
        <v>1</v>
      </c>
      <c r="N21" t="b">
        <f>IF(M21,ISNA(VLOOKUP(B21,$B$3:B20,1,FALSE)))</f>
        <v>0</v>
      </c>
      <c r="P21" s="14" t="b">
        <f t="shared" si="1"/>
        <v>0</v>
      </c>
      <c r="Q21" s="10" t="str">
        <f t="shared" si="2"/>
        <v>Application_Primary_Account_Number_PAN</v>
      </c>
      <c r="R21" s="15"/>
      <c r="S21" s="10" t="str">
        <f t="shared" si="3"/>
        <v>Card</v>
      </c>
      <c r="T21" s="10" t="str">
        <f t="shared" si="4"/>
        <v>cn_variable_up_to_19</v>
      </c>
      <c r="U21" s="11" t="str">
        <f t="shared" si="5"/>
        <v>CARD_Application_Primary_Account_Number_PAN</v>
      </c>
      <c r="V21" s="9" t="str">
        <f t="shared" si="6"/>
        <v>("5A"</v>
      </c>
      <c r="W21" s="9" t="str">
        <f t="shared" si="7"/>
        <v>,"Application Primary Account Number (PAN)"</v>
      </c>
      <c r="X21" s="9" t="str">
        <f t="shared" si="8"/>
        <v>,"Valid cardholder account number"</v>
      </c>
      <c r="Y21" s="9" t="str">
        <f t="shared" si="9"/>
        <v>,"Card"</v>
      </c>
      <c r="Z21" s="9" t="str">
        <f t="shared" si="10"/>
        <v>,"cn variable up to 19"</v>
      </c>
      <c r="AA21" s="9" t="str">
        <f t="shared" si="11"/>
        <v>,"'70' or '77'"</v>
      </c>
      <c r="AB21" s="9" t="str">
        <f t="shared" si="12"/>
        <v>,"var. up to 10"</v>
      </c>
      <c r="AC21" s="9" t="str">
        <f t="shared" si="13"/>
        <v>,"var. up to 10"</v>
      </c>
      <c r="AD21" s="9"/>
      <c r="AE21" s="12" t="str">
        <f t="shared" si="14"/>
        <v/>
      </c>
    </row>
    <row r="22" spans="1:31" ht="15.75" thickBot="1">
      <c r="A22">
        <v>17</v>
      </c>
      <c r="B22" s="2" t="s">
        <v>50</v>
      </c>
      <c r="C22" s="2" t="s">
        <v>51</v>
      </c>
      <c r="D22" s="3"/>
      <c r="E22" s="2" t="s">
        <v>52</v>
      </c>
      <c r="F22" s="2" t="s">
        <v>30</v>
      </c>
      <c r="G22" s="2"/>
      <c r="H22" s="2"/>
      <c r="I22" s="2"/>
      <c r="J22" s="2"/>
      <c r="K22" s="2"/>
      <c r="L22" s="2"/>
      <c r="M22" t="b">
        <f t="shared" si="15"/>
        <v>1</v>
      </c>
      <c r="N22" t="b">
        <f>IF(M22,ISNA(VLOOKUP(B22,$B$3:B21,1,FALSE)))</f>
        <v>1</v>
      </c>
      <c r="P22" s="14" t="b">
        <f t="shared" si="1"/>
        <v>1</v>
      </c>
      <c r="Q22" s="10" t="str">
        <f t="shared" si="2"/>
        <v>Deleted_see_9D</v>
      </c>
      <c r="R22" s="15"/>
      <c r="S22" s="10" t="str">
        <f t="shared" si="3"/>
        <v>Terminal</v>
      </c>
      <c r="T22" s="10" t="str">
        <f t="shared" si="4"/>
        <v>H</v>
      </c>
      <c r="U22" s="11" t="str">
        <f t="shared" si="5"/>
        <v>TERMINAL_Deleted_see_9D</v>
      </c>
      <c r="V22" s="9" t="str">
        <f t="shared" si="6"/>
        <v>("5D"</v>
      </c>
      <c r="W22" s="9" t="str">
        <f t="shared" si="7"/>
        <v>,"Deleted (see 9D)"</v>
      </c>
      <c r="X22" s="9" t="str">
        <f t="shared" si="8"/>
        <v>,""</v>
      </c>
      <c r="Y22" s="9" t="str">
        <f t="shared" si="9"/>
        <v>,"Terminal"</v>
      </c>
      <c r="Z22" s="9" t="str">
        <f t="shared" si="10"/>
        <v>,"H"</v>
      </c>
      <c r="AA22" s="9" t="str">
        <f t="shared" si="11"/>
        <v>,""</v>
      </c>
      <c r="AB22" s="9" t="str">
        <f t="shared" si="12"/>
        <v>,""</v>
      </c>
      <c r="AC22" s="9" t="str">
        <f t="shared" si="13"/>
        <v>,""</v>
      </c>
      <c r="AD22" s="9"/>
      <c r="AE22" s="12" t="str">
        <f t="shared" si="14"/>
        <v>TERMINAL_Deleted_see_9D("5D","Deleted (see 9D)","","Terminal","H","","",""),</v>
      </c>
    </row>
    <row r="23" spans="1:31" ht="29.25" thickBot="1">
      <c r="A23">
        <v>18</v>
      </c>
      <c r="B23" s="4" t="s">
        <v>53</v>
      </c>
      <c r="C23" s="4" t="s">
        <v>54</v>
      </c>
      <c r="D23" s="5" t="s">
        <v>55</v>
      </c>
      <c r="E23" s="4" t="s">
        <v>13</v>
      </c>
      <c r="F23" s="4" t="s">
        <v>56</v>
      </c>
      <c r="G23" s="4" t="s">
        <v>38</v>
      </c>
      <c r="H23" s="4">
        <v>2</v>
      </c>
      <c r="I23" s="4">
        <v>26</v>
      </c>
      <c r="J23" s="4" t="s">
        <v>34</v>
      </c>
      <c r="K23" s="4"/>
      <c r="L23" s="4"/>
      <c r="M23" t="b">
        <f t="shared" si="15"/>
        <v>1</v>
      </c>
      <c r="N23" t="b">
        <f>IF(M23,ISNA(VLOOKUP(B23,$B$3:B22,1,FALSE)))</f>
        <v>1</v>
      </c>
      <c r="P23" s="14" t="b">
        <f t="shared" si="1"/>
        <v>1</v>
      </c>
      <c r="Q23" s="10" t="str">
        <f t="shared" si="2"/>
        <v>Cardholder_Name</v>
      </c>
      <c r="R23" s="15"/>
      <c r="S23" s="10" t="str">
        <f t="shared" si="3"/>
        <v>Card</v>
      </c>
      <c r="T23" s="10" t="str">
        <f t="shared" si="4"/>
        <v>ans_2_26</v>
      </c>
      <c r="U23" s="11" t="str">
        <f t="shared" si="5"/>
        <v>CARD_Cardholder_Name</v>
      </c>
      <c r="V23" s="9" t="str">
        <f t="shared" si="6"/>
        <v>("5F20"</v>
      </c>
      <c r="W23" s="9" t="str">
        <f t="shared" si="7"/>
        <v>,"Cardholder Name"</v>
      </c>
      <c r="X23" s="9" t="str">
        <f t="shared" si="8"/>
        <v>,"Indicates cardholder name according to ISO 7813"</v>
      </c>
      <c r="Y23" s="9" t="str">
        <f t="shared" si="9"/>
        <v>,"Card"</v>
      </c>
      <c r="Z23" s="9" t="str">
        <f t="shared" si="10"/>
        <v>,"ans 2-26"</v>
      </c>
      <c r="AA23" s="9" t="str">
        <f t="shared" si="11"/>
        <v>,"'70' or '77'"</v>
      </c>
      <c r="AB23" s="9" t="str">
        <f t="shared" si="12"/>
        <v>,"2"</v>
      </c>
      <c r="AC23" s="9" t="str">
        <f t="shared" si="13"/>
        <v>,"26"</v>
      </c>
      <c r="AD23" s="9"/>
      <c r="AE23" s="12" t="str">
        <f t="shared" si="14"/>
        <v>CARD_Cardholder_Name("5F20","Cardholder Name","Indicates cardholder name according to ISO 7813","Card","ans 2-26","'70' or '77'","2","26"),</v>
      </c>
    </row>
    <row r="24" spans="1:31" ht="29.25" thickBot="1">
      <c r="A24">
        <v>19</v>
      </c>
      <c r="B24" s="2" t="s">
        <v>53</v>
      </c>
      <c r="C24" s="2" t="s">
        <v>54</v>
      </c>
      <c r="D24" s="3" t="s">
        <v>55</v>
      </c>
      <c r="E24" s="2" t="s">
        <v>13</v>
      </c>
      <c r="F24" s="2" t="s">
        <v>56</v>
      </c>
      <c r="G24" s="2" t="s">
        <v>38</v>
      </c>
      <c r="H24" s="2">
        <v>2</v>
      </c>
      <c r="I24" s="2">
        <v>26</v>
      </c>
      <c r="J24" s="2" t="s">
        <v>34</v>
      </c>
      <c r="K24" s="2"/>
      <c r="L24" s="2"/>
      <c r="M24" t="b">
        <f t="shared" si="15"/>
        <v>1</v>
      </c>
      <c r="N24" t="b">
        <f>IF(M24,ISNA(VLOOKUP(B24,$B$3:B23,1,FALSE)))</f>
        <v>0</v>
      </c>
      <c r="P24" s="14" t="b">
        <f t="shared" si="1"/>
        <v>0</v>
      </c>
      <c r="Q24" s="10" t="str">
        <f t="shared" si="2"/>
        <v>Cardholder_Name</v>
      </c>
      <c r="R24" s="15"/>
      <c r="S24" s="10" t="str">
        <f t="shared" si="3"/>
        <v>Card</v>
      </c>
      <c r="T24" s="10" t="str">
        <f t="shared" si="4"/>
        <v>ans_2_26</v>
      </c>
      <c r="U24" s="11" t="str">
        <f t="shared" si="5"/>
        <v>CARD_Cardholder_Name</v>
      </c>
      <c r="V24" s="9" t="str">
        <f t="shared" si="6"/>
        <v>("5F20"</v>
      </c>
      <c r="W24" s="9" t="str">
        <f t="shared" si="7"/>
        <v>,"Cardholder Name"</v>
      </c>
      <c r="X24" s="9" t="str">
        <f t="shared" si="8"/>
        <v>,"Indicates cardholder name according to ISO 7813"</v>
      </c>
      <c r="Y24" s="9" t="str">
        <f t="shared" si="9"/>
        <v>,"Card"</v>
      </c>
      <c r="Z24" s="9" t="str">
        <f t="shared" si="10"/>
        <v>,"ans 2-26"</v>
      </c>
      <c r="AA24" s="9" t="str">
        <f t="shared" si="11"/>
        <v>,"'70' or '77'"</v>
      </c>
      <c r="AB24" s="9" t="str">
        <f t="shared" si="12"/>
        <v>,"2"</v>
      </c>
      <c r="AC24" s="9" t="str">
        <f t="shared" si="13"/>
        <v>,"26"</v>
      </c>
      <c r="AD24" s="9"/>
      <c r="AE24" s="12" t="str">
        <f t="shared" si="14"/>
        <v/>
      </c>
    </row>
    <row r="25" spans="1:31" ht="29.25" thickBot="1">
      <c r="A25">
        <v>20</v>
      </c>
      <c r="B25" s="4" t="s">
        <v>53</v>
      </c>
      <c r="C25" s="4" t="s">
        <v>54</v>
      </c>
      <c r="D25" s="5" t="s">
        <v>55</v>
      </c>
      <c r="E25" s="4" t="s">
        <v>13</v>
      </c>
      <c r="F25" s="4" t="s">
        <v>56</v>
      </c>
      <c r="G25" s="4" t="s">
        <v>38</v>
      </c>
      <c r="H25" s="4">
        <v>2</v>
      </c>
      <c r="I25" s="4">
        <v>26</v>
      </c>
      <c r="J25" s="4" t="s">
        <v>34</v>
      </c>
      <c r="K25" s="4"/>
      <c r="L25" s="4"/>
      <c r="M25" t="b">
        <f t="shared" si="15"/>
        <v>1</v>
      </c>
      <c r="N25" t="b">
        <f>IF(M25,ISNA(VLOOKUP(B25,$B$3:B24,1,FALSE)))</f>
        <v>0</v>
      </c>
      <c r="P25" s="14" t="b">
        <f t="shared" si="1"/>
        <v>0</v>
      </c>
      <c r="Q25" s="10" t="str">
        <f t="shared" si="2"/>
        <v>Cardholder_Name</v>
      </c>
      <c r="R25" s="15"/>
      <c r="S25" s="10" t="str">
        <f t="shared" si="3"/>
        <v>Card</v>
      </c>
      <c r="T25" s="10" t="str">
        <f t="shared" si="4"/>
        <v>ans_2_26</v>
      </c>
      <c r="U25" s="11" t="str">
        <f t="shared" si="5"/>
        <v>CARD_Cardholder_Name</v>
      </c>
      <c r="V25" s="9" t="str">
        <f t="shared" si="6"/>
        <v>("5F20"</v>
      </c>
      <c r="W25" s="9" t="str">
        <f t="shared" si="7"/>
        <v>,"Cardholder Name"</v>
      </c>
      <c r="X25" s="9" t="str">
        <f t="shared" si="8"/>
        <v>,"Indicates cardholder name according to ISO 7813"</v>
      </c>
      <c r="Y25" s="9" t="str">
        <f t="shared" si="9"/>
        <v>,"Card"</v>
      </c>
      <c r="Z25" s="9" t="str">
        <f t="shared" si="10"/>
        <v>,"ans 2-26"</v>
      </c>
      <c r="AA25" s="9" t="str">
        <f t="shared" si="11"/>
        <v>,"'70' or '77'"</v>
      </c>
      <c r="AB25" s="9" t="str">
        <f t="shared" si="12"/>
        <v>,"2"</v>
      </c>
      <c r="AC25" s="9" t="str">
        <f t="shared" si="13"/>
        <v>,"26"</v>
      </c>
      <c r="AD25" s="9"/>
      <c r="AE25" s="12" t="str">
        <f t="shared" si="14"/>
        <v/>
      </c>
    </row>
    <row r="26" spans="1:31" ht="29.25" thickBot="1">
      <c r="A26">
        <v>21</v>
      </c>
      <c r="B26" s="2" t="s">
        <v>53</v>
      </c>
      <c r="C26" s="2" t="s">
        <v>54</v>
      </c>
      <c r="D26" s="3" t="s">
        <v>55</v>
      </c>
      <c r="E26" s="2" t="s">
        <v>13</v>
      </c>
      <c r="F26" s="2" t="s">
        <v>56</v>
      </c>
      <c r="G26" s="2" t="s">
        <v>38</v>
      </c>
      <c r="H26" s="2">
        <v>2</v>
      </c>
      <c r="I26" s="2">
        <v>26</v>
      </c>
      <c r="J26" s="2" t="s">
        <v>34</v>
      </c>
      <c r="K26" s="2"/>
      <c r="L26" s="2"/>
      <c r="M26" t="b">
        <f t="shared" si="15"/>
        <v>1</v>
      </c>
      <c r="N26" t="b">
        <f>IF(M26,ISNA(VLOOKUP(B26,$B$3:B25,1,FALSE)))</f>
        <v>0</v>
      </c>
      <c r="P26" s="14" t="b">
        <f t="shared" si="1"/>
        <v>0</v>
      </c>
      <c r="Q26" s="10" t="str">
        <f t="shared" si="2"/>
        <v>Cardholder_Name</v>
      </c>
      <c r="R26" s="15"/>
      <c r="S26" s="10" t="str">
        <f t="shared" si="3"/>
        <v>Card</v>
      </c>
      <c r="T26" s="10" t="str">
        <f t="shared" si="4"/>
        <v>ans_2_26</v>
      </c>
      <c r="U26" s="11" t="str">
        <f t="shared" si="5"/>
        <v>CARD_Cardholder_Name</v>
      </c>
      <c r="V26" s="9" t="str">
        <f t="shared" si="6"/>
        <v>("5F20"</v>
      </c>
      <c r="W26" s="9" t="str">
        <f t="shared" si="7"/>
        <v>,"Cardholder Name"</v>
      </c>
      <c r="X26" s="9" t="str">
        <f t="shared" si="8"/>
        <v>,"Indicates cardholder name according to ISO 7813"</v>
      </c>
      <c r="Y26" s="9" t="str">
        <f t="shared" si="9"/>
        <v>,"Card"</v>
      </c>
      <c r="Z26" s="9" t="str">
        <f t="shared" si="10"/>
        <v>,"ans 2-26"</v>
      </c>
      <c r="AA26" s="9" t="str">
        <f t="shared" si="11"/>
        <v>,"'70' or '77'"</v>
      </c>
      <c r="AB26" s="9" t="str">
        <f t="shared" si="12"/>
        <v>,"2"</v>
      </c>
      <c r="AC26" s="9" t="str">
        <f t="shared" si="13"/>
        <v>,"26"</v>
      </c>
      <c r="AD26" s="9"/>
      <c r="AE26" s="12" t="str">
        <f t="shared" si="14"/>
        <v/>
      </c>
    </row>
    <row r="27" spans="1:31" ht="57.75" thickBot="1">
      <c r="A27">
        <v>22</v>
      </c>
      <c r="B27" s="4" t="s">
        <v>57</v>
      </c>
      <c r="C27" s="4" t="s">
        <v>58</v>
      </c>
      <c r="D27" s="5" t="s">
        <v>59</v>
      </c>
      <c r="E27" s="4" t="s">
        <v>13</v>
      </c>
      <c r="F27" s="4" t="s">
        <v>60</v>
      </c>
      <c r="G27" s="4" t="s">
        <v>38</v>
      </c>
      <c r="H27" s="4">
        <v>3</v>
      </c>
      <c r="I27" s="4">
        <v>3</v>
      </c>
      <c r="J27" s="4" t="s">
        <v>34</v>
      </c>
      <c r="K27" s="4"/>
      <c r="L27" s="4"/>
      <c r="M27" t="b">
        <f t="shared" si="15"/>
        <v>1</v>
      </c>
      <c r="N27" t="b">
        <f>IF(M27,ISNA(VLOOKUP(B27,$B$3:B26,1,FALSE)))</f>
        <v>1</v>
      </c>
      <c r="P27" s="14" t="b">
        <f t="shared" si="1"/>
        <v>1</v>
      </c>
      <c r="Q27" s="10" t="str">
        <f t="shared" si="2"/>
        <v>Application_Expiration_Date</v>
      </c>
      <c r="R27" s="15"/>
      <c r="S27" s="10" t="str">
        <f t="shared" si="3"/>
        <v>Card</v>
      </c>
      <c r="T27" s="10" t="str">
        <f t="shared" si="4"/>
        <v>n_6_YYMMDD</v>
      </c>
      <c r="U27" s="11" t="str">
        <f t="shared" si="5"/>
        <v>CARD_Application_Expiration_Date</v>
      </c>
      <c r="V27" s="9" t="str">
        <f t="shared" si="6"/>
        <v>("5F24"</v>
      </c>
      <c r="W27" s="9" t="str">
        <f t="shared" si="7"/>
        <v>,"Application Expiration Date"</v>
      </c>
      <c r="X27" s="9" t="str">
        <f t="shared" si="8"/>
        <v>,"Date after which application expires. The date is expressed in the YYMMDD format. For MasterCard applications, if the value of YY ranges from '00' to '49' the date reads 20YYMMDD. If the value of YY ranges from '50' to '99' the date reads 19YYMMDD."</v>
      </c>
      <c r="Y27" s="9" t="str">
        <f t="shared" si="9"/>
        <v>,"Card"</v>
      </c>
      <c r="Z27" s="9" t="str">
        <f t="shared" si="10"/>
        <v>,"n 6 (YYMMDD)"</v>
      </c>
      <c r="AA27" s="9" t="str">
        <f t="shared" si="11"/>
        <v>,"'70' or '77'"</v>
      </c>
      <c r="AB27" s="9" t="str">
        <f t="shared" si="12"/>
        <v>,"3"</v>
      </c>
      <c r="AC27" s="9" t="str">
        <f t="shared" si="13"/>
        <v>,"3"</v>
      </c>
      <c r="AD27" s="9"/>
      <c r="AE27" s="12" t="str">
        <f t="shared" si="14"/>
        <v>CARD_Application_Expiration_Date("5F24","Application Expiration Date","Date after which application expires. The date is expressed in the YYMMDD format. For MasterCard applications, if the value of YY ranges from '00' to '49' the date reads 20YYMMDD. If the value of YY ranges from '50' to '99' the date reads 19YYMMDD.","Card","n 6 (YYMMDD)","'70' or '77'","3","3"),</v>
      </c>
    </row>
    <row r="28" spans="1:31" ht="57.75" thickBot="1">
      <c r="A28">
        <v>23</v>
      </c>
      <c r="B28" s="2" t="s">
        <v>57</v>
      </c>
      <c r="C28" s="2" t="s">
        <v>58</v>
      </c>
      <c r="D28" s="3" t="s">
        <v>61</v>
      </c>
      <c r="E28" s="2" t="s">
        <v>13</v>
      </c>
      <c r="F28" s="2" t="s">
        <v>60</v>
      </c>
      <c r="G28" s="2" t="s">
        <v>38</v>
      </c>
      <c r="H28" s="2">
        <v>3</v>
      </c>
      <c r="I28" s="2">
        <v>3</v>
      </c>
      <c r="J28" s="2" t="s">
        <v>34</v>
      </c>
      <c r="K28" s="2"/>
      <c r="L28" s="2"/>
      <c r="M28" t="b">
        <f t="shared" si="15"/>
        <v>1</v>
      </c>
      <c r="N28" t="b">
        <f>IF(M28,ISNA(VLOOKUP(B28,$B$3:B27,1,FALSE)))</f>
        <v>0</v>
      </c>
      <c r="P28" s="14" t="b">
        <f t="shared" si="1"/>
        <v>0</v>
      </c>
      <c r="Q28" s="10" t="str">
        <f t="shared" si="2"/>
        <v>Application_Expiration_Date</v>
      </c>
      <c r="R28" s="15"/>
      <c r="S28" s="10" t="str">
        <f t="shared" si="3"/>
        <v>Card</v>
      </c>
      <c r="T28" s="10" t="str">
        <f t="shared" si="4"/>
        <v>n_6_YYMMDD</v>
      </c>
      <c r="U28" s="11" t="str">
        <f t="shared" si="5"/>
        <v>CARD_Application_Expiration_Date</v>
      </c>
      <c r="V28" s="9" t="str">
        <f t="shared" si="6"/>
        <v>("5F24"</v>
      </c>
      <c r="W28" s="9" t="str">
        <f t="shared" si="7"/>
        <v>,"Application Expiration Date"</v>
      </c>
      <c r="X28" s="9" t="str">
        <f t="shared" si="8"/>
        <v>,"Date after which the card application expires. For transactions where Offline Data Authentication is performed, the Application Expiration Date is returned. For transactions where Offline Data Authentication is not performed, the Application Expiration Date does not need to be returned."</v>
      </c>
      <c r="Y28" s="9" t="str">
        <f t="shared" si="9"/>
        <v>,"Card"</v>
      </c>
      <c r="Z28" s="9" t="str">
        <f t="shared" si="10"/>
        <v>,"n 6 (YYMMDD)"</v>
      </c>
      <c r="AA28" s="9" t="str">
        <f t="shared" si="11"/>
        <v>,"'70' or '77'"</v>
      </c>
      <c r="AB28" s="9" t="str">
        <f t="shared" si="12"/>
        <v>,"3"</v>
      </c>
      <c r="AC28" s="9" t="str">
        <f t="shared" si="13"/>
        <v>,"3"</v>
      </c>
      <c r="AD28" s="9"/>
      <c r="AE28" s="12" t="str">
        <f t="shared" si="14"/>
        <v/>
      </c>
    </row>
    <row r="29" spans="1:31" ht="29.25" thickBot="1">
      <c r="A29">
        <v>24</v>
      </c>
      <c r="B29" s="4" t="s">
        <v>57</v>
      </c>
      <c r="C29" s="4" t="s">
        <v>58</v>
      </c>
      <c r="D29" s="5" t="s">
        <v>62</v>
      </c>
      <c r="E29" s="4" t="s">
        <v>13</v>
      </c>
      <c r="F29" s="4" t="s">
        <v>60</v>
      </c>
      <c r="G29" s="4" t="s">
        <v>38</v>
      </c>
      <c r="H29" s="4">
        <v>3</v>
      </c>
      <c r="I29" s="4">
        <v>3</v>
      </c>
      <c r="J29" s="4" t="s">
        <v>34</v>
      </c>
      <c r="K29" s="4"/>
      <c r="L29" s="4"/>
      <c r="M29" t="b">
        <f t="shared" si="15"/>
        <v>1</v>
      </c>
      <c r="N29" t="b">
        <f>IF(M29,ISNA(VLOOKUP(B29,$B$3:B28,1,FALSE)))</f>
        <v>0</v>
      </c>
      <c r="P29" s="14" t="b">
        <f t="shared" si="1"/>
        <v>0</v>
      </c>
      <c r="Q29" s="10" t="str">
        <f t="shared" si="2"/>
        <v>Application_Expiration_Date</v>
      </c>
      <c r="R29" s="15"/>
      <c r="S29" s="10" t="str">
        <f t="shared" si="3"/>
        <v>Card</v>
      </c>
      <c r="T29" s="10" t="str">
        <f t="shared" si="4"/>
        <v>n_6_YYMMDD</v>
      </c>
      <c r="U29" s="11" t="str">
        <f t="shared" si="5"/>
        <v>CARD_Application_Expiration_Date</v>
      </c>
      <c r="V29" s="9" t="str">
        <f t="shared" si="6"/>
        <v>("5F24"</v>
      </c>
      <c r="W29" s="9" t="str">
        <f t="shared" si="7"/>
        <v>,"Application Expiration Date"</v>
      </c>
      <c r="X29" s="9" t="str">
        <f t="shared" si="8"/>
        <v>,"Date after which the card application expires."</v>
      </c>
      <c r="Y29" s="9" t="str">
        <f t="shared" si="9"/>
        <v>,"Card"</v>
      </c>
      <c r="Z29" s="9" t="str">
        <f t="shared" si="10"/>
        <v>,"n 6 (YYMMDD)"</v>
      </c>
      <c r="AA29" s="9" t="str">
        <f t="shared" si="11"/>
        <v>,"'70' or '77'"</v>
      </c>
      <c r="AB29" s="9" t="str">
        <f t="shared" si="12"/>
        <v>,"3"</v>
      </c>
      <c r="AC29" s="9" t="str">
        <f t="shared" si="13"/>
        <v>,"3"</v>
      </c>
      <c r="AD29" s="9"/>
      <c r="AE29" s="12" t="str">
        <f t="shared" si="14"/>
        <v/>
      </c>
    </row>
    <row r="30" spans="1:31" ht="29.25" thickBot="1">
      <c r="A30">
        <v>25</v>
      </c>
      <c r="B30" s="2" t="s">
        <v>57</v>
      </c>
      <c r="C30" s="2" t="s">
        <v>58</v>
      </c>
      <c r="D30" s="3" t="s">
        <v>63</v>
      </c>
      <c r="E30" s="2" t="s">
        <v>13</v>
      </c>
      <c r="F30" s="2" t="s">
        <v>60</v>
      </c>
      <c r="G30" s="2" t="s">
        <v>38</v>
      </c>
      <c r="H30" s="2">
        <v>3</v>
      </c>
      <c r="I30" s="2">
        <v>3</v>
      </c>
      <c r="J30" s="2" t="s">
        <v>34</v>
      </c>
      <c r="K30" s="2"/>
      <c r="L30" s="2"/>
      <c r="M30" t="b">
        <f t="shared" si="15"/>
        <v>1</v>
      </c>
      <c r="N30" t="b">
        <f>IF(M30,ISNA(VLOOKUP(B30,$B$3:B29,1,FALSE)))</f>
        <v>0</v>
      </c>
      <c r="P30" s="14" t="b">
        <f t="shared" si="1"/>
        <v>0</v>
      </c>
      <c r="Q30" s="10" t="str">
        <f t="shared" si="2"/>
        <v>Application_Expiration_Date</v>
      </c>
      <c r="R30" s="15"/>
      <c r="S30" s="10" t="str">
        <f t="shared" si="3"/>
        <v>Card</v>
      </c>
      <c r="T30" s="10" t="str">
        <f t="shared" si="4"/>
        <v>n_6_YYMMDD</v>
      </c>
      <c r="U30" s="11" t="str">
        <f t="shared" si="5"/>
        <v>CARD_Application_Expiration_Date</v>
      </c>
      <c r="V30" s="9" t="str">
        <f t="shared" si="6"/>
        <v>("5F24"</v>
      </c>
      <c r="W30" s="9" t="str">
        <f t="shared" si="7"/>
        <v>,"Application Expiration Date"</v>
      </c>
      <c r="X30" s="9" t="str">
        <f t="shared" si="8"/>
        <v>,"Date after which application expires. It shall be present for EMV Mode and Legacy Mode."</v>
      </c>
      <c r="Y30" s="9" t="str">
        <f t="shared" si="9"/>
        <v>,"Card"</v>
      </c>
      <c r="Z30" s="9" t="str">
        <f t="shared" si="10"/>
        <v>,"n 6 (YYMMDD)"</v>
      </c>
      <c r="AA30" s="9" t="str">
        <f t="shared" si="11"/>
        <v>,"'70' or '77'"</v>
      </c>
      <c r="AB30" s="9" t="str">
        <f t="shared" si="12"/>
        <v>,"3"</v>
      </c>
      <c r="AC30" s="9" t="str">
        <f t="shared" si="13"/>
        <v>,"3"</v>
      </c>
      <c r="AD30" s="9"/>
      <c r="AE30" s="12" t="str">
        <f t="shared" si="14"/>
        <v/>
      </c>
    </row>
    <row r="31" spans="1:31" ht="57.75" thickBot="1">
      <c r="A31">
        <v>26</v>
      </c>
      <c r="B31" s="4" t="s">
        <v>64</v>
      </c>
      <c r="C31" s="4" t="s">
        <v>65</v>
      </c>
      <c r="D31" s="5" t="s">
        <v>66</v>
      </c>
      <c r="E31" s="4" t="s">
        <v>13</v>
      </c>
      <c r="F31" s="4" t="s">
        <v>60</v>
      </c>
      <c r="G31" s="4" t="s">
        <v>38</v>
      </c>
      <c r="H31" s="4">
        <v>3</v>
      </c>
      <c r="I31" s="4">
        <v>3</v>
      </c>
      <c r="J31" s="4" t="s">
        <v>34</v>
      </c>
      <c r="K31" s="4"/>
      <c r="L31" s="4"/>
      <c r="M31" t="b">
        <f t="shared" si="15"/>
        <v>1</v>
      </c>
      <c r="N31" t="b">
        <f>IF(M31,ISNA(VLOOKUP(B31,$B$3:B30,1,FALSE)))</f>
        <v>1</v>
      </c>
      <c r="P31" s="14" t="b">
        <f t="shared" si="1"/>
        <v>1</v>
      </c>
      <c r="Q31" s="10" t="str">
        <f t="shared" si="2"/>
        <v>Application_Effective_Date</v>
      </c>
      <c r="R31" s="15"/>
      <c r="S31" s="10" t="str">
        <f t="shared" si="3"/>
        <v>Card</v>
      </c>
      <c r="T31" s="10" t="str">
        <f t="shared" si="4"/>
        <v>n_6_YYMMDD</v>
      </c>
      <c r="U31" s="11" t="str">
        <f t="shared" si="5"/>
        <v>CARD_Application_Effective_Date</v>
      </c>
      <c r="V31" s="9" t="str">
        <f t="shared" si="6"/>
        <v>("5F25"</v>
      </c>
      <c r="W31" s="9" t="str">
        <f t="shared" si="7"/>
        <v>,"Application Effective Date"</v>
      </c>
      <c r="X31" s="9" t="str">
        <f t="shared" si="8"/>
        <v>,"Date from which the application may be used. The date is expressed in the YYMMDD format. For MasterCard branded applications if the value of YY ranges from '00' to '49' the date reads 20YYMMDD. If the value of YY ranges from '50' to '99', the date reads 19YYMMDD."</v>
      </c>
      <c r="Y31" s="9" t="str">
        <f t="shared" si="9"/>
        <v>,"Card"</v>
      </c>
      <c r="Z31" s="9" t="str">
        <f t="shared" si="10"/>
        <v>,"n 6 (YYMMDD)"</v>
      </c>
      <c r="AA31" s="9" t="str">
        <f t="shared" si="11"/>
        <v>,"'70' or '77'"</v>
      </c>
      <c r="AB31" s="9" t="str">
        <f t="shared" si="12"/>
        <v>,"3"</v>
      </c>
      <c r="AC31" s="9" t="str">
        <f t="shared" si="13"/>
        <v>,"3"</v>
      </c>
      <c r="AD31" s="9"/>
      <c r="AE31" s="12" t="str">
        <f t="shared" si="14"/>
        <v>CARD_Application_Effective_Date("5F25","Application Effective Date","Date from which the application may be used. The date is expressed in the YYMMDD format. For MasterCard branded applications if the value of YY ranges from '00' to '49' the date reads 20YYMMDD. If the value of YY ranges from '50' to '99', the date reads 19YYMMDD.","Card","n 6 (YYMMDD)","'70' or '77'","3","3"),</v>
      </c>
    </row>
    <row r="32" spans="1:31" ht="29.25" thickBot="1">
      <c r="A32">
        <v>27</v>
      </c>
      <c r="B32" s="2" t="s">
        <v>64</v>
      </c>
      <c r="C32" s="2" t="s">
        <v>65</v>
      </c>
      <c r="D32" s="3" t="s">
        <v>67</v>
      </c>
      <c r="E32" s="2" t="s">
        <v>13</v>
      </c>
      <c r="F32" s="2" t="s">
        <v>60</v>
      </c>
      <c r="G32" s="2" t="s">
        <v>38</v>
      </c>
      <c r="H32" s="2">
        <v>3</v>
      </c>
      <c r="I32" s="2">
        <v>3</v>
      </c>
      <c r="J32" s="2" t="s">
        <v>34</v>
      </c>
      <c r="K32" s="2"/>
      <c r="L32" s="2"/>
      <c r="M32" t="b">
        <f t="shared" si="15"/>
        <v>1</v>
      </c>
      <c r="N32" t="b">
        <f>IF(M32,ISNA(VLOOKUP(B32,$B$3:B31,1,FALSE)))</f>
        <v>0</v>
      </c>
      <c r="P32" s="14" t="b">
        <f t="shared" si="1"/>
        <v>0</v>
      </c>
      <c r="Q32" s="10" t="str">
        <f t="shared" si="2"/>
        <v>Application_Effective_Date</v>
      </c>
      <c r="R32" s="15"/>
      <c r="S32" s="10" t="str">
        <f t="shared" si="3"/>
        <v>Card</v>
      </c>
      <c r="T32" s="10" t="str">
        <f t="shared" si="4"/>
        <v>n_6_YYMMDD</v>
      </c>
      <c r="U32" s="11" t="str">
        <f t="shared" si="5"/>
        <v>CARD_Application_Effective_Date</v>
      </c>
      <c r="V32" s="9" t="str">
        <f t="shared" si="6"/>
        <v>("5F25"</v>
      </c>
      <c r="W32" s="9" t="str">
        <f t="shared" si="7"/>
        <v>,"Application Effective Date"</v>
      </c>
      <c r="X32" s="9" t="str">
        <f t="shared" si="8"/>
        <v>,"Date from which the application may be used. The date is expressed in the YYMMDD format."</v>
      </c>
      <c r="Y32" s="9" t="str">
        <f t="shared" si="9"/>
        <v>,"Card"</v>
      </c>
      <c r="Z32" s="9" t="str">
        <f t="shared" si="10"/>
        <v>,"n 6 (YYMMDD)"</v>
      </c>
      <c r="AA32" s="9" t="str">
        <f t="shared" si="11"/>
        <v>,"'70' or '77'"</v>
      </c>
      <c r="AB32" s="9" t="str">
        <f t="shared" si="12"/>
        <v>,"3"</v>
      </c>
      <c r="AC32" s="9" t="str">
        <f t="shared" si="13"/>
        <v>,"3"</v>
      </c>
      <c r="AD32" s="9"/>
      <c r="AE32" s="12" t="str">
        <f t="shared" si="14"/>
        <v/>
      </c>
    </row>
    <row r="33" spans="1:31" ht="29.25" thickBot="1">
      <c r="A33">
        <v>28</v>
      </c>
      <c r="B33" s="4" t="s">
        <v>64</v>
      </c>
      <c r="C33" s="4" t="s">
        <v>65</v>
      </c>
      <c r="D33" s="5" t="s">
        <v>67</v>
      </c>
      <c r="E33" s="4" t="s">
        <v>13</v>
      </c>
      <c r="F33" s="4" t="s">
        <v>60</v>
      </c>
      <c r="G33" s="4" t="s">
        <v>38</v>
      </c>
      <c r="H33" s="4">
        <v>3</v>
      </c>
      <c r="I33" s="4">
        <v>3</v>
      </c>
      <c r="J33" s="4" t="s">
        <v>34</v>
      </c>
      <c r="K33" s="4"/>
      <c r="L33" s="4"/>
      <c r="M33" t="b">
        <f t="shared" si="15"/>
        <v>1</v>
      </c>
      <c r="N33" t="b">
        <f>IF(M33,ISNA(VLOOKUP(B33,$B$3:B32,1,FALSE)))</f>
        <v>0</v>
      </c>
      <c r="P33" s="14" t="b">
        <f t="shared" si="1"/>
        <v>0</v>
      </c>
      <c r="Q33" s="10" t="str">
        <f t="shared" si="2"/>
        <v>Application_Effective_Date</v>
      </c>
      <c r="R33" s="15"/>
      <c r="S33" s="10" t="str">
        <f t="shared" si="3"/>
        <v>Card</v>
      </c>
      <c r="T33" s="10" t="str">
        <f t="shared" si="4"/>
        <v>n_6_YYMMDD</v>
      </c>
      <c r="U33" s="11" t="str">
        <f t="shared" si="5"/>
        <v>CARD_Application_Effective_Date</v>
      </c>
      <c r="V33" s="9" t="str">
        <f t="shared" si="6"/>
        <v>("5F25"</v>
      </c>
      <c r="W33" s="9" t="str">
        <f t="shared" si="7"/>
        <v>,"Application Effective Date"</v>
      </c>
      <c r="X33" s="9" t="str">
        <f t="shared" si="8"/>
        <v>,"Date from which the application may be used. The date is expressed in the YYMMDD format."</v>
      </c>
      <c r="Y33" s="9" t="str">
        <f t="shared" si="9"/>
        <v>,"Card"</v>
      </c>
      <c r="Z33" s="9" t="str">
        <f t="shared" si="10"/>
        <v>,"n 6 (YYMMDD)"</v>
      </c>
      <c r="AA33" s="9" t="str">
        <f t="shared" si="11"/>
        <v>,"'70' or '77'"</v>
      </c>
      <c r="AB33" s="9" t="str">
        <f t="shared" si="12"/>
        <v>,"3"</v>
      </c>
      <c r="AC33" s="9" t="str">
        <f t="shared" si="13"/>
        <v>,"3"</v>
      </c>
      <c r="AD33" s="9"/>
      <c r="AE33" s="12" t="str">
        <f t="shared" si="14"/>
        <v/>
      </c>
    </row>
    <row r="34" spans="1:31" ht="29.25" thickBot="1">
      <c r="A34">
        <v>29</v>
      </c>
      <c r="B34" s="2" t="s">
        <v>68</v>
      </c>
      <c r="C34" s="2" t="s">
        <v>69</v>
      </c>
      <c r="D34" s="3" t="s">
        <v>70</v>
      </c>
      <c r="E34" s="2" t="s">
        <v>13</v>
      </c>
      <c r="F34" s="2" t="s">
        <v>71</v>
      </c>
      <c r="G34" s="2" t="s">
        <v>38</v>
      </c>
      <c r="H34" s="2">
        <v>2</v>
      </c>
      <c r="I34" s="2">
        <v>2</v>
      </c>
      <c r="J34" s="2" t="s">
        <v>34</v>
      </c>
      <c r="K34" s="2"/>
      <c r="L34" s="2"/>
      <c r="M34" t="b">
        <f t="shared" si="15"/>
        <v>1</v>
      </c>
      <c r="N34" t="b">
        <f>IF(M34,ISNA(VLOOKUP(B34,$B$3:B33,1,FALSE)))</f>
        <v>1</v>
      </c>
      <c r="P34" s="14" t="b">
        <f t="shared" si="1"/>
        <v>1</v>
      </c>
      <c r="Q34" s="10" t="str">
        <f t="shared" si="2"/>
        <v>Issuer_Country_Code</v>
      </c>
      <c r="R34" s="15"/>
      <c r="S34" s="10" t="str">
        <f t="shared" si="3"/>
        <v>Card</v>
      </c>
      <c r="T34" s="10" t="str">
        <f t="shared" si="4"/>
        <v>n_3</v>
      </c>
      <c r="U34" s="11" t="str">
        <f t="shared" si="5"/>
        <v>CARD_Issuer_Country_Code</v>
      </c>
      <c r="V34" s="9" t="str">
        <f t="shared" si="6"/>
        <v>("5F28"</v>
      </c>
      <c r="W34" s="9" t="str">
        <f t="shared" si="7"/>
        <v>,"Issuer Country Code"</v>
      </c>
      <c r="X34" s="9" t="str">
        <f t="shared" si="8"/>
        <v>,"Indicates the country of the issuer according to ISO 3166-1"</v>
      </c>
      <c r="Y34" s="9" t="str">
        <f t="shared" si="9"/>
        <v>,"Card"</v>
      </c>
      <c r="Z34" s="9" t="str">
        <f t="shared" si="10"/>
        <v>,"n 3"</v>
      </c>
      <c r="AA34" s="9" t="str">
        <f t="shared" si="11"/>
        <v>,"'70' or '77'"</v>
      </c>
      <c r="AB34" s="9" t="str">
        <f t="shared" si="12"/>
        <v>,"2"</v>
      </c>
      <c r="AC34" s="9" t="str">
        <f t="shared" si="13"/>
        <v>,"2"</v>
      </c>
      <c r="AD34" s="9"/>
      <c r="AE34" s="12" t="str">
        <f t="shared" si="14"/>
        <v>CARD_Issuer_Country_Code("5F28","Issuer Country Code","Indicates the country of the issuer according to ISO 3166-1","Card","n 3","'70' or '77'","2","2"),</v>
      </c>
    </row>
    <row r="35" spans="1:31" ht="29.25" thickBot="1">
      <c r="A35">
        <v>30</v>
      </c>
      <c r="B35" s="4" t="s">
        <v>68</v>
      </c>
      <c r="C35" s="4" t="s">
        <v>69</v>
      </c>
      <c r="D35" s="5" t="s">
        <v>70</v>
      </c>
      <c r="E35" s="4" t="s">
        <v>13</v>
      </c>
      <c r="F35" s="4" t="s">
        <v>71</v>
      </c>
      <c r="G35" s="4" t="s">
        <v>38</v>
      </c>
      <c r="H35" s="4">
        <v>2</v>
      </c>
      <c r="I35" s="4">
        <v>2</v>
      </c>
      <c r="J35" s="4" t="s">
        <v>34</v>
      </c>
      <c r="K35" s="4"/>
      <c r="L35" s="4"/>
      <c r="M35" t="b">
        <f t="shared" si="15"/>
        <v>1</v>
      </c>
      <c r="N35" t="b">
        <f>IF(M35,ISNA(VLOOKUP(B35,$B$3:B34,1,FALSE)))</f>
        <v>0</v>
      </c>
      <c r="P35" s="14" t="b">
        <f t="shared" si="1"/>
        <v>0</v>
      </c>
      <c r="Q35" s="10" t="str">
        <f t="shared" si="2"/>
        <v>Issuer_Country_Code</v>
      </c>
      <c r="R35" s="15"/>
      <c r="S35" s="10" t="str">
        <f t="shared" si="3"/>
        <v>Card</v>
      </c>
      <c r="T35" s="10" t="str">
        <f t="shared" si="4"/>
        <v>n_3</v>
      </c>
      <c r="U35" s="11" t="str">
        <f t="shared" si="5"/>
        <v>CARD_Issuer_Country_Code</v>
      </c>
      <c r="V35" s="9" t="str">
        <f t="shared" si="6"/>
        <v>("5F28"</v>
      </c>
      <c r="W35" s="9" t="str">
        <f t="shared" si="7"/>
        <v>,"Issuer Country Code"</v>
      </c>
      <c r="X35" s="9" t="str">
        <f t="shared" si="8"/>
        <v>,"Indicates the country of the issuer according to ISO 3166-1"</v>
      </c>
      <c r="Y35" s="9" t="str">
        <f t="shared" si="9"/>
        <v>,"Card"</v>
      </c>
      <c r="Z35" s="9" t="str">
        <f t="shared" si="10"/>
        <v>,"n 3"</v>
      </c>
      <c r="AA35" s="9" t="str">
        <f t="shared" si="11"/>
        <v>,"'70' or '77'"</v>
      </c>
      <c r="AB35" s="9" t="str">
        <f t="shared" si="12"/>
        <v>,"2"</v>
      </c>
      <c r="AC35" s="9" t="str">
        <f t="shared" si="13"/>
        <v>,"2"</v>
      </c>
      <c r="AD35" s="9"/>
      <c r="AE35" s="12" t="str">
        <f t="shared" si="14"/>
        <v/>
      </c>
    </row>
    <row r="36" spans="1:31" ht="29.25" thickBot="1">
      <c r="A36">
        <v>31</v>
      </c>
      <c r="B36" s="2" t="s">
        <v>68</v>
      </c>
      <c r="C36" s="2" t="s">
        <v>69</v>
      </c>
      <c r="D36" s="3" t="s">
        <v>70</v>
      </c>
      <c r="E36" s="2" t="s">
        <v>13</v>
      </c>
      <c r="F36" s="2" t="s">
        <v>71</v>
      </c>
      <c r="G36" s="2" t="s">
        <v>38</v>
      </c>
      <c r="H36" s="2">
        <v>2</v>
      </c>
      <c r="I36" s="2">
        <v>2</v>
      </c>
      <c r="J36" s="2" t="s">
        <v>34</v>
      </c>
      <c r="K36" s="2"/>
      <c r="L36" s="2"/>
      <c r="M36" t="b">
        <f t="shared" si="15"/>
        <v>1</v>
      </c>
      <c r="N36" t="b">
        <f>IF(M36,ISNA(VLOOKUP(B36,$B$3:B35,1,FALSE)))</f>
        <v>0</v>
      </c>
      <c r="P36" s="14" t="b">
        <f t="shared" si="1"/>
        <v>0</v>
      </c>
      <c r="Q36" s="10" t="str">
        <f t="shared" si="2"/>
        <v>Issuer_Country_Code</v>
      </c>
      <c r="R36" s="15"/>
      <c r="S36" s="10" t="str">
        <f t="shared" si="3"/>
        <v>Card</v>
      </c>
      <c r="T36" s="10" t="str">
        <f t="shared" si="4"/>
        <v>n_3</v>
      </c>
      <c r="U36" s="11" t="str">
        <f t="shared" si="5"/>
        <v>CARD_Issuer_Country_Code</v>
      </c>
      <c r="V36" s="9" t="str">
        <f t="shared" si="6"/>
        <v>("5F28"</v>
      </c>
      <c r="W36" s="9" t="str">
        <f t="shared" si="7"/>
        <v>,"Issuer Country Code"</v>
      </c>
      <c r="X36" s="9" t="str">
        <f t="shared" si="8"/>
        <v>,"Indicates the country of the issuer according to ISO 3166-1"</v>
      </c>
      <c r="Y36" s="9" t="str">
        <f t="shared" si="9"/>
        <v>,"Card"</v>
      </c>
      <c r="Z36" s="9" t="str">
        <f t="shared" si="10"/>
        <v>,"n 3"</v>
      </c>
      <c r="AA36" s="9" t="str">
        <f t="shared" si="11"/>
        <v>,"'70' or '77'"</v>
      </c>
      <c r="AB36" s="9" t="str">
        <f t="shared" si="12"/>
        <v>,"2"</v>
      </c>
      <c r="AC36" s="9" t="str">
        <f t="shared" si="13"/>
        <v>,"2"</v>
      </c>
      <c r="AD36" s="9"/>
      <c r="AE36" s="12" t="str">
        <f t="shared" si="14"/>
        <v/>
      </c>
    </row>
    <row r="37" spans="1:31" ht="29.25" thickBot="1">
      <c r="A37">
        <v>32</v>
      </c>
      <c r="B37" s="4" t="s">
        <v>68</v>
      </c>
      <c r="C37" s="4" t="s">
        <v>69</v>
      </c>
      <c r="D37" s="5" t="s">
        <v>70</v>
      </c>
      <c r="E37" s="4" t="s">
        <v>13</v>
      </c>
      <c r="F37" s="4" t="s">
        <v>71</v>
      </c>
      <c r="G37" s="4" t="s">
        <v>38</v>
      </c>
      <c r="H37" s="4">
        <v>2</v>
      </c>
      <c r="I37" s="4">
        <v>2</v>
      </c>
      <c r="J37" s="4" t="s">
        <v>34</v>
      </c>
      <c r="K37" s="4"/>
      <c r="L37" s="4"/>
      <c r="M37" t="b">
        <f t="shared" si="15"/>
        <v>1</v>
      </c>
      <c r="N37" t="b">
        <f>IF(M37,ISNA(VLOOKUP(B37,$B$3:B36,1,FALSE)))</f>
        <v>0</v>
      </c>
      <c r="P37" s="14" t="b">
        <f t="shared" si="1"/>
        <v>0</v>
      </c>
      <c r="Q37" s="10" t="str">
        <f t="shared" si="2"/>
        <v>Issuer_Country_Code</v>
      </c>
      <c r="R37" s="15"/>
      <c r="S37" s="10" t="str">
        <f t="shared" si="3"/>
        <v>Card</v>
      </c>
      <c r="T37" s="10" t="str">
        <f t="shared" si="4"/>
        <v>n_3</v>
      </c>
      <c r="U37" s="11" t="str">
        <f t="shared" si="5"/>
        <v>CARD_Issuer_Country_Code</v>
      </c>
      <c r="V37" s="9" t="str">
        <f t="shared" si="6"/>
        <v>("5F28"</v>
      </c>
      <c r="W37" s="9" t="str">
        <f t="shared" si="7"/>
        <v>,"Issuer Country Code"</v>
      </c>
      <c r="X37" s="9" t="str">
        <f t="shared" si="8"/>
        <v>,"Indicates the country of the issuer according to ISO 3166-1"</v>
      </c>
      <c r="Y37" s="9" t="str">
        <f t="shared" si="9"/>
        <v>,"Card"</v>
      </c>
      <c r="Z37" s="9" t="str">
        <f t="shared" si="10"/>
        <v>,"n 3"</v>
      </c>
      <c r="AA37" s="9" t="str">
        <f t="shared" si="11"/>
        <v>,"'70' or '77'"</v>
      </c>
      <c r="AB37" s="9" t="str">
        <f t="shared" si="12"/>
        <v>,"2"</v>
      </c>
      <c r="AC37" s="9" t="str">
        <f t="shared" si="13"/>
        <v>,"2"</v>
      </c>
      <c r="AD37" s="9"/>
      <c r="AE37" s="12" t="str">
        <f t="shared" si="14"/>
        <v/>
      </c>
    </row>
    <row r="38" spans="1:31" ht="29.25" thickBot="1">
      <c r="A38">
        <v>33</v>
      </c>
      <c r="B38" s="2" t="s">
        <v>72</v>
      </c>
      <c r="C38" s="2" t="s">
        <v>73</v>
      </c>
      <c r="D38" s="3" t="s">
        <v>74</v>
      </c>
      <c r="E38" s="2" t="s">
        <v>52</v>
      </c>
      <c r="F38" s="2" t="s">
        <v>71</v>
      </c>
      <c r="G38" s="2"/>
      <c r="H38" s="2">
        <v>2</v>
      </c>
      <c r="I38" s="2">
        <v>2</v>
      </c>
      <c r="J38" s="2" t="s">
        <v>34</v>
      </c>
      <c r="K38" s="2">
        <v>978</v>
      </c>
      <c r="L38" s="2"/>
      <c r="M38" t="b">
        <f t="shared" si="15"/>
        <v>1</v>
      </c>
      <c r="N38" t="b">
        <f>IF(M38,ISNA(VLOOKUP(B38,$B$3:B37,1,FALSE)))</f>
        <v>1</v>
      </c>
      <c r="P38" s="14" t="b">
        <f t="shared" si="1"/>
        <v>1</v>
      </c>
      <c r="Q38" s="10" t="str">
        <f t="shared" si="2"/>
        <v>Transaction_Currency_Code</v>
      </c>
      <c r="R38" s="15"/>
      <c r="S38" s="10" t="str">
        <f t="shared" si="3"/>
        <v>Terminal</v>
      </c>
      <c r="T38" s="10" t="str">
        <f t="shared" si="4"/>
        <v>n_3</v>
      </c>
      <c r="U38" s="11" t="str">
        <f t="shared" si="5"/>
        <v>TERMINAL_Transaction_Currency_Code</v>
      </c>
      <c r="V38" s="9" t="str">
        <f t="shared" si="6"/>
        <v>("5F2A"</v>
      </c>
      <c r="W38" s="9" t="str">
        <f t="shared" si="7"/>
        <v>,"Transaction Currency Code"</v>
      </c>
      <c r="X38" s="9" t="str">
        <f t="shared" si="8"/>
        <v>,"Indicates the currency code of the transaction according to ISO 4217"</v>
      </c>
      <c r="Y38" s="9" t="str">
        <f t="shared" si="9"/>
        <v>,"Terminal"</v>
      </c>
      <c r="Z38" s="9" t="str">
        <f t="shared" si="10"/>
        <v>,"n 3"</v>
      </c>
      <c r="AA38" s="9" t="str">
        <f t="shared" si="11"/>
        <v>,""</v>
      </c>
      <c r="AB38" s="9" t="str">
        <f t="shared" si="12"/>
        <v>,"2"</v>
      </c>
      <c r="AC38" s="9" t="str">
        <f t="shared" si="13"/>
        <v>,"2"</v>
      </c>
      <c r="AD38" s="9"/>
      <c r="AE38" s="12" t="str">
        <f t="shared" si="14"/>
        <v>TERMINAL_Transaction_Currency_Code("5F2A","Transaction Currency Code","Indicates the currency code of the transaction according to ISO 4217","Terminal","n 3","","2","2"),</v>
      </c>
    </row>
    <row r="39" spans="1:31" ht="29.25" thickBot="1">
      <c r="A39">
        <v>34</v>
      </c>
      <c r="B39" s="4" t="s">
        <v>72</v>
      </c>
      <c r="C39" s="4" t="s">
        <v>73</v>
      </c>
      <c r="D39" s="5" t="s">
        <v>74</v>
      </c>
      <c r="E39" s="4" t="s">
        <v>52</v>
      </c>
      <c r="F39" s="4" t="s">
        <v>71</v>
      </c>
      <c r="G39" s="4"/>
      <c r="H39" s="4">
        <v>2</v>
      </c>
      <c r="I39" s="4">
        <v>2</v>
      </c>
      <c r="J39" s="4" t="s">
        <v>34</v>
      </c>
      <c r="K39" s="4">
        <v>978</v>
      </c>
      <c r="L39" s="4"/>
      <c r="M39" t="b">
        <f t="shared" si="15"/>
        <v>1</v>
      </c>
      <c r="N39" t="b">
        <f>IF(M39,ISNA(VLOOKUP(B39,$B$3:B38,1,FALSE)))</f>
        <v>0</v>
      </c>
      <c r="P39" s="14" t="b">
        <f t="shared" si="1"/>
        <v>0</v>
      </c>
      <c r="Q39" s="10" t="str">
        <f t="shared" si="2"/>
        <v>Transaction_Currency_Code</v>
      </c>
      <c r="R39" s="15"/>
      <c r="S39" s="10" t="str">
        <f t="shared" si="3"/>
        <v>Terminal</v>
      </c>
      <c r="T39" s="10" t="str">
        <f t="shared" si="4"/>
        <v>n_3</v>
      </c>
      <c r="U39" s="11" t="str">
        <f t="shared" si="5"/>
        <v>TERMINAL_Transaction_Currency_Code</v>
      </c>
      <c r="V39" s="9" t="str">
        <f t="shared" si="6"/>
        <v>("5F2A"</v>
      </c>
      <c r="W39" s="9" t="str">
        <f t="shared" si="7"/>
        <v>,"Transaction Currency Code"</v>
      </c>
      <c r="X39" s="9" t="str">
        <f t="shared" si="8"/>
        <v>,"Indicates the currency code of the transaction according to ISO 4217"</v>
      </c>
      <c r="Y39" s="9" t="str">
        <f t="shared" si="9"/>
        <v>,"Terminal"</v>
      </c>
      <c r="Z39" s="9" t="str">
        <f t="shared" si="10"/>
        <v>,"n 3"</v>
      </c>
      <c r="AA39" s="9" t="str">
        <f t="shared" si="11"/>
        <v>,""</v>
      </c>
      <c r="AB39" s="9" t="str">
        <f t="shared" si="12"/>
        <v>,"2"</v>
      </c>
      <c r="AC39" s="9" t="str">
        <f t="shared" si="13"/>
        <v>,"2"</v>
      </c>
      <c r="AD39" s="9"/>
      <c r="AE39" s="12" t="str">
        <f t="shared" si="14"/>
        <v/>
      </c>
    </row>
    <row r="40" spans="1:31" ht="43.5" thickBot="1">
      <c r="A40">
        <v>35</v>
      </c>
      <c r="B40" s="2" t="s">
        <v>72</v>
      </c>
      <c r="C40" s="2" t="s">
        <v>73</v>
      </c>
      <c r="D40" s="3" t="s">
        <v>75</v>
      </c>
      <c r="E40" s="2" t="s">
        <v>52</v>
      </c>
      <c r="F40" s="2" t="s">
        <v>71</v>
      </c>
      <c r="G40" s="2"/>
      <c r="H40" s="2">
        <v>2</v>
      </c>
      <c r="I40" s="2">
        <v>2</v>
      </c>
      <c r="J40" s="2" t="s">
        <v>34</v>
      </c>
      <c r="K40" s="2">
        <v>978</v>
      </c>
      <c r="L40" s="2"/>
      <c r="M40" t="b">
        <f t="shared" si="15"/>
        <v>1</v>
      </c>
      <c r="N40" t="b">
        <f>IF(M40,ISNA(VLOOKUP(B40,$B$3:B39,1,FALSE)))</f>
        <v>0</v>
      </c>
      <c r="P40" s="14" t="b">
        <f t="shared" si="1"/>
        <v>0</v>
      </c>
      <c r="Q40" s="10" t="str">
        <f t="shared" si="2"/>
        <v>Transaction_Currency_Code</v>
      </c>
      <c r="R40" s="15"/>
      <c r="S40" s="10" t="str">
        <f t="shared" si="3"/>
        <v>Terminal</v>
      </c>
      <c r="T40" s="10" t="str">
        <f t="shared" si="4"/>
        <v>n_3</v>
      </c>
      <c r="U40" s="11" t="str">
        <f t="shared" si="5"/>
        <v>TERMINAL_Transaction_Currency_Code</v>
      </c>
      <c r="V40" s="9" t="str">
        <f t="shared" si="6"/>
        <v>("5F2A"</v>
      </c>
      <c r="W40" s="9" t="str">
        <f t="shared" si="7"/>
        <v>,"Transaction Currency Code"</v>
      </c>
      <c r="X40" s="9" t="str">
        <f t="shared" si="8"/>
        <v>,"Indicates the currency code of the transaction according to [ISO 4217]. The implied exponent is indicated by the minor unit of currency associated with the Transaction Currency Code in [ISO 4217]."</v>
      </c>
      <c r="Y40" s="9" t="str">
        <f t="shared" si="9"/>
        <v>,"Terminal"</v>
      </c>
      <c r="Z40" s="9" t="str">
        <f t="shared" si="10"/>
        <v>,"n 3"</v>
      </c>
      <c r="AA40" s="9" t="str">
        <f t="shared" si="11"/>
        <v>,""</v>
      </c>
      <c r="AB40" s="9" t="str">
        <f t="shared" si="12"/>
        <v>,"2"</v>
      </c>
      <c r="AC40" s="9" t="str">
        <f t="shared" si="13"/>
        <v>,"2"</v>
      </c>
      <c r="AD40" s="9"/>
      <c r="AE40" s="12" t="str">
        <f t="shared" si="14"/>
        <v/>
      </c>
    </row>
    <row r="41" spans="1:31" ht="29.25" thickBot="1">
      <c r="A41">
        <v>36</v>
      </c>
      <c r="B41" s="4" t="s">
        <v>72</v>
      </c>
      <c r="C41" s="4" t="s">
        <v>73</v>
      </c>
      <c r="D41" s="5" t="s">
        <v>76</v>
      </c>
      <c r="E41" s="4" t="s">
        <v>52</v>
      </c>
      <c r="F41" s="4" t="s">
        <v>71</v>
      </c>
      <c r="G41" s="4"/>
      <c r="H41" s="4">
        <v>2</v>
      </c>
      <c r="I41" s="4">
        <v>2</v>
      </c>
      <c r="J41" s="4" t="s">
        <v>34</v>
      </c>
      <c r="K41" s="4">
        <v>978</v>
      </c>
      <c r="L41" s="4"/>
      <c r="M41" t="b">
        <f t="shared" si="15"/>
        <v>1</v>
      </c>
      <c r="N41" t="b">
        <f>IF(M41,ISNA(VLOOKUP(B41,$B$3:B40,1,FALSE)))</f>
        <v>0</v>
      </c>
      <c r="P41" s="14" t="b">
        <f t="shared" si="1"/>
        <v>0</v>
      </c>
      <c r="Q41" s="10" t="str">
        <f t="shared" si="2"/>
        <v>Transaction_Currency_Code</v>
      </c>
      <c r="R41" s="15"/>
      <c r="S41" s="10" t="str">
        <f t="shared" si="3"/>
        <v>Terminal</v>
      </c>
      <c r="T41" s="10" t="str">
        <f t="shared" si="4"/>
        <v>n_3</v>
      </c>
      <c r="U41" s="11" t="str">
        <f t="shared" si="5"/>
        <v>TERMINAL_Transaction_Currency_Code</v>
      </c>
      <c r="V41" s="9" t="str">
        <f t="shared" si="6"/>
        <v>("5F2A"</v>
      </c>
      <c r="W41" s="9" t="str">
        <f t="shared" si="7"/>
        <v>,"Transaction Currency Code"</v>
      </c>
      <c r="X41" s="9" t="str">
        <f t="shared" si="8"/>
        <v>,"Indicates the currency code of the transaction according to [ISO 4217]"</v>
      </c>
      <c r="Y41" s="9" t="str">
        <f t="shared" si="9"/>
        <v>,"Terminal"</v>
      </c>
      <c r="Z41" s="9" t="str">
        <f t="shared" si="10"/>
        <v>,"n 3"</v>
      </c>
      <c r="AA41" s="9" t="str">
        <f t="shared" si="11"/>
        <v>,""</v>
      </c>
      <c r="AB41" s="9" t="str">
        <f t="shared" si="12"/>
        <v>,"2"</v>
      </c>
      <c r="AC41" s="9" t="str">
        <f t="shared" si="13"/>
        <v>,"2"</v>
      </c>
      <c r="AD41" s="9"/>
      <c r="AE41" s="12" t="str">
        <f t="shared" si="14"/>
        <v/>
      </c>
    </row>
    <row r="42" spans="1:31" ht="29.25" thickBot="1">
      <c r="A42">
        <v>37</v>
      </c>
      <c r="B42" s="2" t="s">
        <v>72</v>
      </c>
      <c r="C42" s="2" t="s">
        <v>73</v>
      </c>
      <c r="D42" s="3" t="s">
        <v>77</v>
      </c>
      <c r="E42" s="2" t="s">
        <v>78</v>
      </c>
      <c r="F42" s="2" t="s">
        <v>71</v>
      </c>
      <c r="G42" s="2"/>
      <c r="H42" s="2">
        <v>2</v>
      </c>
      <c r="I42" s="2">
        <v>2</v>
      </c>
      <c r="J42" s="2" t="s">
        <v>34</v>
      </c>
      <c r="K42" s="2">
        <v>978</v>
      </c>
      <c r="L42" s="2"/>
      <c r="M42" t="b">
        <f t="shared" si="15"/>
        <v>1</v>
      </c>
      <c r="N42" t="b">
        <f>IF(M42,ISNA(VLOOKUP(B42,$B$3:B41,1,FALSE)))</f>
        <v>0</v>
      </c>
      <c r="P42" s="14" t="b">
        <f t="shared" si="1"/>
        <v>0</v>
      </c>
      <c r="Q42" s="10" t="str">
        <f t="shared" si="2"/>
        <v>Transaction_Currency_Code</v>
      </c>
      <c r="R42" s="15"/>
      <c r="S42" s="10" t="str">
        <f t="shared" si="3"/>
        <v>Configuration_POS</v>
      </c>
      <c r="T42" s="10" t="str">
        <f t="shared" si="4"/>
        <v>n_3</v>
      </c>
      <c r="U42" s="11" t="str">
        <f t="shared" si="5"/>
        <v>CONFIGURATION_POS_Transaction_Currency_Code</v>
      </c>
      <c r="V42" s="9" t="str">
        <f t="shared" si="6"/>
        <v>("5F2A"</v>
      </c>
      <c r="W42" s="9" t="str">
        <f t="shared" si="7"/>
        <v>,"Transaction Currency Code"</v>
      </c>
      <c r="X42" s="9" t="str">
        <f t="shared" si="8"/>
        <v>,"Indicates the currency code of the transaction according to ISO 4217. Requested in CDOL1."</v>
      </c>
      <c r="Y42" s="9" t="str">
        <f t="shared" si="9"/>
        <v>,"Configuration (POS)"</v>
      </c>
      <c r="Z42" s="9" t="str">
        <f t="shared" si="10"/>
        <v>,"n 3"</v>
      </c>
      <c r="AA42" s="9" t="str">
        <f t="shared" si="11"/>
        <v>,""</v>
      </c>
      <c r="AB42" s="9" t="str">
        <f t="shared" si="12"/>
        <v>,"2"</v>
      </c>
      <c r="AC42" s="9" t="str">
        <f t="shared" si="13"/>
        <v>,"2"</v>
      </c>
      <c r="AD42" s="9"/>
      <c r="AE42" s="12" t="str">
        <f t="shared" si="14"/>
        <v/>
      </c>
    </row>
    <row r="43" spans="1:31" ht="29.25" thickBot="1">
      <c r="A43">
        <v>38</v>
      </c>
      <c r="B43" s="7" t="s">
        <v>79</v>
      </c>
      <c r="C43" s="7" t="s">
        <v>80</v>
      </c>
      <c r="D43" s="5" t="s">
        <v>81</v>
      </c>
      <c r="E43" s="7" t="s">
        <v>13</v>
      </c>
      <c r="F43" s="7" t="s">
        <v>83</v>
      </c>
      <c r="G43" s="7" t="s">
        <v>84</v>
      </c>
      <c r="H43" s="7">
        <v>2</v>
      </c>
      <c r="I43" s="7">
        <v>8</v>
      </c>
      <c r="J43" s="7" t="s">
        <v>34</v>
      </c>
      <c r="K43" s="7"/>
      <c r="L43" s="4"/>
      <c r="M43" t="b">
        <f t="shared" si="15"/>
        <v>1</v>
      </c>
      <c r="N43" t="b">
        <f>IF(M43,ISNA(VLOOKUP(B43,$B$3:B42,1,FALSE)))</f>
        <v>1</v>
      </c>
      <c r="P43" s="14" t="b">
        <f t="shared" si="1"/>
        <v>1</v>
      </c>
      <c r="Q43" s="10" t="str">
        <f t="shared" si="2"/>
        <v>Language_Preference</v>
      </c>
      <c r="R43" s="15"/>
      <c r="S43" s="10" t="str">
        <f t="shared" si="3"/>
        <v>Card</v>
      </c>
      <c r="T43" s="10" t="str">
        <f t="shared" si="4"/>
        <v>an_2</v>
      </c>
      <c r="U43" s="11" t="str">
        <f t="shared" si="5"/>
        <v>CARD_Language_Preference</v>
      </c>
      <c r="V43" s="9" t="str">
        <f t="shared" si="6"/>
        <v>("5F2D"</v>
      </c>
      <c r="W43" s="9" t="str">
        <f t="shared" si="7"/>
        <v>,"Language Preference"</v>
      </c>
      <c r="X43" s="9" t="str">
        <f t="shared" si="8"/>
        <v>,"1-4 languages stored in order of preference, each represented by 2 alphabetical characters according to ISO 639"</v>
      </c>
      <c r="Y43" s="9" t="str">
        <f t="shared" si="9"/>
        <v>,"Card"</v>
      </c>
      <c r="Z43" s="9" t="str">
        <f t="shared" si="10"/>
        <v>,"an 2"</v>
      </c>
      <c r="AA43" s="9" t="str">
        <f t="shared" si="11"/>
        <v>,"'A5'"</v>
      </c>
      <c r="AB43" s="9" t="str">
        <f t="shared" si="12"/>
        <v>,"2"</v>
      </c>
      <c r="AC43" s="9" t="str">
        <f t="shared" si="13"/>
        <v>,"8"</v>
      </c>
      <c r="AD43" s="9"/>
      <c r="AE43" s="12" t="str">
        <f t="shared" si="14"/>
        <v>CARD_Language_Preference("5F2D","Language Preference","1-4 languages stored in order of preference, each represented by 2 alphabetical characters according to ISO 639","Card","an 2","'A5'","2","8"),</v>
      </c>
    </row>
    <row r="44" spans="1:31" ht="43.5" thickBot="1">
      <c r="A44">
        <v>39</v>
      </c>
      <c r="B44" s="7"/>
      <c r="C44" s="7"/>
      <c r="D44" s="5" t="s">
        <v>82</v>
      </c>
      <c r="E44" s="7"/>
      <c r="F44" s="7"/>
      <c r="G44" s="7"/>
      <c r="H44" s="7"/>
      <c r="I44" s="7"/>
      <c r="J44" s="7"/>
      <c r="K44" s="7"/>
      <c r="L44" s="4"/>
      <c r="M44" t="b">
        <f t="shared" si="15"/>
        <v>0</v>
      </c>
      <c r="N44" t="b">
        <f>IF(M44,ISNA(VLOOKUP(B44,$B$3:B43,1,FALSE)))</f>
        <v>0</v>
      </c>
      <c r="P44" s="14" t="b">
        <f t="shared" si="1"/>
        <v>0</v>
      </c>
      <c r="Q44" s="10" t="str">
        <f t="shared" si="2"/>
        <v/>
      </c>
      <c r="R44" s="15"/>
      <c r="S44" s="10" t="str">
        <f t="shared" si="3"/>
        <v/>
      </c>
      <c r="T44" s="10" t="str">
        <f t="shared" si="4"/>
        <v/>
      </c>
      <c r="U44" s="11" t="str">
        <f t="shared" si="5"/>
        <v/>
      </c>
      <c r="V44" s="9" t="str">
        <f t="shared" si="6"/>
        <v>(""</v>
      </c>
      <c r="W44" s="9" t="str">
        <f t="shared" si="7"/>
        <v>,""</v>
      </c>
      <c r="X44" s="9" t="str">
        <f t="shared" si="8"/>
        <v>,"Note: EMVCo strongly recommends that cards be personalised with data element '5F2D' coded in lowercase, but that terminals accept the data element whether it is coded in upper or lower case."</v>
      </c>
      <c r="Y44" s="9" t="str">
        <f t="shared" si="9"/>
        <v>,""</v>
      </c>
      <c r="Z44" s="9" t="str">
        <f t="shared" si="10"/>
        <v>,""</v>
      </c>
      <c r="AA44" s="9" t="str">
        <f t="shared" si="11"/>
        <v>,""</v>
      </c>
      <c r="AB44" s="9" t="str">
        <f t="shared" si="12"/>
        <v>,""</v>
      </c>
      <c r="AC44" s="9" t="str">
        <f t="shared" si="13"/>
        <v>,""</v>
      </c>
      <c r="AD44" s="9"/>
      <c r="AE44" s="12" t="str">
        <f t="shared" si="14"/>
        <v/>
      </c>
    </row>
    <row r="45" spans="1:31" ht="29.25" thickBot="1">
      <c r="A45">
        <v>40</v>
      </c>
      <c r="B45" s="2" t="s">
        <v>79</v>
      </c>
      <c r="C45" s="2" t="s">
        <v>80</v>
      </c>
      <c r="D45" s="3" t="s">
        <v>85</v>
      </c>
      <c r="E45" s="2" t="s">
        <v>13</v>
      </c>
      <c r="F45" s="2" t="s">
        <v>83</v>
      </c>
      <c r="G45" s="2" t="s">
        <v>84</v>
      </c>
      <c r="H45" s="2">
        <v>2</v>
      </c>
      <c r="I45" s="2">
        <v>8</v>
      </c>
      <c r="J45" s="2" t="s">
        <v>34</v>
      </c>
      <c r="K45" s="2"/>
      <c r="L45" s="2"/>
      <c r="M45" t="b">
        <f t="shared" si="15"/>
        <v>1</v>
      </c>
      <c r="N45" t="b">
        <f>IF(M45,ISNA(VLOOKUP(B45,$B$3:B44,1,FALSE)))</f>
        <v>0</v>
      </c>
      <c r="P45" s="14" t="b">
        <f t="shared" si="1"/>
        <v>0</v>
      </c>
      <c r="Q45" s="10" t="str">
        <f t="shared" si="2"/>
        <v>Language_Preference</v>
      </c>
      <c r="R45" s="15"/>
      <c r="S45" s="10" t="str">
        <f t="shared" si="3"/>
        <v>Card</v>
      </c>
      <c r="T45" s="10" t="str">
        <f t="shared" si="4"/>
        <v>an_2</v>
      </c>
      <c r="U45" s="11" t="str">
        <f t="shared" si="5"/>
        <v>CARD_Language_Preference</v>
      </c>
      <c r="V45" s="9" t="str">
        <f t="shared" si="6"/>
        <v>("5F2D"</v>
      </c>
      <c r="W45" s="9" t="str">
        <f t="shared" si="7"/>
        <v>,"Language Preference"</v>
      </c>
      <c r="X45" s="9" t="str">
        <f t="shared" si="8"/>
        <v>,"1-4 languages stored in order of preference, each represented by 2 lower case alphabetical characters according to ISO 639-1."</v>
      </c>
      <c r="Y45" s="9" t="str">
        <f t="shared" si="9"/>
        <v>,"Card"</v>
      </c>
      <c r="Z45" s="9" t="str">
        <f t="shared" si="10"/>
        <v>,"an 2"</v>
      </c>
      <c r="AA45" s="9" t="str">
        <f t="shared" si="11"/>
        <v>,"'A5'"</v>
      </c>
      <c r="AB45" s="9" t="str">
        <f t="shared" si="12"/>
        <v>,"2"</v>
      </c>
      <c r="AC45" s="9" t="str">
        <f t="shared" si="13"/>
        <v>,"8"</v>
      </c>
      <c r="AD45" s="9"/>
      <c r="AE45" s="12" t="str">
        <f t="shared" si="14"/>
        <v/>
      </c>
    </row>
    <row r="46" spans="1:31" ht="29.25" thickBot="1">
      <c r="A46">
        <v>41</v>
      </c>
      <c r="B46" s="4" t="s">
        <v>79</v>
      </c>
      <c r="C46" s="4" t="s">
        <v>80</v>
      </c>
      <c r="D46" s="5" t="s">
        <v>85</v>
      </c>
      <c r="E46" s="4" t="s">
        <v>13</v>
      </c>
      <c r="F46" s="4" t="s">
        <v>83</v>
      </c>
      <c r="G46" s="4" t="s">
        <v>84</v>
      </c>
      <c r="H46" s="4">
        <v>2</v>
      </c>
      <c r="I46" s="4">
        <v>8</v>
      </c>
      <c r="J46" s="4" t="s">
        <v>34</v>
      </c>
      <c r="K46" s="4"/>
      <c r="L46" s="4"/>
      <c r="M46" t="b">
        <f t="shared" si="15"/>
        <v>1</v>
      </c>
      <c r="N46" t="b">
        <f>IF(M46,ISNA(VLOOKUP(B46,$B$3:B45,1,FALSE)))</f>
        <v>0</v>
      </c>
      <c r="P46" s="14" t="b">
        <f t="shared" si="1"/>
        <v>0</v>
      </c>
      <c r="Q46" s="10" t="str">
        <f t="shared" si="2"/>
        <v>Language_Preference</v>
      </c>
      <c r="R46" s="15"/>
      <c r="S46" s="10" t="str">
        <f t="shared" si="3"/>
        <v>Card</v>
      </c>
      <c r="T46" s="10" t="str">
        <f t="shared" si="4"/>
        <v>an_2</v>
      </c>
      <c r="U46" s="11" t="str">
        <f t="shared" si="5"/>
        <v>CARD_Language_Preference</v>
      </c>
      <c r="V46" s="9" t="str">
        <f t="shared" si="6"/>
        <v>("5F2D"</v>
      </c>
      <c r="W46" s="9" t="str">
        <f t="shared" si="7"/>
        <v>,"Language Preference"</v>
      </c>
      <c r="X46" s="9" t="str">
        <f t="shared" si="8"/>
        <v>,"1-4 languages stored in order of preference, each represented by 2 lower case alphabetical characters according to ISO 639-1."</v>
      </c>
      <c r="Y46" s="9" t="str">
        <f t="shared" si="9"/>
        <v>,"Card"</v>
      </c>
      <c r="Z46" s="9" t="str">
        <f t="shared" si="10"/>
        <v>,"an 2"</v>
      </c>
      <c r="AA46" s="9" t="str">
        <f t="shared" si="11"/>
        <v>,"'A5'"</v>
      </c>
      <c r="AB46" s="9" t="str">
        <f t="shared" si="12"/>
        <v>,"2"</v>
      </c>
      <c r="AC46" s="9" t="str">
        <f t="shared" si="13"/>
        <v>,"8"</v>
      </c>
      <c r="AD46" s="9"/>
      <c r="AE46" s="12" t="str">
        <f t="shared" si="14"/>
        <v/>
      </c>
    </row>
    <row r="47" spans="1:31" ht="29.25" thickBot="1">
      <c r="A47">
        <v>42</v>
      </c>
      <c r="B47" s="2" t="s">
        <v>86</v>
      </c>
      <c r="C47" s="2" t="s">
        <v>39</v>
      </c>
      <c r="D47" s="3" t="s">
        <v>87</v>
      </c>
      <c r="E47" s="2" t="s">
        <v>13</v>
      </c>
      <c r="F47" s="2" t="s">
        <v>71</v>
      </c>
      <c r="G47" s="2" t="s">
        <v>38</v>
      </c>
      <c r="H47" s="2">
        <v>2</v>
      </c>
      <c r="I47" s="2">
        <v>2</v>
      </c>
      <c r="J47" s="2" t="s">
        <v>34</v>
      </c>
      <c r="K47" s="2"/>
      <c r="L47" s="2"/>
      <c r="M47" t="b">
        <f t="shared" si="15"/>
        <v>1</v>
      </c>
      <c r="N47" t="b">
        <f>IF(M47,ISNA(VLOOKUP(B47,$B$3:B46,1,FALSE)))</f>
        <v>1</v>
      </c>
      <c r="P47" s="14" t="b">
        <f t="shared" si="1"/>
        <v>1</v>
      </c>
      <c r="Q47" s="10" t="str">
        <f t="shared" si="2"/>
        <v>Service_Code</v>
      </c>
      <c r="R47" s="15"/>
      <c r="S47" s="10" t="str">
        <f t="shared" si="3"/>
        <v>Card</v>
      </c>
      <c r="T47" s="10" t="str">
        <f t="shared" si="4"/>
        <v>n_3</v>
      </c>
      <c r="U47" s="11" t="str">
        <f t="shared" si="5"/>
        <v>CARD_Service_Code</v>
      </c>
      <c r="V47" s="9" t="str">
        <f t="shared" si="6"/>
        <v>("5F30"</v>
      </c>
      <c r="W47" s="9" t="str">
        <f t="shared" si="7"/>
        <v>,"Service Code"</v>
      </c>
      <c r="X47" s="9" t="str">
        <f t="shared" si="8"/>
        <v>,"Service code as defined in ISO/IEC 7813 for Track 1 and Track 2"</v>
      </c>
      <c r="Y47" s="9" t="str">
        <f t="shared" si="9"/>
        <v>,"Card"</v>
      </c>
      <c r="Z47" s="9" t="str">
        <f t="shared" si="10"/>
        <v>,"n 3"</v>
      </c>
      <c r="AA47" s="9" t="str">
        <f t="shared" si="11"/>
        <v>,"'70' or '77'"</v>
      </c>
      <c r="AB47" s="9" t="str">
        <f t="shared" si="12"/>
        <v>,"2"</v>
      </c>
      <c r="AC47" s="9" t="str">
        <f t="shared" si="13"/>
        <v>,"2"</v>
      </c>
      <c r="AD47" s="9"/>
      <c r="AE47" s="12" t="str">
        <f t="shared" si="14"/>
        <v>CARD_Service_Code("5F30","Service Code","Service code as defined in ISO/IEC 7813 for Track 1 and Track 2","Card","n 3","'70' or '77'","2","2"),</v>
      </c>
    </row>
    <row r="48" spans="1:31" ht="29.25" thickBot="1">
      <c r="A48">
        <v>43</v>
      </c>
      <c r="B48" s="4" t="s">
        <v>86</v>
      </c>
      <c r="C48" s="4" t="s">
        <v>39</v>
      </c>
      <c r="D48" s="5" t="s">
        <v>88</v>
      </c>
      <c r="E48" s="4" t="s">
        <v>13</v>
      </c>
      <c r="F48" s="4" t="s">
        <v>71</v>
      </c>
      <c r="G48" s="4" t="s">
        <v>38</v>
      </c>
      <c r="H48" s="4">
        <v>2</v>
      </c>
      <c r="I48" s="4">
        <v>2</v>
      </c>
      <c r="J48" s="4" t="s">
        <v>34</v>
      </c>
      <c r="K48" s="4"/>
      <c r="L48" s="4"/>
      <c r="M48" t="b">
        <f t="shared" si="15"/>
        <v>1</v>
      </c>
      <c r="N48" t="b">
        <f>IF(M48,ISNA(VLOOKUP(B48,$B$3:B47,1,FALSE)))</f>
        <v>0</v>
      </c>
      <c r="P48" s="14" t="b">
        <f t="shared" si="1"/>
        <v>0</v>
      </c>
      <c r="Q48" s="10" t="str">
        <f t="shared" si="2"/>
        <v>Service_Code</v>
      </c>
      <c r="R48" s="15"/>
      <c r="S48" s="10" t="str">
        <f t="shared" si="3"/>
        <v>Card</v>
      </c>
      <c r="T48" s="10" t="str">
        <f t="shared" si="4"/>
        <v>n_3</v>
      </c>
      <c r="U48" s="11" t="str">
        <f t="shared" si="5"/>
        <v>CARD_Service_Code</v>
      </c>
      <c r="V48" s="9" t="str">
        <f t="shared" si="6"/>
        <v>("5F30"</v>
      </c>
      <c r="W48" s="9" t="str">
        <f t="shared" si="7"/>
        <v>,"Service Code"</v>
      </c>
      <c r="X48" s="9" t="str">
        <f t="shared" si="8"/>
        <v>,"Contains the Service Code elements."</v>
      </c>
      <c r="Y48" s="9" t="str">
        <f t="shared" si="9"/>
        <v>,"Card"</v>
      </c>
      <c r="Z48" s="9" t="str">
        <f t="shared" si="10"/>
        <v>,"n 3"</v>
      </c>
      <c r="AA48" s="9" t="str">
        <f t="shared" si="11"/>
        <v>,"'70' or '77'"</v>
      </c>
      <c r="AB48" s="9" t="str">
        <f t="shared" si="12"/>
        <v>,"2"</v>
      </c>
      <c r="AC48" s="9" t="str">
        <f t="shared" si="13"/>
        <v>,"2"</v>
      </c>
      <c r="AD48" s="9"/>
      <c r="AE48" s="12" t="str">
        <f t="shared" si="14"/>
        <v/>
      </c>
    </row>
    <row r="49" spans="1:31" ht="29.25" thickBot="1">
      <c r="A49">
        <v>44</v>
      </c>
      <c r="B49" s="2" t="s">
        <v>89</v>
      </c>
      <c r="C49" s="2" t="s">
        <v>90</v>
      </c>
      <c r="D49" s="3" t="s">
        <v>91</v>
      </c>
      <c r="E49" s="2" t="s">
        <v>13</v>
      </c>
      <c r="F49" s="2" t="s">
        <v>92</v>
      </c>
      <c r="G49" s="2" t="s">
        <v>38</v>
      </c>
      <c r="H49" s="2">
        <v>1</v>
      </c>
      <c r="I49" s="2">
        <v>1</v>
      </c>
      <c r="J49" s="2" t="s">
        <v>34</v>
      </c>
      <c r="K49" s="2"/>
      <c r="L49" s="2"/>
      <c r="M49" t="b">
        <f t="shared" si="15"/>
        <v>1</v>
      </c>
      <c r="N49" t="b">
        <f>IF(M49,ISNA(VLOOKUP(B49,$B$3:B48,1,FALSE)))</f>
        <v>1</v>
      </c>
      <c r="P49" s="14" t="b">
        <f t="shared" si="1"/>
        <v>1</v>
      </c>
      <c r="Q49" s="10" t="str">
        <f t="shared" si="2"/>
        <v>Application_Primary_Account_Number_PAN_Sequence_Number_PSN</v>
      </c>
      <c r="R49" s="15"/>
      <c r="S49" s="10" t="str">
        <f t="shared" si="3"/>
        <v>Card</v>
      </c>
      <c r="T49" s="10" t="str">
        <f t="shared" si="4"/>
        <v>n_2</v>
      </c>
      <c r="U49" s="11" t="str">
        <f t="shared" si="5"/>
        <v>CARD_Application_Primary_Account_Number_PAN_Sequence_Number_PSN</v>
      </c>
      <c r="V49" s="9" t="str">
        <f t="shared" si="6"/>
        <v>("5F34"</v>
      </c>
      <c r="W49" s="9" t="str">
        <f t="shared" si="7"/>
        <v>,"Application Primary Account Number (PAN) Sequence Number (PSN)"</v>
      </c>
      <c r="X49" s="9" t="str">
        <f t="shared" si="8"/>
        <v>,"Identifies and differentiates cards with the same Application PAN"</v>
      </c>
      <c r="Y49" s="9" t="str">
        <f t="shared" si="9"/>
        <v>,"Card"</v>
      </c>
      <c r="Z49" s="9" t="str">
        <f t="shared" si="10"/>
        <v>,"n 2"</v>
      </c>
      <c r="AA49" s="9" t="str">
        <f t="shared" si="11"/>
        <v>,"'70' or '77'"</v>
      </c>
      <c r="AB49" s="9" t="str">
        <f t="shared" si="12"/>
        <v>,"1"</v>
      </c>
      <c r="AC49" s="9" t="str">
        <f t="shared" si="13"/>
        <v>,"1"</v>
      </c>
      <c r="AD49" s="9"/>
      <c r="AE49" s="12" t="str">
        <f t="shared" si="14"/>
        <v>CARD_Application_Primary_Account_Number_PAN_Sequence_Number_PSN("5F34","Application Primary Account Number (PAN) Sequence Number (PSN)","Identifies and differentiates cards with the same Application PAN","Card","n 2","'70' or '77'","1","1"),</v>
      </c>
    </row>
    <row r="50" spans="1:31" ht="29.25" thickBot="1">
      <c r="A50">
        <v>45</v>
      </c>
      <c r="B50" s="4" t="s">
        <v>89</v>
      </c>
      <c r="C50" s="4" t="s">
        <v>90</v>
      </c>
      <c r="D50" s="5" t="s">
        <v>93</v>
      </c>
      <c r="E50" s="4" t="s">
        <v>13</v>
      </c>
      <c r="F50" s="4" t="s">
        <v>92</v>
      </c>
      <c r="G50" s="4" t="s">
        <v>38</v>
      </c>
      <c r="H50" s="4">
        <v>1</v>
      </c>
      <c r="I50" s="4">
        <v>1</v>
      </c>
      <c r="J50" s="4" t="s">
        <v>34</v>
      </c>
      <c r="K50" s="4"/>
      <c r="L50" s="4"/>
      <c r="M50" t="b">
        <f t="shared" si="15"/>
        <v>1</v>
      </c>
      <c r="N50" t="b">
        <f>IF(M50,ISNA(VLOOKUP(B50,$B$3:B49,1,FALSE)))</f>
        <v>0</v>
      </c>
      <c r="P50" s="14" t="b">
        <f t="shared" si="1"/>
        <v>0</v>
      </c>
      <c r="Q50" s="10" t="str">
        <f t="shared" si="2"/>
        <v>Application_Primary_Account_Number_PAN_Sequence_Number_PSN</v>
      </c>
      <c r="R50" s="15"/>
      <c r="S50" s="10" t="str">
        <f t="shared" si="3"/>
        <v>Card</v>
      </c>
      <c r="T50" s="10" t="str">
        <f t="shared" si="4"/>
        <v>n_2</v>
      </c>
      <c r="U50" s="11" t="str">
        <f t="shared" si="5"/>
        <v>CARD_Application_Primary_Account_Number_PAN_Sequence_Number_PSN</v>
      </c>
      <c r="V50" s="9" t="str">
        <f t="shared" si="6"/>
        <v>("5F34"</v>
      </c>
      <c r="W50" s="9" t="str">
        <f t="shared" si="7"/>
        <v>,"Application Primary Account Number (PAN) Sequence Number (PSN)"</v>
      </c>
      <c r="X50" s="9" t="str">
        <f t="shared" si="8"/>
        <v>,"Identifies and differentiates cards with the same PAN"</v>
      </c>
      <c r="Y50" s="9" t="str">
        <f t="shared" si="9"/>
        <v>,"Card"</v>
      </c>
      <c r="Z50" s="9" t="str">
        <f t="shared" si="10"/>
        <v>,"n 2"</v>
      </c>
      <c r="AA50" s="9" t="str">
        <f t="shared" si="11"/>
        <v>,"'70' or '77'"</v>
      </c>
      <c r="AB50" s="9" t="str">
        <f t="shared" si="12"/>
        <v>,"1"</v>
      </c>
      <c r="AC50" s="9" t="str">
        <f t="shared" si="13"/>
        <v>,"1"</v>
      </c>
      <c r="AD50" s="9"/>
      <c r="AE50" s="12" t="str">
        <f t="shared" si="14"/>
        <v/>
      </c>
    </row>
    <row r="51" spans="1:31" ht="29.25" thickBot="1">
      <c r="A51">
        <v>46</v>
      </c>
      <c r="B51" s="2" t="s">
        <v>89</v>
      </c>
      <c r="C51" s="2" t="s">
        <v>90</v>
      </c>
      <c r="D51" s="3" t="s">
        <v>93</v>
      </c>
      <c r="E51" s="2" t="s">
        <v>13</v>
      </c>
      <c r="F51" s="2" t="s">
        <v>92</v>
      </c>
      <c r="G51" s="2" t="s">
        <v>38</v>
      </c>
      <c r="H51" s="2">
        <v>1</v>
      </c>
      <c r="I51" s="2">
        <v>1</v>
      </c>
      <c r="J51" s="2" t="s">
        <v>34</v>
      </c>
      <c r="K51" s="2"/>
      <c r="L51" s="2"/>
      <c r="M51" t="b">
        <f t="shared" si="15"/>
        <v>1</v>
      </c>
      <c r="N51" t="b">
        <f>IF(M51,ISNA(VLOOKUP(B51,$B$3:B50,1,FALSE)))</f>
        <v>0</v>
      </c>
      <c r="P51" s="14" t="b">
        <f t="shared" si="1"/>
        <v>0</v>
      </c>
      <c r="Q51" s="10" t="str">
        <f t="shared" si="2"/>
        <v>Application_Primary_Account_Number_PAN_Sequence_Number_PSN</v>
      </c>
      <c r="R51" s="15"/>
      <c r="S51" s="10" t="str">
        <f t="shared" si="3"/>
        <v>Card</v>
      </c>
      <c r="T51" s="10" t="str">
        <f t="shared" si="4"/>
        <v>n_2</v>
      </c>
      <c r="U51" s="11" t="str">
        <f t="shared" si="5"/>
        <v>CARD_Application_Primary_Account_Number_PAN_Sequence_Number_PSN</v>
      </c>
      <c r="V51" s="9" t="str">
        <f t="shared" si="6"/>
        <v>("5F34"</v>
      </c>
      <c r="W51" s="9" t="str">
        <f t="shared" si="7"/>
        <v>,"Application Primary Account Number (PAN) Sequence Number (PSN)"</v>
      </c>
      <c r="X51" s="9" t="str">
        <f t="shared" si="8"/>
        <v>,"Identifies and differentiates cards with the same PAN"</v>
      </c>
      <c r="Y51" s="9" t="str">
        <f t="shared" si="9"/>
        <v>,"Card"</v>
      </c>
      <c r="Z51" s="9" t="str">
        <f t="shared" si="10"/>
        <v>,"n 2"</v>
      </c>
      <c r="AA51" s="9" t="str">
        <f t="shared" si="11"/>
        <v>,"'70' or '77'"</v>
      </c>
      <c r="AB51" s="9" t="str">
        <f t="shared" si="12"/>
        <v>,"1"</v>
      </c>
      <c r="AC51" s="9" t="str">
        <f t="shared" si="13"/>
        <v>,"1"</v>
      </c>
      <c r="AD51" s="9"/>
      <c r="AE51" s="12" t="str">
        <f t="shared" si="14"/>
        <v/>
      </c>
    </row>
    <row r="52" spans="1:31" ht="29.25" thickBot="1">
      <c r="A52">
        <v>47</v>
      </c>
      <c r="B52" s="4" t="s">
        <v>89</v>
      </c>
      <c r="C52" s="4" t="s">
        <v>90</v>
      </c>
      <c r="D52" s="5" t="s">
        <v>94</v>
      </c>
      <c r="E52" s="4" t="s">
        <v>13</v>
      </c>
      <c r="F52" s="4" t="s">
        <v>92</v>
      </c>
      <c r="G52" s="4" t="s">
        <v>38</v>
      </c>
      <c r="H52" s="4">
        <v>1</v>
      </c>
      <c r="I52" s="4">
        <v>1</v>
      </c>
      <c r="J52" s="4" t="s">
        <v>34</v>
      </c>
      <c r="K52" s="4"/>
      <c r="L52" s="4"/>
      <c r="M52" t="b">
        <f t="shared" si="15"/>
        <v>1</v>
      </c>
      <c r="N52" t="b">
        <f>IF(M52,ISNA(VLOOKUP(B52,$B$3:B51,1,FALSE)))</f>
        <v>0</v>
      </c>
      <c r="P52" s="14" t="b">
        <f t="shared" si="1"/>
        <v>0</v>
      </c>
      <c r="Q52" s="10" t="str">
        <f t="shared" si="2"/>
        <v>Application_Primary_Account_Number_PAN_Sequence_Number_PSN</v>
      </c>
      <c r="R52" s="15"/>
      <c r="S52" s="10" t="str">
        <f t="shared" si="3"/>
        <v>Card</v>
      </c>
      <c r="T52" s="10" t="str">
        <f t="shared" si="4"/>
        <v>n_2</v>
      </c>
      <c r="U52" s="11" t="str">
        <f t="shared" si="5"/>
        <v>CARD_Application_Primary_Account_Number_PAN_Sequence_Number_PSN</v>
      </c>
      <c r="V52" s="9" t="str">
        <f t="shared" si="6"/>
        <v>("5F34"</v>
      </c>
      <c r="W52" s="9" t="str">
        <f t="shared" si="7"/>
        <v>,"Application Primary Account Number (PAN) Sequence Number (PSN)"</v>
      </c>
      <c r="X52" s="9" t="str">
        <f t="shared" si="8"/>
        <v>,"Identifies and differentiates cards (applications) with the same PAN"</v>
      </c>
      <c r="Y52" s="9" t="str">
        <f t="shared" si="9"/>
        <v>,"Card"</v>
      </c>
      <c r="Z52" s="9" t="str">
        <f t="shared" si="10"/>
        <v>,"n 2"</v>
      </c>
      <c r="AA52" s="9" t="str">
        <f t="shared" si="11"/>
        <v>,"'70' or '77'"</v>
      </c>
      <c r="AB52" s="9" t="str">
        <f t="shared" si="12"/>
        <v>,"1"</v>
      </c>
      <c r="AC52" s="9" t="str">
        <f t="shared" si="13"/>
        <v>,"1"</v>
      </c>
      <c r="AD52" s="9"/>
      <c r="AE52" s="12" t="str">
        <f t="shared" si="14"/>
        <v/>
      </c>
    </row>
    <row r="53" spans="1:31" ht="29.25" thickBot="1">
      <c r="A53">
        <v>48</v>
      </c>
      <c r="B53" s="2" t="s">
        <v>89</v>
      </c>
      <c r="C53" s="2" t="s">
        <v>90</v>
      </c>
      <c r="D53" s="3" t="s">
        <v>94</v>
      </c>
      <c r="E53" s="2" t="s">
        <v>13</v>
      </c>
      <c r="F53" s="2" t="s">
        <v>92</v>
      </c>
      <c r="G53" s="2" t="s">
        <v>38</v>
      </c>
      <c r="H53" s="2">
        <v>1</v>
      </c>
      <c r="I53" s="2">
        <v>1</v>
      </c>
      <c r="J53" s="2" t="s">
        <v>34</v>
      </c>
      <c r="K53" s="2"/>
      <c r="L53" s="2"/>
      <c r="M53" t="b">
        <f t="shared" si="15"/>
        <v>1</v>
      </c>
      <c r="N53" t="b">
        <f>IF(M53,ISNA(VLOOKUP(B53,$B$3:B52,1,FALSE)))</f>
        <v>0</v>
      </c>
      <c r="P53" s="14" t="b">
        <f t="shared" si="1"/>
        <v>0</v>
      </c>
      <c r="Q53" s="10" t="str">
        <f t="shared" si="2"/>
        <v>Application_Primary_Account_Number_PAN_Sequence_Number_PSN</v>
      </c>
      <c r="R53" s="15"/>
      <c r="S53" s="10" t="str">
        <f t="shared" si="3"/>
        <v>Card</v>
      </c>
      <c r="T53" s="10" t="str">
        <f t="shared" si="4"/>
        <v>n_2</v>
      </c>
      <c r="U53" s="11" t="str">
        <f t="shared" si="5"/>
        <v>CARD_Application_Primary_Account_Number_PAN_Sequence_Number_PSN</v>
      </c>
      <c r="V53" s="9" t="str">
        <f t="shared" si="6"/>
        <v>("5F34"</v>
      </c>
      <c r="W53" s="9" t="str">
        <f t="shared" si="7"/>
        <v>,"Application Primary Account Number (PAN) Sequence Number (PSN)"</v>
      </c>
      <c r="X53" s="9" t="str">
        <f t="shared" si="8"/>
        <v>,"Identifies and differentiates cards (applications) with the same PAN"</v>
      </c>
      <c r="Y53" s="9" t="str">
        <f t="shared" si="9"/>
        <v>,"Card"</v>
      </c>
      <c r="Z53" s="9" t="str">
        <f t="shared" si="10"/>
        <v>,"n 2"</v>
      </c>
      <c r="AA53" s="9" t="str">
        <f t="shared" si="11"/>
        <v>,"'70' or '77'"</v>
      </c>
      <c r="AB53" s="9" t="str">
        <f t="shared" si="12"/>
        <v>,"1"</v>
      </c>
      <c r="AC53" s="9" t="str">
        <f t="shared" si="13"/>
        <v>,"1"</v>
      </c>
      <c r="AD53" s="9"/>
      <c r="AE53" s="12" t="str">
        <f t="shared" si="14"/>
        <v/>
      </c>
    </row>
    <row r="54" spans="1:31" ht="29.25" thickBot="1">
      <c r="A54">
        <v>49</v>
      </c>
      <c r="B54" s="4" t="s">
        <v>95</v>
      </c>
      <c r="C54" s="4" t="s">
        <v>96</v>
      </c>
      <c r="D54" s="5" t="s">
        <v>97</v>
      </c>
      <c r="E54" s="4" t="s">
        <v>52</v>
      </c>
      <c r="F54" s="4" t="s">
        <v>98</v>
      </c>
      <c r="G54" s="4"/>
      <c r="H54" s="4">
        <v>1</v>
      </c>
      <c r="I54" s="4">
        <v>1</v>
      </c>
      <c r="J54" s="4" t="s">
        <v>34</v>
      </c>
      <c r="K54" s="4"/>
      <c r="L54" s="4"/>
      <c r="M54" t="b">
        <f t="shared" si="15"/>
        <v>1</v>
      </c>
      <c r="N54" t="b">
        <f>IF(M54,ISNA(VLOOKUP(B54,$B$3:B53,1,FALSE)))</f>
        <v>1</v>
      </c>
      <c r="P54" s="14" t="b">
        <f t="shared" si="1"/>
        <v>1</v>
      </c>
      <c r="Q54" s="10" t="str">
        <f t="shared" si="2"/>
        <v>Transaction_Currency_Exponent</v>
      </c>
      <c r="R54" s="15"/>
      <c r="S54" s="10" t="str">
        <f t="shared" si="3"/>
        <v>Terminal</v>
      </c>
      <c r="T54" s="10" t="str">
        <f t="shared" si="4"/>
        <v>n_1</v>
      </c>
      <c r="U54" s="11" t="str">
        <f t="shared" si="5"/>
        <v>TERMINAL_Transaction_Currency_Exponent</v>
      </c>
      <c r="V54" s="9" t="str">
        <f t="shared" si="6"/>
        <v>("5F36"</v>
      </c>
      <c r="W54" s="9" t="str">
        <f t="shared" si="7"/>
        <v>,"Transaction Currency Exponent"</v>
      </c>
      <c r="X54" s="9" t="str">
        <f t="shared" si="8"/>
        <v>,"Identifies the decimal point position from the right of the transaction amount accordin to ISO 4217"</v>
      </c>
      <c r="Y54" s="9" t="str">
        <f t="shared" si="9"/>
        <v>,"Terminal"</v>
      </c>
      <c r="Z54" s="9" t="str">
        <f t="shared" si="10"/>
        <v>,"n 1"</v>
      </c>
      <c r="AA54" s="9" t="str">
        <f t="shared" si="11"/>
        <v>,""</v>
      </c>
      <c r="AB54" s="9" t="str">
        <f t="shared" si="12"/>
        <v>,"1"</v>
      </c>
      <c r="AC54" s="9" t="str">
        <f t="shared" si="13"/>
        <v>,"1"</v>
      </c>
      <c r="AD54" s="9"/>
      <c r="AE54" s="12" t="str">
        <f t="shared" si="14"/>
        <v>TERMINAL_Transaction_Currency_Exponent("5F36","Transaction Currency Exponent","Identifies the decimal point position from the right of the transaction amount accordin to ISO 4217","Terminal","n 1","","1","1"),</v>
      </c>
    </row>
    <row r="55" spans="1:31" ht="43.5" thickBot="1">
      <c r="A55">
        <v>50</v>
      </c>
      <c r="B55" s="2" t="s">
        <v>95</v>
      </c>
      <c r="C55" s="2" t="s">
        <v>96</v>
      </c>
      <c r="D55" s="3" t="s">
        <v>99</v>
      </c>
      <c r="E55" s="2" t="s">
        <v>78</v>
      </c>
      <c r="F55" s="2" t="s">
        <v>98</v>
      </c>
      <c r="G55" s="2"/>
      <c r="H55" s="2">
        <v>1</v>
      </c>
      <c r="I55" s="2">
        <v>1</v>
      </c>
      <c r="J55" s="2" t="s">
        <v>34</v>
      </c>
      <c r="K55" s="2"/>
      <c r="L55" s="2"/>
      <c r="M55" t="b">
        <f t="shared" si="15"/>
        <v>1</v>
      </c>
      <c r="N55" t="b">
        <f>IF(M55,ISNA(VLOOKUP(B55,$B$3:B54,1,FALSE)))</f>
        <v>0</v>
      </c>
      <c r="P55" s="14" t="b">
        <f t="shared" si="1"/>
        <v>0</v>
      </c>
      <c r="Q55" s="10" t="str">
        <f t="shared" si="2"/>
        <v>Transaction_Currency_Exponent</v>
      </c>
      <c r="R55" s="15"/>
      <c r="S55" s="10" t="str">
        <f t="shared" si="3"/>
        <v>Configuration_POS</v>
      </c>
      <c r="T55" s="10" t="str">
        <f t="shared" si="4"/>
        <v>n_1</v>
      </c>
      <c r="U55" s="11" t="str">
        <f t="shared" si="5"/>
        <v>CONFIGURATION_POS_Transaction_Currency_Exponent</v>
      </c>
      <c r="V55" s="9" t="str">
        <f t="shared" si="6"/>
        <v>("5F36"</v>
      </c>
      <c r="W55" s="9" t="str">
        <f t="shared" si="7"/>
        <v>,"Transaction Currency Exponent"</v>
      </c>
      <c r="X55" s="9" t="str">
        <f t="shared" si="8"/>
        <v>,"Indicates the implied position of the decimal point from the right of the transaction amount represented according to ISO 4217. Required to determine if Status Check is requested."</v>
      </c>
      <c r="Y55" s="9" t="str">
        <f t="shared" si="9"/>
        <v>,"Configuration (POS)"</v>
      </c>
      <c r="Z55" s="9" t="str">
        <f t="shared" si="10"/>
        <v>,"n 1"</v>
      </c>
      <c r="AA55" s="9" t="str">
        <f t="shared" si="11"/>
        <v>,""</v>
      </c>
      <c r="AB55" s="9" t="str">
        <f t="shared" si="12"/>
        <v>,"1"</v>
      </c>
      <c r="AC55" s="9" t="str">
        <f t="shared" si="13"/>
        <v>,"1"</v>
      </c>
      <c r="AD55" s="9"/>
      <c r="AE55" s="12" t="str">
        <f t="shared" si="14"/>
        <v/>
      </c>
    </row>
    <row r="56" spans="1:31" ht="15.75" thickBot="1">
      <c r="A56">
        <v>51</v>
      </c>
      <c r="B56" s="4" t="s">
        <v>100</v>
      </c>
      <c r="C56" s="4" t="s">
        <v>101</v>
      </c>
      <c r="D56" s="5" t="s">
        <v>102</v>
      </c>
      <c r="E56" s="4" t="s">
        <v>52</v>
      </c>
      <c r="F56" s="4" t="s">
        <v>103</v>
      </c>
      <c r="G56" s="4"/>
      <c r="H56" s="4">
        <v>1</v>
      </c>
      <c r="I56" s="4">
        <v>1</v>
      </c>
      <c r="J56" s="4"/>
      <c r="K56" s="4"/>
      <c r="L56" s="4"/>
      <c r="M56" t="b">
        <f t="shared" si="15"/>
        <v>1</v>
      </c>
      <c r="N56" t="b">
        <f>IF(M56,ISNA(VLOOKUP(B56,$B$3:B55,1,FALSE)))</f>
        <v>1</v>
      </c>
      <c r="P56" s="14" t="b">
        <f t="shared" si="1"/>
        <v>1</v>
      </c>
      <c r="Q56" s="10" t="str">
        <f t="shared" si="2"/>
        <v>Transaction_Reference_Currency_Code</v>
      </c>
      <c r="R56" s="15"/>
      <c r="S56" s="10" t="str">
        <f t="shared" si="3"/>
        <v>Terminal</v>
      </c>
      <c r="T56" s="10" t="str">
        <f t="shared" si="4"/>
        <v>binary_2</v>
      </c>
      <c r="U56" s="11" t="str">
        <f t="shared" si="5"/>
        <v>TERMINAL_Transaction_Reference_Currency_Code</v>
      </c>
      <c r="V56" s="9" t="str">
        <f t="shared" si="6"/>
        <v>("5F3C"</v>
      </c>
      <c r="W56" s="9" t="str">
        <f t="shared" si="7"/>
        <v>,"Transaction Reference Currency Code"</v>
      </c>
      <c r="X56" s="9" t="str">
        <f t="shared" si="8"/>
        <v>,"Identifies the common currency used by the terminal"</v>
      </c>
      <c r="Y56" s="9" t="str">
        <f t="shared" si="9"/>
        <v>,"Terminal"</v>
      </c>
      <c r="Z56" s="9" t="str">
        <f t="shared" si="10"/>
        <v>,"binary 2"</v>
      </c>
      <c r="AA56" s="9" t="str">
        <f t="shared" si="11"/>
        <v>,""</v>
      </c>
      <c r="AB56" s="9" t="str">
        <f t="shared" si="12"/>
        <v>,"1"</v>
      </c>
      <c r="AC56" s="9" t="str">
        <f t="shared" si="13"/>
        <v>,"1"</v>
      </c>
      <c r="AD56" s="9"/>
      <c r="AE56" s="12" t="str">
        <f t="shared" si="14"/>
        <v>TERMINAL_Transaction_Reference_Currency_Code("5F3C","Transaction Reference Currency Code","Identifies the common currency used by the terminal","Terminal","binary 2","","1","1"),</v>
      </c>
    </row>
    <row r="57" spans="1:31" ht="29.25" thickBot="1">
      <c r="A57">
        <v>52</v>
      </c>
      <c r="B57" s="2" t="s">
        <v>104</v>
      </c>
      <c r="C57" s="2" t="s">
        <v>105</v>
      </c>
      <c r="D57" s="3" t="s">
        <v>106</v>
      </c>
      <c r="E57" s="2" t="s">
        <v>52</v>
      </c>
      <c r="F57" s="2" t="s">
        <v>98</v>
      </c>
      <c r="G57" s="2"/>
      <c r="H57" s="2">
        <v>1</v>
      </c>
      <c r="I57" s="2">
        <v>1</v>
      </c>
      <c r="J57" s="2"/>
      <c r="K57" s="2"/>
      <c r="L57" s="2"/>
      <c r="M57" t="b">
        <f t="shared" si="15"/>
        <v>1</v>
      </c>
      <c r="N57" t="b">
        <f>IF(M57,ISNA(VLOOKUP(B57,$B$3:B56,1,FALSE)))</f>
        <v>1</v>
      </c>
      <c r="P57" s="14" t="b">
        <f t="shared" si="1"/>
        <v>1</v>
      </c>
      <c r="Q57" s="10" t="str">
        <f t="shared" si="2"/>
        <v>Transaction_Reference_Currency_Exponent</v>
      </c>
      <c r="R57" s="15"/>
      <c r="S57" s="10" t="str">
        <f t="shared" si="3"/>
        <v>Terminal</v>
      </c>
      <c r="T57" s="10" t="str">
        <f t="shared" si="4"/>
        <v>n_1</v>
      </c>
      <c r="U57" s="11" t="str">
        <f t="shared" si="5"/>
        <v>TERMINAL_Transaction_Reference_Currency_Exponent</v>
      </c>
      <c r="V57" s="9" t="str">
        <f t="shared" si="6"/>
        <v>("5F3D"</v>
      </c>
      <c r="W57" s="9" t="str">
        <f t="shared" si="7"/>
        <v>,"Transaction Reference Currency Exponent"</v>
      </c>
      <c r="X57" s="9" t="str">
        <f t="shared" si="8"/>
        <v>,"Identifies the decimal point position from the right of the terminal common currency"</v>
      </c>
      <c r="Y57" s="9" t="str">
        <f t="shared" si="9"/>
        <v>,"Terminal"</v>
      </c>
      <c r="Z57" s="9" t="str">
        <f t="shared" si="10"/>
        <v>,"n 1"</v>
      </c>
      <c r="AA57" s="9" t="str">
        <f t="shared" si="11"/>
        <v>,""</v>
      </c>
      <c r="AB57" s="9" t="str">
        <f t="shared" si="12"/>
        <v>,"1"</v>
      </c>
      <c r="AC57" s="9" t="str">
        <f t="shared" si="13"/>
        <v>,"1"</v>
      </c>
      <c r="AD57" s="9"/>
      <c r="AE57" s="12" t="str">
        <f t="shared" si="14"/>
        <v>TERMINAL_Transaction_Reference_Currency_Exponent("5F3D","Transaction Reference Currency Exponent","Identifies the decimal point position from the right of the terminal common currency","Terminal","n 1","","1","1"),</v>
      </c>
    </row>
    <row r="58" spans="1:31" ht="29.25" thickBot="1">
      <c r="A58">
        <v>53</v>
      </c>
      <c r="B58" s="4" t="s">
        <v>107</v>
      </c>
      <c r="C58" s="4" t="s">
        <v>108</v>
      </c>
      <c r="D58" s="5" t="s">
        <v>109</v>
      </c>
      <c r="E58" s="4" t="s">
        <v>13</v>
      </c>
      <c r="F58" s="4" t="s">
        <v>33</v>
      </c>
      <c r="G58" s="4" t="s">
        <v>15</v>
      </c>
      <c r="H58" s="4" t="s">
        <v>110</v>
      </c>
      <c r="I58" s="4" t="s">
        <v>110</v>
      </c>
      <c r="J58" s="4" t="s">
        <v>16</v>
      </c>
      <c r="K58" s="4"/>
      <c r="L58" s="4"/>
      <c r="M58" t="b">
        <f t="shared" si="15"/>
        <v>1</v>
      </c>
      <c r="N58" t="b">
        <f>IF(M58,ISNA(VLOOKUP(B58,$B$3:B57,1,FALSE)))</f>
        <v>1</v>
      </c>
      <c r="P58" s="14" t="b">
        <f t="shared" si="1"/>
        <v>1</v>
      </c>
      <c r="Q58" s="10" t="str">
        <f t="shared" si="2"/>
        <v>Issuer_URL</v>
      </c>
      <c r="R58" s="15"/>
      <c r="S58" s="10" t="str">
        <f t="shared" si="3"/>
        <v>Card</v>
      </c>
      <c r="T58" s="10" t="str">
        <f t="shared" si="4"/>
        <v>ans</v>
      </c>
      <c r="U58" s="11" t="str">
        <f t="shared" si="5"/>
        <v>CARD_Issuer_URL</v>
      </c>
      <c r="V58" s="9" t="str">
        <f t="shared" si="6"/>
        <v>("5F50"</v>
      </c>
      <c r="W58" s="9" t="str">
        <f t="shared" si="7"/>
        <v>,"Issuer URL"</v>
      </c>
      <c r="X58" s="9" t="str">
        <f t="shared" si="8"/>
        <v>,"The URL provides the location of the Issuer's Library Server on the Internet."</v>
      </c>
      <c r="Y58" s="9" t="str">
        <f t="shared" si="9"/>
        <v>,"Card"</v>
      </c>
      <c r="Z58" s="9" t="str">
        <f t="shared" si="10"/>
        <v>,"ans"</v>
      </c>
      <c r="AA58" s="9" t="str">
        <f t="shared" si="11"/>
        <v>,"'BF0C' or '73'"</v>
      </c>
      <c r="AB58" s="9" t="str">
        <f t="shared" si="12"/>
        <v>,"var."</v>
      </c>
      <c r="AC58" s="9" t="str">
        <f t="shared" si="13"/>
        <v>,"var."</v>
      </c>
      <c r="AD58" s="9"/>
      <c r="AE58" s="12" t="str">
        <f t="shared" si="14"/>
        <v>CARD_Issuer_URL("5F50","Issuer URL","The URL provides the location of the Issuer's Library Server on the Internet.","Card","ans","'BF0C' or '73'","var.","var."),</v>
      </c>
    </row>
    <row r="59" spans="1:31" ht="29.25" thickBot="1">
      <c r="A59">
        <v>54</v>
      </c>
      <c r="B59" s="2" t="s">
        <v>111</v>
      </c>
      <c r="C59" s="2" t="s">
        <v>112</v>
      </c>
      <c r="D59" s="3" t="s">
        <v>113</v>
      </c>
      <c r="E59" s="2" t="s">
        <v>13</v>
      </c>
      <c r="F59" s="2" t="s">
        <v>114</v>
      </c>
      <c r="G59" s="2" t="s">
        <v>15</v>
      </c>
      <c r="H59" s="2">
        <v>0</v>
      </c>
      <c r="I59" s="2">
        <v>34</v>
      </c>
      <c r="J59" s="2" t="s">
        <v>16</v>
      </c>
      <c r="K59" s="2"/>
      <c r="L59" s="2"/>
      <c r="M59" t="b">
        <f t="shared" si="15"/>
        <v>1</v>
      </c>
      <c r="N59" t="b">
        <f>IF(M59,ISNA(VLOOKUP(B59,$B$3:B58,1,FALSE)))</f>
        <v>1</v>
      </c>
      <c r="P59" s="14" t="b">
        <f t="shared" ref="P59:P122" si="16">AND(M59,N59)</f>
        <v>1</v>
      </c>
      <c r="Q59" s="10" t="str">
        <f t="shared" ref="Q59:Q122" si="17">SUBSTITUTE(SUBSTITUTE(SUBSTITUTE(SUBSTITUTE(TRIM(SUBSTITUTE(SUBSTITUTE(SUBSTITUTE(SUBSTITUTE(SUBSTITUTE(SUBSTITUTE(SUBSTITUTE(SUBSTITUTE(SUBSTITUTE(SUBSTITUTE(C59,";", " "),"."," "),",", " "),"–"," "),"-"," "),"/"," "),")"," "),"(","")," "," ")," "," "))," ","_"),"__","_"),"__","_"),"__","_")</f>
        <v>International_Bank_Account_Number_IBAN</v>
      </c>
      <c r="R59" s="15"/>
      <c r="S59" s="10" t="str">
        <f t="shared" ref="S59:S122" si="18">SUBSTITUTE(SUBSTITUTE(SUBSTITUTE(SUBSTITUTE(TRIM(SUBSTITUTE(SUBSTITUTE(SUBSTITUTE(SUBSTITUTE(SUBSTITUTE(SUBSTITUTE(SUBSTITUTE(SUBSTITUTE(SUBSTITUTE(SUBSTITUTE(E59,";", " "),"."," "),",", " "),"–"," "),"-"," "),"/"," "),")"," "),"(","")," "," ")," "," "))," ","_"),"__","_"),"__","_"),"__","_")</f>
        <v>Card</v>
      </c>
      <c r="T59" s="10" t="str">
        <f t="shared" ref="T59:T122" si="19">SUBSTITUTE(SUBSTITUTE(SUBSTITUTE(SUBSTITUTE(TRIM(SUBSTITUTE(SUBSTITUTE(SUBSTITUTE(SUBSTITUTE(SUBSTITUTE(SUBSTITUTE(SUBSTITUTE(SUBSTITUTE(SUBSTITUTE(SUBSTITUTE(F59,";", " "),"."," "),",", " "),"–"," "),"-"," "),"/"," "),")"," "),"(","")," "," ")," "," "))," ","_"),"__","_"),"__","_"),"__","_")</f>
        <v>variable</v>
      </c>
      <c r="U59" s="11" t="str">
        <f t="shared" ref="U59:U122" si="20">IF(LEN(E59)&gt;0,CONCATENATE(UPPER(S59),"_",Q59),Q59)</f>
        <v>CARD_International_Bank_Account_Number_IBAN</v>
      </c>
      <c r="V59" s="9" t="str">
        <f t="shared" ref="V59:V122" si="21">CONCATENATE("(","""",B59,"""")</f>
        <v>("5F53"</v>
      </c>
      <c r="W59" s="9" t="str">
        <f t="shared" ref="W59:W122" si="22">CONCATENATE(",","""",C59,"""")</f>
        <v>,"International Bank Account Number (IBAN)"</v>
      </c>
      <c r="X59" s="9" t="str">
        <f t="shared" ref="X59:X122" si="23">CONCATENATE(",","""",D59,"""")</f>
        <v>,"Uniquely identifies the account of a customer at a financial institution as defined in ISO 13616."</v>
      </c>
      <c r="Y59" s="9" t="str">
        <f t="shared" ref="Y59:Y122" si="24">CONCATENATE(",","""",E59,"""")</f>
        <v>,"Card"</v>
      </c>
      <c r="Z59" s="9" t="str">
        <f t="shared" ref="Z59:Z122" si="25">CONCATENATE(",","""",F59,"""")</f>
        <v>,"variable"</v>
      </c>
      <c r="AA59" s="9" t="str">
        <f t="shared" ref="AA59:AA122" si="26">CONCATENATE(",","""",G59,"""")</f>
        <v>,"'BF0C' or '73'"</v>
      </c>
      <c r="AB59" s="9" t="str">
        <f t="shared" ref="AB59:AB122" si="27">CONCATENATE(",","""",H59,"""")</f>
        <v>,"0"</v>
      </c>
      <c r="AC59" s="9" t="str">
        <f t="shared" ref="AC59:AC122" si="28">CONCATENATE(",","""",I59,"""")</f>
        <v>,"34"</v>
      </c>
      <c r="AD59" s="9"/>
      <c r="AE59" s="12" t="str">
        <f t="shared" ref="AE59:AE122" si="29">IF(P59,CONCATENATE(U59,V59,W59,X59,Y59,Z59,AA59,AB59,AC59,"),"),"")</f>
        <v>CARD_International_Bank_Account_Number_IBAN("5F53","International Bank Account Number (IBAN)","Uniquely identifies the account of a customer at a financial institution as defined in ISO 13616.","Card","variable","'BF0C' or '73'","0","34"),</v>
      </c>
    </row>
    <row r="60" spans="1:31" ht="29.25" thickBot="1">
      <c r="A60">
        <v>55</v>
      </c>
      <c r="B60" s="4" t="s">
        <v>115</v>
      </c>
      <c r="C60" s="4" t="s">
        <v>116</v>
      </c>
      <c r="D60" s="5" t="s">
        <v>117</v>
      </c>
      <c r="E60" s="4" t="s">
        <v>13</v>
      </c>
      <c r="F60" s="4" t="s">
        <v>114</v>
      </c>
      <c r="G60" s="4" t="s">
        <v>15</v>
      </c>
      <c r="H60" s="4" t="s">
        <v>118</v>
      </c>
      <c r="I60" s="4" t="s">
        <v>118</v>
      </c>
      <c r="J60" s="4" t="s">
        <v>16</v>
      </c>
      <c r="K60" s="4"/>
      <c r="L60" s="4"/>
      <c r="M60" t="b">
        <f t="shared" si="15"/>
        <v>1</v>
      </c>
      <c r="N60" t="b">
        <f>IF(M60,ISNA(VLOOKUP(B60,$B$3:B59,1,FALSE)))</f>
        <v>1</v>
      </c>
      <c r="P60" s="14" t="b">
        <f t="shared" si="16"/>
        <v>1</v>
      </c>
      <c r="Q60" s="10" t="str">
        <f t="shared" si="17"/>
        <v>Bank_Identifier_Code_BIC</v>
      </c>
      <c r="R60" s="15"/>
      <c r="S60" s="10" t="str">
        <f t="shared" si="18"/>
        <v>Card</v>
      </c>
      <c r="T60" s="10" t="str">
        <f t="shared" si="19"/>
        <v>variable</v>
      </c>
      <c r="U60" s="11" t="str">
        <f t="shared" si="20"/>
        <v>CARD_Bank_Identifier_Code_BIC</v>
      </c>
      <c r="V60" s="9" t="str">
        <f t="shared" si="21"/>
        <v>("5F54"</v>
      </c>
      <c r="W60" s="9" t="str">
        <f t="shared" si="22"/>
        <v>,"Bank Identifier Code (BIC)"</v>
      </c>
      <c r="X60" s="9" t="str">
        <f t="shared" si="23"/>
        <v>,"Uniquely identifies a bank as defined in ISO 9362."</v>
      </c>
      <c r="Y60" s="9" t="str">
        <f t="shared" si="24"/>
        <v>,"Card"</v>
      </c>
      <c r="Z60" s="9" t="str">
        <f t="shared" si="25"/>
        <v>,"variable"</v>
      </c>
      <c r="AA60" s="9" t="str">
        <f t="shared" si="26"/>
        <v>,"'BF0C' or '73'"</v>
      </c>
      <c r="AB60" s="9" t="str">
        <f t="shared" si="27"/>
        <v>,"8 or 11"</v>
      </c>
      <c r="AC60" s="9" t="str">
        <f t="shared" si="28"/>
        <v>,"8 or 11"</v>
      </c>
      <c r="AD60" s="9"/>
      <c r="AE60" s="12" t="str">
        <f t="shared" si="29"/>
        <v>CARD_Bank_Identifier_Code_BIC("5F54","Bank Identifier Code (BIC)","Uniquely identifies a bank as defined in ISO 9362.","Card","variable","'BF0C' or '73'","8 or 11","8 or 11"),</v>
      </c>
    </row>
    <row r="61" spans="1:31" ht="29.25" thickBot="1">
      <c r="A61">
        <v>56</v>
      </c>
      <c r="B61" s="2" t="s">
        <v>119</v>
      </c>
      <c r="C61" s="2" t="s">
        <v>120</v>
      </c>
      <c r="D61" s="3" t="s">
        <v>121</v>
      </c>
      <c r="E61" s="2" t="s">
        <v>13</v>
      </c>
      <c r="F61" s="2" t="s">
        <v>122</v>
      </c>
      <c r="G61" s="2" t="s">
        <v>15</v>
      </c>
      <c r="H61" s="2">
        <v>2</v>
      </c>
      <c r="I61" s="2">
        <v>2</v>
      </c>
      <c r="J61" s="2" t="s">
        <v>16</v>
      </c>
      <c r="K61" s="2"/>
      <c r="L61" s="2"/>
      <c r="M61" t="b">
        <f t="shared" si="15"/>
        <v>1</v>
      </c>
      <c r="N61" t="b">
        <f>IF(M61,ISNA(VLOOKUP(B61,$B$3:B60,1,FALSE)))</f>
        <v>1</v>
      </c>
      <c r="P61" s="14" t="b">
        <f t="shared" si="16"/>
        <v>1</v>
      </c>
      <c r="Q61" s="10" t="str">
        <f t="shared" si="17"/>
        <v>Issuer_Country_Code_alpha2_format</v>
      </c>
      <c r="R61" s="15"/>
      <c r="S61" s="10" t="str">
        <f t="shared" si="18"/>
        <v>Card</v>
      </c>
      <c r="T61" s="10" t="str">
        <f t="shared" si="19"/>
        <v>a_2</v>
      </c>
      <c r="U61" s="11" t="str">
        <f t="shared" si="20"/>
        <v>CARD_Issuer_Country_Code_alpha2_format</v>
      </c>
      <c r="V61" s="9" t="str">
        <f t="shared" si="21"/>
        <v>("5F55"</v>
      </c>
      <c r="W61" s="9" t="str">
        <f t="shared" si="22"/>
        <v>,"Issuer Country Code (alpha2 format)"</v>
      </c>
      <c r="X61" s="9" t="str">
        <f t="shared" si="23"/>
        <v>,"Indicates the country of the issuer as defined in ISO 3166 (using a 2 character alphabetic code)"</v>
      </c>
      <c r="Y61" s="9" t="str">
        <f t="shared" si="24"/>
        <v>,"Card"</v>
      </c>
      <c r="Z61" s="9" t="str">
        <f t="shared" si="25"/>
        <v>,"a 2"</v>
      </c>
      <c r="AA61" s="9" t="str">
        <f t="shared" si="26"/>
        <v>,"'BF0C' or '73'"</v>
      </c>
      <c r="AB61" s="9" t="str">
        <f t="shared" si="27"/>
        <v>,"2"</v>
      </c>
      <c r="AC61" s="9" t="str">
        <f t="shared" si="28"/>
        <v>,"2"</v>
      </c>
      <c r="AD61" s="9"/>
      <c r="AE61" s="12" t="str">
        <f t="shared" si="29"/>
        <v>CARD_Issuer_Country_Code_alpha2_format("5F55","Issuer Country Code (alpha2 format)","Indicates the country of the issuer as defined in ISO 3166 (using a 2 character alphabetic code)","Card","a 2","'BF0C' or '73'","2","2"),</v>
      </c>
    </row>
    <row r="62" spans="1:31" ht="29.25" thickBot="1">
      <c r="A62">
        <v>57</v>
      </c>
      <c r="B62" s="4" t="s">
        <v>123</v>
      </c>
      <c r="C62" s="4" t="s">
        <v>124</v>
      </c>
      <c r="D62" s="5" t="s">
        <v>125</v>
      </c>
      <c r="E62" s="4" t="s">
        <v>13</v>
      </c>
      <c r="F62" s="4" t="s">
        <v>126</v>
      </c>
      <c r="G62" s="4" t="s">
        <v>15</v>
      </c>
      <c r="H62" s="4">
        <v>3</v>
      </c>
      <c r="I62" s="4">
        <v>3</v>
      </c>
      <c r="J62" s="4" t="s">
        <v>16</v>
      </c>
      <c r="K62" s="4"/>
      <c r="L62" s="4"/>
      <c r="M62" t="b">
        <f t="shared" si="15"/>
        <v>1</v>
      </c>
      <c r="N62" t="b">
        <f>IF(M62,ISNA(VLOOKUP(B62,$B$3:B61,1,FALSE)))</f>
        <v>1</v>
      </c>
      <c r="P62" s="14" t="b">
        <f t="shared" si="16"/>
        <v>1</v>
      </c>
      <c r="Q62" s="10" t="str">
        <f t="shared" si="17"/>
        <v>Issuer_Country_Code_alpha3_format</v>
      </c>
      <c r="R62" s="15"/>
      <c r="S62" s="10" t="str">
        <f t="shared" si="18"/>
        <v>Card</v>
      </c>
      <c r="T62" s="10" t="str">
        <f t="shared" si="19"/>
        <v>a_3</v>
      </c>
      <c r="U62" s="11" t="str">
        <f t="shared" si="20"/>
        <v>CARD_Issuer_Country_Code_alpha3_format</v>
      </c>
      <c r="V62" s="9" t="str">
        <f t="shared" si="21"/>
        <v>("5F56"</v>
      </c>
      <c r="W62" s="9" t="str">
        <f t="shared" si="22"/>
        <v>,"Issuer Country Code (alpha3 format)"</v>
      </c>
      <c r="X62" s="9" t="str">
        <f t="shared" si="23"/>
        <v>,"Indicates the country of the issuer as defined in ISO 3166 (using a 3 character alphabetic code)"</v>
      </c>
      <c r="Y62" s="9" t="str">
        <f t="shared" si="24"/>
        <v>,"Card"</v>
      </c>
      <c r="Z62" s="9" t="str">
        <f t="shared" si="25"/>
        <v>,"a 3"</v>
      </c>
      <c r="AA62" s="9" t="str">
        <f t="shared" si="26"/>
        <v>,"'BF0C' or '73'"</v>
      </c>
      <c r="AB62" s="9" t="str">
        <f t="shared" si="27"/>
        <v>,"3"</v>
      </c>
      <c r="AC62" s="9" t="str">
        <f t="shared" si="28"/>
        <v>,"3"</v>
      </c>
      <c r="AD62" s="9"/>
      <c r="AE62" s="12" t="str">
        <f t="shared" si="29"/>
        <v>CARD_Issuer_Country_Code_alpha3_format("5F56","Issuer Country Code (alpha3 format)","Indicates the country of the issuer as defined in ISO 3166 (using a 3 character alphabetic code)","Card","a 3","'BF0C' or '73'","3","3"),</v>
      </c>
    </row>
    <row r="63" spans="1:31" ht="29.25" thickBot="1">
      <c r="A63">
        <v>58</v>
      </c>
      <c r="B63" s="2" t="s">
        <v>127</v>
      </c>
      <c r="C63" s="2" t="s">
        <v>128</v>
      </c>
      <c r="D63" s="3" t="s">
        <v>129</v>
      </c>
      <c r="E63" s="2" t="s">
        <v>52</v>
      </c>
      <c r="F63" s="2" t="s">
        <v>92</v>
      </c>
      <c r="G63" s="2"/>
      <c r="H63" s="2">
        <v>1</v>
      </c>
      <c r="I63" s="2">
        <v>1</v>
      </c>
      <c r="J63" s="2"/>
      <c r="K63" s="2"/>
      <c r="L63" s="2"/>
      <c r="M63" t="b">
        <f t="shared" si="15"/>
        <v>1</v>
      </c>
      <c r="N63" t="b">
        <f>IF(M63,ISNA(VLOOKUP(B63,$B$3:B62,1,FALSE)))</f>
        <v>1</v>
      </c>
      <c r="P63" s="14" t="b">
        <f t="shared" si="16"/>
        <v>1</v>
      </c>
      <c r="Q63" s="10" t="str">
        <f t="shared" si="17"/>
        <v>Account_Type</v>
      </c>
      <c r="R63" s="15"/>
      <c r="S63" s="10" t="str">
        <f t="shared" si="18"/>
        <v>Terminal</v>
      </c>
      <c r="T63" s="10" t="str">
        <f t="shared" si="19"/>
        <v>n_2</v>
      </c>
      <c r="U63" s="11" t="str">
        <f t="shared" si="20"/>
        <v>TERMINAL_Account_Type</v>
      </c>
      <c r="V63" s="9" t="str">
        <f t="shared" si="21"/>
        <v>("5F57"</v>
      </c>
      <c r="W63" s="9" t="str">
        <f t="shared" si="22"/>
        <v>,"Account Type"</v>
      </c>
      <c r="X63" s="9" t="str">
        <f t="shared" si="23"/>
        <v>,"Indicates the type of account selected on the terminal, coded as specified in Annex G"</v>
      </c>
      <c r="Y63" s="9" t="str">
        <f t="shared" si="24"/>
        <v>,"Terminal"</v>
      </c>
      <c r="Z63" s="9" t="str">
        <f t="shared" si="25"/>
        <v>,"n 2"</v>
      </c>
      <c r="AA63" s="9" t="str">
        <f t="shared" si="26"/>
        <v>,""</v>
      </c>
      <c r="AB63" s="9" t="str">
        <f t="shared" si="27"/>
        <v>,"1"</v>
      </c>
      <c r="AC63" s="9" t="str">
        <f t="shared" si="28"/>
        <v>,"1"</v>
      </c>
      <c r="AD63" s="9"/>
      <c r="AE63" s="12" t="str">
        <f t="shared" si="29"/>
        <v>TERMINAL_Account_Type("5F57","Account Type","Indicates the type of account selected on the terminal, coded as specified in Annex G","Terminal","n 2","","1","1"),</v>
      </c>
    </row>
    <row r="64" spans="1:31" ht="29.25" thickBot="1">
      <c r="A64">
        <v>59</v>
      </c>
      <c r="B64" s="4">
        <v>61</v>
      </c>
      <c r="C64" s="4" t="s">
        <v>130</v>
      </c>
      <c r="D64" s="5" t="s">
        <v>131</v>
      </c>
      <c r="E64" s="4" t="s">
        <v>13</v>
      </c>
      <c r="F64" s="4" t="s">
        <v>37</v>
      </c>
      <c r="G64" s="4" t="s">
        <v>132</v>
      </c>
      <c r="H64" s="4" t="s">
        <v>133</v>
      </c>
      <c r="I64" s="4" t="s">
        <v>133</v>
      </c>
      <c r="J64" s="4" t="s">
        <v>34</v>
      </c>
      <c r="K64" s="4"/>
      <c r="L64" s="4"/>
      <c r="M64" t="b">
        <f t="shared" si="15"/>
        <v>1</v>
      </c>
      <c r="N64" t="b">
        <f>IF(M64,ISNA(VLOOKUP(B64,$B$3:B63,1,FALSE)))</f>
        <v>1</v>
      </c>
      <c r="P64" s="14" t="b">
        <f t="shared" si="16"/>
        <v>1</v>
      </c>
      <c r="Q64" s="10" t="str">
        <f t="shared" si="17"/>
        <v>Application_Template</v>
      </c>
      <c r="R64" s="15"/>
      <c r="S64" s="10" t="str">
        <f t="shared" si="18"/>
        <v>Card</v>
      </c>
      <c r="T64" s="10" t="str">
        <f t="shared" si="19"/>
        <v>binary</v>
      </c>
      <c r="U64" s="11" t="str">
        <f t="shared" si="20"/>
        <v>CARD_Application_Template</v>
      </c>
      <c r="V64" s="9" t="str">
        <f t="shared" si="21"/>
        <v>("61"</v>
      </c>
      <c r="W64" s="9" t="str">
        <f t="shared" si="22"/>
        <v>,"Application Template"</v>
      </c>
      <c r="X64" s="9" t="str">
        <f t="shared" si="23"/>
        <v>,"Template containing one or more data objects relevant to an application directory entry according to [ISO 7816-5]."</v>
      </c>
      <c r="Y64" s="9" t="str">
        <f t="shared" si="24"/>
        <v>,"Card"</v>
      </c>
      <c r="Z64" s="9" t="str">
        <f t="shared" si="25"/>
        <v>,"binary"</v>
      </c>
      <c r="AA64" s="9" t="str">
        <f t="shared" si="26"/>
        <v>,"'70'"</v>
      </c>
      <c r="AB64" s="9" t="str">
        <f t="shared" si="27"/>
        <v>,"var. up to 252"</v>
      </c>
      <c r="AC64" s="9" t="str">
        <f t="shared" si="28"/>
        <v>,"var. up to 252"</v>
      </c>
      <c r="AD64" s="9"/>
      <c r="AE64" s="12" t="str">
        <f t="shared" si="29"/>
        <v>CARD_Application_Template("61","Application Template","Template containing one or more data objects relevant to an application directory entry according to [ISO 7816-5].","Card","binary","'70'","var. up to 252","var. up to 252"),</v>
      </c>
    </row>
    <row r="65" spans="1:31" ht="29.25" thickBot="1">
      <c r="A65">
        <v>60</v>
      </c>
      <c r="B65" s="2">
        <v>61</v>
      </c>
      <c r="C65" s="2" t="s">
        <v>134</v>
      </c>
      <c r="D65" s="3" t="s">
        <v>135</v>
      </c>
      <c r="E65" s="2" t="s">
        <v>13</v>
      </c>
      <c r="F65" s="2" t="s">
        <v>114</v>
      </c>
      <c r="G65" s="2"/>
      <c r="H65" s="2" t="s">
        <v>110</v>
      </c>
      <c r="I65" s="2" t="s">
        <v>110</v>
      </c>
      <c r="J65" s="2"/>
      <c r="K65" s="2"/>
      <c r="L65" s="2"/>
      <c r="M65" t="b">
        <f t="shared" si="15"/>
        <v>1</v>
      </c>
      <c r="N65" t="b">
        <f>IF(M65,ISNA(VLOOKUP(B65,$B$3:B64,1,FALSE)))</f>
        <v>0</v>
      </c>
      <c r="P65" s="14" t="b">
        <f t="shared" si="16"/>
        <v>0</v>
      </c>
      <c r="Q65" s="10" t="str">
        <f t="shared" si="17"/>
        <v>Directory_Entry</v>
      </c>
      <c r="R65" s="15"/>
      <c r="S65" s="10" t="str">
        <f t="shared" si="18"/>
        <v>Card</v>
      </c>
      <c r="T65" s="10" t="str">
        <f t="shared" si="19"/>
        <v>variable</v>
      </c>
      <c r="U65" s="11" t="str">
        <f t="shared" si="20"/>
        <v>CARD_Directory_Entry</v>
      </c>
      <c r="V65" s="9" t="str">
        <f t="shared" si="21"/>
        <v>("61"</v>
      </c>
      <c r="W65" s="9" t="str">
        <f t="shared" si="22"/>
        <v>,"Directory Entry"</v>
      </c>
      <c r="X65" s="9" t="str">
        <f t="shared" si="23"/>
        <v>,"Contains one or more data objects relevant to an application directory entry according to [ISO 7816-5]."</v>
      </c>
      <c r="Y65" s="9" t="str">
        <f t="shared" si="24"/>
        <v>,"Card"</v>
      </c>
      <c r="Z65" s="9" t="str">
        <f t="shared" si="25"/>
        <v>,"variable"</v>
      </c>
      <c r="AA65" s="9" t="str">
        <f t="shared" si="26"/>
        <v>,""</v>
      </c>
      <c r="AB65" s="9" t="str">
        <f t="shared" si="27"/>
        <v>,"var."</v>
      </c>
      <c r="AC65" s="9" t="str">
        <f t="shared" si="28"/>
        <v>,"var."</v>
      </c>
      <c r="AD65" s="9"/>
      <c r="AE65" s="12" t="str">
        <f t="shared" si="29"/>
        <v/>
      </c>
    </row>
    <row r="66" spans="1:31" ht="29.25" thickBot="1">
      <c r="A66">
        <v>61</v>
      </c>
      <c r="B66" s="4">
        <v>62</v>
      </c>
      <c r="C66" s="4" t="s">
        <v>136</v>
      </c>
      <c r="D66" s="5" t="s">
        <v>137</v>
      </c>
      <c r="E66" s="4" t="s">
        <v>13</v>
      </c>
      <c r="F66" s="4" t="s">
        <v>114</v>
      </c>
      <c r="G66" s="4"/>
      <c r="H66" s="4" t="s">
        <v>133</v>
      </c>
      <c r="I66" s="4" t="s">
        <v>133</v>
      </c>
      <c r="J66" s="4" t="s">
        <v>34</v>
      </c>
      <c r="K66" s="4"/>
      <c r="L66" s="4"/>
      <c r="M66" t="b">
        <f t="shared" si="15"/>
        <v>1</v>
      </c>
      <c r="N66" t="b">
        <f>IF(M66,ISNA(VLOOKUP(B66,$B$3:B65,1,FALSE)))</f>
        <v>1</v>
      </c>
      <c r="P66" s="14" t="b">
        <f t="shared" si="16"/>
        <v>1</v>
      </c>
      <c r="Q66" s="10" t="str">
        <f t="shared" si="17"/>
        <v>File_Control_Parameters_FCP_Template</v>
      </c>
      <c r="R66" s="15"/>
      <c r="S66" s="10" t="str">
        <f t="shared" si="18"/>
        <v>Card</v>
      </c>
      <c r="T66" s="10" t="str">
        <f t="shared" si="19"/>
        <v>variable</v>
      </c>
      <c r="U66" s="11" t="str">
        <f t="shared" si="20"/>
        <v>CARD_File_Control_Parameters_FCP_Template</v>
      </c>
      <c r="V66" s="9" t="str">
        <f t="shared" si="21"/>
        <v>("62"</v>
      </c>
      <c r="W66" s="9" t="str">
        <f t="shared" si="22"/>
        <v>,"File Control Parameters (FCP) Template"</v>
      </c>
      <c r="X66" s="9" t="str">
        <f t="shared" si="23"/>
        <v>,"Identifies the FCP template according to ISO/IEC 7816-4"</v>
      </c>
      <c r="Y66" s="9" t="str">
        <f t="shared" si="24"/>
        <v>,"Card"</v>
      </c>
      <c r="Z66" s="9" t="str">
        <f t="shared" si="25"/>
        <v>,"variable"</v>
      </c>
      <c r="AA66" s="9" t="str">
        <f t="shared" si="26"/>
        <v>,""</v>
      </c>
      <c r="AB66" s="9" t="str">
        <f t="shared" si="27"/>
        <v>,"var. up to 252"</v>
      </c>
      <c r="AC66" s="9" t="str">
        <f t="shared" si="28"/>
        <v>,"var. up to 252"</v>
      </c>
      <c r="AD66" s="9"/>
      <c r="AE66" s="12" t="str">
        <f t="shared" si="29"/>
        <v>CARD_File_Control_Parameters_FCP_Template("62","File Control Parameters (FCP) Template","Identifies the FCP template according to ISO/IEC 7816-4","Card","variable","","var. up to 252","var. up to 252"),</v>
      </c>
    </row>
    <row r="67" spans="1:31" ht="29.25" thickBot="1">
      <c r="A67">
        <v>62</v>
      </c>
      <c r="B67" s="2" t="s">
        <v>138</v>
      </c>
      <c r="C67" s="2" t="s">
        <v>139</v>
      </c>
      <c r="D67" s="3" t="s">
        <v>140</v>
      </c>
      <c r="E67" s="2" t="s">
        <v>13</v>
      </c>
      <c r="F67" s="2" t="s">
        <v>114</v>
      </c>
      <c r="G67" s="2"/>
      <c r="H67" s="2">
        <v>0</v>
      </c>
      <c r="I67" s="2">
        <v>252</v>
      </c>
      <c r="J67" s="2" t="s">
        <v>34</v>
      </c>
      <c r="K67" s="2"/>
      <c r="L67" s="2"/>
      <c r="M67" t="b">
        <f t="shared" si="15"/>
        <v>1</v>
      </c>
      <c r="N67" t="b">
        <f>IF(M67,ISNA(VLOOKUP(B67,$B$3:B66,1,FALSE)))</f>
        <v>1</v>
      </c>
      <c r="P67" s="14" t="b">
        <f t="shared" si="16"/>
        <v>1</v>
      </c>
      <c r="Q67" s="10" t="str">
        <f t="shared" si="17"/>
        <v>File_Control_Information_FCI_Template</v>
      </c>
      <c r="R67" s="15"/>
      <c r="S67" s="10" t="str">
        <f t="shared" si="18"/>
        <v>Card</v>
      </c>
      <c r="T67" s="10" t="str">
        <f t="shared" si="19"/>
        <v>variable</v>
      </c>
      <c r="U67" s="11" t="str">
        <f t="shared" si="20"/>
        <v>CARD_File_Control_Information_FCI_Template</v>
      </c>
      <c r="V67" s="9" t="str">
        <f t="shared" si="21"/>
        <v>("6F"</v>
      </c>
      <c r="W67" s="9" t="str">
        <f t="shared" si="22"/>
        <v>,"File Control Information (FCI) Template"</v>
      </c>
      <c r="X67" s="9" t="str">
        <f t="shared" si="23"/>
        <v>,"Identifies the FCI template according to ISO/IEC 7816-4"</v>
      </c>
      <c r="Y67" s="9" t="str">
        <f t="shared" si="24"/>
        <v>,"Card"</v>
      </c>
      <c r="Z67" s="9" t="str">
        <f t="shared" si="25"/>
        <v>,"variable"</v>
      </c>
      <c r="AA67" s="9" t="str">
        <f t="shared" si="26"/>
        <v>,""</v>
      </c>
      <c r="AB67" s="9" t="str">
        <f t="shared" si="27"/>
        <v>,"0"</v>
      </c>
      <c r="AC67" s="9" t="str">
        <f t="shared" si="28"/>
        <v>,"252"</v>
      </c>
      <c r="AD67" s="9"/>
      <c r="AE67" s="12" t="str">
        <f t="shared" si="29"/>
        <v>CARD_File_Control_Information_FCI_Template("6F","File Control Information (FCI) Template","Identifies the FCI template according to ISO/IEC 7816-4","Card","variable","","0","252"),</v>
      </c>
    </row>
    <row r="68" spans="1:31" ht="29.25" thickBot="1">
      <c r="A68">
        <v>63</v>
      </c>
      <c r="B68" s="4" t="s">
        <v>138</v>
      </c>
      <c r="C68" s="4" t="s">
        <v>139</v>
      </c>
      <c r="D68" s="5" t="s">
        <v>140</v>
      </c>
      <c r="E68" s="4" t="s">
        <v>13</v>
      </c>
      <c r="F68" s="4" t="s">
        <v>114</v>
      </c>
      <c r="G68" s="4"/>
      <c r="H68" s="4">
        <v>0</v>
      </c>
      <c r="I68" s="4">
        <v>252</v>
      </c>
      <c r="J68" s="4" t="s">
        <v>34</v>
      </c>
      <c r="K68" s="4"/>
      <c r="L68" s="4"/>
      <c r="M68" t="b">
        <f t="shared" ref="M68:M131" si="30">LEN(B68)&gt;0</f>
        <v>1</v>
      </c>
      <c r="N68" t="b">
        <f>IF(M68,ISNA(VLOOKUP(B68,$B$3:B67,1,FALSE)))</f>
        <v>0</v>
      </c>
      <c r="P68" s="14" t="b">
        <f t="shared" si="16"/>
        <v>0</v>
      </c>
      <c r="Q68" s="10" t="str">
        <f t="shared" si="17"/>
        <v>File_Control_Information_FCI_Template</v>
      </c>
      <c r="R68" s="15"/>
      <c r="S68" s="10" t="str">
        <f t="shared" si="18"/>
        <v>Card</v>
      </c>
      <c r="T68" s="10" t="str">
        <f t="shared" si="19"/>
        <v>variable</v>
      </c>
      <c r="U68" s="11" t="str">
        <f t="shared" si="20"/>
        <v>CARD_File_Control_Information_FCI_Template</v>
      </c>
      <c r="V68" s="9" t="str">
        <f t="shared" si="21"/>
        <v>("6F"</v>
      </c>
      <c r="W68" s="9" t="str">
        <f t="shared" si="22"/>
        <v>,"File Control Information (FCI) Template"</v>
      </c>
      <c r="X68" s="9" t="str">
        <f t="shared" si="23"/>
        <v>,"Identifies the FCI template according to ISO/IEC 7816-4"</v>
      </c>
      <c r="Y68" s="9" t="str">
        <f t="shared" si="24"/>
        <v>,"Card"</v>
      </c>
      <c r="Z68" s="9" t="str">
        <f t="shared" si="25"/>
        <v>,"variable"</v>
      </c>
      <c r="AA68" s="9" t="str">
        <f t="shared" si="26"/>
        <v>,""</v>
      </c>
      <c r="AB68" s="9" t="str">
        <f t="shared" si="27"/>
        <v>,"0"</v>
      </c>
      <c r="AC68" s="9" t="str">
        <f t="shared" si="28"/>
        <v>,"252"</v>
      </c>
      <c r="AD68" s="9"/>
      <c r="AE68" s="12" t="str">
        <f t="shared" si="29"/>
        <v/>
      </c>
    </row>
    <row r="69" spans="1:31" ht="29.25" thickBot="1">
      <c r="A69">
        <v>64</v>
      </c>
      <c r="B69" s="2" t="s">
        <v>138</v>
      </c>
      <c r="C69" s="2" t="s">
        <v>139</v>
      </c>
      <c r="D69" s="3" t="s">
        <v>140</v>
      </c>
      <c r="E69" s="2" t="s">
        <v>13</v>
      </c>
      <c r="F69" s="2" t="s">
        <v>114</v>
      </c>
      <c r="G69" s="2"/>
      <c r="H69" s="2">
        <v>0</v>
      </c>
      <c r="I69" s="2">
        <v>252</v>
      </c>
      <c r="J69" s="2" t="s">
        <v>34</v>
      </c>
      <c r="K69" s="2"/>
      <c r="L69" s="2"/>
      <c r="M69" t="b">
        <f t="shared" si="30"/>
        <v>1</v>
      </c>
      <c r="N69" t="b">
        <f>IF(M69,ISNA(VLOOKUP(B69,$B$3:B68,1,FALSE)))</f>
        <v>0</v>
      </c>
      <c r="P69" s="14" t="b">
        <f t="shared" si="16"/>
        <v>0</v>
      </c>
      <c r="Q69" s="10" t="str">
        <f t="shared" si="17"/>
        <v>File_Control_Information_FCI_Template</v>
      </c>
      <c r="R69" s="15"/>
      <c r="S69" s="10" t="str">
        <f t="shared" si="18"/>
        <v>Card</v>
      </c>
      <c r="T69" s="10" t="str">
        <f t="shared" si="19"/>
        <v>variable</v>
      </c>
      <c r="U69" s="11" t="str">
        <f t="shared" si="20"/>
        <v>CARD_File_Control_Information_FCI_Template</v>
      </c>
      <c r="V69" s="9" t="str">
        <f t="shared" si="21"/>
        <v>("6F"</v>
      </c>
      <c r="W69" s="9" t="str">
        <f t="shared" si="22"/>
        <v>,"File Control Information (FCI) Template"</v>
      </c>
      <c r="X69" s="9" t="str">
        <f t="shared" si="23"/>
        <v>,"Identifies the FCI template according to ISO/IEC 7816-4"</v>
      </c>
      <c r="Y69" s="9" t="str">
        <f t="shared" si="24"/>
        <v>,"Card"</v>
      </c>
      <c r="Z69" s="9" t="str">
        <f t="shared" si="25"/>
        <v>,"variable"</v>
      </c>
      <c r="AA69" s="9" t="str">
        <f t="shared" si="26"/>
        <v>,""</v>
      </c>
      <c r="AB69" s="9" t="str">
        <f t="shared" si="27"/>
        <v>,"0"</v>
      </c>
      <c r="AC69" s="9" t="str">
        <f t="shared" si="28"/>
        <v>,"252"</v>
      </c>
      <c r="AD69" s="9"/>
      <c r="AE69" s="12" t="str">
        <f t="shared" si="29"/>
        <v/>
      </c>
    </row>
    <row r="70" spans="1:31" ht="57.75" thickBot="1">
      <c r="A70">
        <v>65</v>
      </c>
      <c r="B70" s="4">
        <v>70</v>
      </c>
      <c r="C70" s="4" t="s">
        <v>141</v>
      </c>
      <c r="D70" s="5" t="s">
        <v>142</v>
      </c>
      <c r="E70" s="4" t="s">
        <v>13</v>
      </c>
      <c r="F70" s="4" t="s">
        <v>114</v>
      </c>
      <c r="G70" s="4"/>
      <c r="H70" s="4">
        <v>0</v>
      </c>
      <c r="I70" s="4">
        <v>255</v>
      </c>
      <c r="J70" s="4" t="s">
        <v>34</v>
      </c>
      <c r="K70" s="4"/>
      <c r="L70" s="4"/>
      <c r="M70" t="b">
        <f t="shared" si="30"/>
        <v>1</v>
      </c>
      <c r="N70" t="b">
        <f>IF(M70,ISNA(VLOOKUP(B70,$B$3:B69,1,FALSE)))</f>
        <v>1</v>
      </c>
      <c r="P70" s="14" t="b">
        <f t="shared" si="16"/>
        <v>1</v>
      </c>
      <c r="Q70" s="10" t="str">
        <f t="shared" si="17"/>
        <v>READ_RECORD_Response_Message_Template</v>
      </c>
      <c r="R70" s="15"/>
      <c r="S70" s="10" t="str">
        <f t="shared" si="18"/>
        <v>Card</v>
      </c>
      <c r="T70" s="10" t="str">
        <f t="shared" si="19"/>
        <v>variable</v>
      </c>
      <c r="U70" s="11" t="str">
        <f t="shared" si="20"/>
        <v>CARD_READ_RECORD_Response_Message_Template</v>
      </c>
      <c r="V70" s="9" t="str">
        <f t="shared" si="21"/>
        <v>("70"</v>
      </c>
      <c r="W70" s="9" t="str">
        <f t="shared" si="22"/>
        <v>,"READ RECORD Response Message Template"</v>
      </c>
      <c r="X70" s="9" t="str">
        <f t="shared" si="23"/>
        <v>,"Template containing the data objects returned by the Card in response to a READ RECORD command. Contains the contents of the record read. (Mandatory for SFIs 1-10. Response messages for SFIs 11-30 are outside the scope of EMV, but may use template '70')"</v>
      </c>
      <c r="Y70" s="9" t="str">
        <f t="shared" si="24"/>
        <v>,"Card"</v>
      </c>
      <c r="Z70" s="9" t="str">
        <f t="shared" si="25"/>
        <v>,"variable"</v>
      </c>
      <c r="AA70" s="9" t="str">
        <f t="shared" si="26"/>
        <v>,""</v>
      </c>
      <c r="AB70" s="9" t="str">
        <f t="shared" si="27"/>
        <v>,"0"</v>
      </c>
      <c r="AC70" s="9" t="str">
        <f t="shared" si="28"/>
        <v>,"255"</v>
      </c>
      <c r="AD70" s="9"/>
      <c r="AE70" s="12" t="str">
        <f t="shared" si="29"/>
        <v>CARD_READ_RECORD_Response_Message_Template("70","READ RECORD Response Message Template","Template containing the data objects returned by the Card in response to a READ RECORD command. Contains the contents of the record read. (Mandatory for SFIs 1-10. Response messages for SFIs 11-30 are outside the scope of EMV, but may use template '70')","Card","variable","","0","255"),</v>
      </c>
    </row>
    <row r="71" spans="1:31" ht="43.5" thickBot="1">
      <c r="A71">
        <v>66</v>
      </c>
      <c r="B71" s="2">
        <v>70</v>
      </c>
      <c r="C71" s="2" t="s">
        <v>141</v>
      </c>
      <c r="D71" s="3" t="s">
        <v>143</v>
      </c>
      <c r="E71" s="2" t="s">
        <v>13</v>
      </c>
      <c r="F71" s="2" t="s">
        <v>114</v>
      </c>
      <c r="G71" s="2"/>
      <c r="H71" s="2" t="s">
        <v>133</v>
      </c>
      <c r="I71" s="2" t="s">
        <v>133</v>
      </c>
      <c r="J71" s="2" t="s">
        <v>34</v>
      </c>
      <c r="K71" s="2"/>
      <c r="L71" s="2"/>
      <c r="M71" t="b">
        <f t="shared" si="30"/>
        <v>1</v>
      </c>
      <c r="N71" t="b">
        <f>IF(M71,ISNA(VLOOKUP(B71,$B$3:B70,1,FALSE)))</f>
        <v>0</v>
      </c>
      <c r="P71" s="14" t="b">
        <f t="shared" si="16"/>
        <v>0</v>
      </c>
      <c r="Q71" s="10" t="str">
        <f t="shared" si="17"/>
        <v>READ_RECORD_Response_Message_Template</v>
      </c>
      <c r="R71" s="15"/>
      <c r="S71" s="10" t="str">
        <f t="shared" si="18"/>
        <v>Card</v>
      </c>
      <c r="T71" s="10" t="str">
        <f t="shared" si="19"/>
        <v>variable</v>
      </c>
      <c r="U71" s="11" t="str">
        <f t="shared" si="20"/>
        <v>CARD_READ_RECORD_Response_Message_Template</v>
      </c>
      <c r="V71" s="9" t="str">
        <f t="shared" si="21"/>
        <v>("70"</v>
      </c>
      <c r="W71" s="9" t="str">
        <f t="shared" si="22"/>
        <v>,"READ RECORD Response Message Template"</v>
      </c>
      <c r="X71" s="9" t="str">
        <f t="shared" si="23"/>
        <v>,"Contains the contents of the record read. (Mandatory for SFIs 1-10. Response messages for SFIs 11-30 are outside the scope of EMV, but may use template '70')"</v>
      </c>
      <c r="Y71" s="9" t="str">
        <f t="shared" si="24"/>
        <v>,"Card"</v>
      </c>
      <c r="Z71" s="9" t="str">
        <f t="shared" si="25"/>
        <v>,"variable"</v>
      </c>
      <c r="AA71" s="9" t="str">
        <f t="shared" si="26"/>
        <v>,""</v>
      </c>
      <c r="AB71" s="9" t="str">
        <f t="shared" si="27"/>
        <v>,"var. up to 252"</v>
      </c>
      <c r="AC71" s="9" t="str">
        <f t="shared" si="28"/>
        <v>,"var. up to 252"</v>
      </c>
      <c r="AD71" s="9"/>
      <c r="AE71" s="12" t="str">
        <f t="shared" si="29"/>
        <v/>
      </c>
    </row>
    <row r="72" spans="1:31" ht="29.25" thickBot="1">
      <c r="A72">
        <v>67</v>
      </c>
      <c r="B72" s="4">
        <v>71</v>
      </c>
      <c r="C72" s="4" t="s">
        <v>144</v>
      </c>
      <c r="D72" s="5" t="s">
        <v>145</v>
      </c>
      <c r="E72" s="4" t="s">
        <v>146</v>
      </c>
      <c r="F72" s="4" t="s">
        <v>37</v>
      </c>
      <c r="G72" s="4"/>
      <c r="H72" s="4" t="s">
        <v>110</v>
      </c>
      <c r="I72" s="4" t="s">
        <v>110</v>
      </c>
      <c r="J72" s="4" t="s">
        <v>34</v>
      </c>
      <c r="K72" s="4"/>
      <c r="L72" s="4"/>
      <c r="M72" t="b">
        <f t="shared" si="30"/>
        <v>1</v>
      </c>
      <c r="N72" t="b">
        <f>IF(M72,ISNA(VLOOKUP(B72,$B$3:B71,1,FALSE)))</f>
        <v>1</v>
      </c>
      <c r="P72" s="14" t="b">
        <f t="shared" si="16"/>
        <v>1</v>
      </c>
      <c r="Q72" s="10" t="str">
        <f t="shared" si="17"/>
        <v>Issuer_Script_Template_1</v>
      </c>
      <c r="R72" s="15"/>
      <c r="S72" s="10" t="str">
        <f t="shared" si="18"/>
        <v>Issuer</v>
      </c>
      <c r="T72" s="10" t="str">
        <f t="shared" si="19"/>
        <v>binary</v>
      </c>
      <c r="U72" s="11" t="str">
        <f t="shared" si="20"/>
        <v>ISSUER_Issuer_Script_Template_1</v>
      </c>
      <c r="V72" s="9" t="str">
        <f t="shared" si="21"/>
        <v>("71"</v>
      </c>
      <c r="W72" s="9" t="str">
        <f t="shared" si="22"/>
        <v>,"Issuer Script Template 1"</v>
      </c>
      <c r="X72" s="9" t="str">
        <f t="shared" si="23"/>
        <v>,"Contains proprietary issuer data for transmission to the ICC before the second GENERATE AC command"</v>
      </c>
      <c r="Y72" s="9" t="str">
        <f t="shared" si="24"/>
        <v>,"Issuer"</v>
      </c>
      <c r="Z72" s="9" t="str">
        <f t="shared" si="25"/>
        <v>,"binary"</v>
      </c>
      <c r="AA72" s="9" t="str">
        <f t="shared" si="26"/>
        <v>,""</v>
      </c>
      <c r="AB72" s="9" t="str">
        <f t="shared" si="27"/>
        <v>,"var."</v>
      </c>
      <c r="AC72" s="9" t="str">
        <f t="shared" si="28"/>
        <v>,"var."</v>
      </c>
      <c r="AD72" s="9"/>
      <c r="AE72" s="12" t="str">
        <f t="shared" si="29"/>
        <v>ISSUER_Issuer_Script_Template_1("71","Issuer Script Template 1","Contains proprietary issuer data for transmission to the ICC before the second GENERATE AC command","Issuer","binary","","var.","var."),</v>
      </c>
    </row>
    <row r="73" spans="1:31" ht="29.25" thickBot="1">
      <c r="A73">
        <v>68</v>
      </c>
      <c r="B73" s="2">
        <v>71</v>
      </c>
      <c r="C73" s="2" t="s">
        <v>144</v>
      </c>
      <c r="D73" s="3" t="s">
        <v>145</v>
      </c>
      <c r="E73" s="2" t="s">
        <v>146</v>
      </c>
      <c r="F73" s="2" t="s">
        <v>37</v>
      </c>
      <c r="G73" s="2"/>
      <c r="H73" s="2" t="s">
        <v>147</v>
      </c>
      <c r="I73" s="2" t="s">
        <v>147</v>
      </c>
      <c r="J73" s="2" t="s">
        <v>34</v>
      </c>
      <c r="K73" s="2"/>
      <c r="L73" s="2"/>
      <c r="M73" t="b">
        <f t="shared" si="30"/>
        <v>1</v>
      </c>
      <c r="N73" t="b">
        <f>IF(M73,ISNA(VLOOKUP(B73,$B$3:B72,1,FALSE)))</f>
        <v>0</v>
      </c>
      <c r="P73" s="14" t="b">
        <f t="shared" si="16"/>
        <v>0</v>
      </c>
      <c r="Q73" s="10" t="str">
        <f t="shared" si="17"/>
        <v>Issuer_Script_Template_1</v>
      </c>
      <c r="R73" s="15"/>
      <c r="S73" s="10" t="str">
        <f t="shared" si="18"/>
        <v>Issuer</v>
      </c>
      <c r="T73" s="10" t="str">
        <f t="shared" si="19"/>
        <v>binary</v>
      </c>
      <c r="U73" s="11" t="str">
        <f t="shared" si="20"/>
        <v>ISSUER_Issuer_Script_Template_1</v>
      </c>
      <c r="V73" s="9" t="str">
        <f t="shared" si="21"/>
        <v>("71"</v>
      </c>
      <c r="W73" s="9" t="str">
        <f t="shared" si="22"/>
        <v>,"Issuer Script Template 1"</v>
      </c>
      <c r="X73" s="9" t="str">
        <f t="shared" si="23"/>
        <v>,"Contains proprietary issuer data for transmission to the ICC before the second GENERATE AC command"</v>
      </c>
      <c r="Y73" s="9" t="str">
        <f t="shared" si="24"/>
        <v>,"Issuer"</v>
      </c>
      <c r="Z73" s="9" t="str">
        <f t="shared" si="25"/>
        <v>,"binary"</v>
      </c>
      <c r="AA73" s="9" t="str">
        <f t="shared" si="26"/>
        <v>,""</v>
      </c>
      <c r="AB73" s="9" t="str">
        <f t="shared" si="27"/>
        <v>,"var. up to 128"</v>
      </c>
      <c r="AC73" s="9" t="str">
        <f t="shared" si="28"/>
        <v>,"var. up to 128"</v>
      </c>
      <c r="AD73" s="9"/>
      <c r="AE73" s="12" t="str">
        <f t="shared" si="29"/>
        <v/>
      </c>
    </row>
    <row r="74" spans="1:31" ht="29.25" thickBot="1">
      <c r="A74">
        <v>69</v>
      </c>
      <c r="B74" s="4">
        <v>72</v>
      </c>
      <c r="C74" s="4" t="s">
        <v>148</v>
      </c>
      <c r="D74" s="5" t="s">
        <v>149</v>
      </c>
      <c r="E74" s="4" t="s">
        <v>146</v>
      </c>
      <c r="F74" s="4" t="s">
        <v>37</v>
      </c>
      <c r="G74" s="4"/>
      <c r="H74" s="4" t="s">
        <v>110</v>
      </c>
      <c r="I74" s="4" t="s">
        <v>110</v>
      </c>
      <c r="J74" s="4" t="s">
        <v>34</v>
      </c>
      <c r="K74" s="4"/>
      <c r="L74" s="4"/>
      <c r="M74" t="b">
        <f t="shared" si="30"/>
        <v>1</v>
      </c>
      <c r="N74" t="b">
        <f>IF(M74,ISNA(VLOOKUP(B74,$B$3:B73,1,FALSE)))</f>
        <v>1</v>
      </c>
      <c r="P74" s="14" t="b">
        <f t="shared" si="16"/>
        <v>1</v>
      </c>
      <c r="Q74" s="10" t="str">
        <f t="shared" si="17"/>
        <v>Issuer_Script_Template_2</v>
      </c>
      <c r="R74" s="15"/>
      <c r="S74" s="10" t="str">
        <f t="shared" si="18"/>
        <v>Issuer</v>
      </c>
      <c r="T74" s="10" t="str">
        <f t="shared" si="19"/>
        <v>binary</v>
      </c>
      <c r="U74" s="11" t="str">
        <f t="shared" si="20"/>
        <v>ISSUER_Issuer_Script_Template_2</v>
      </c>
      <c r="V74" s="9" t="str">
        <f t="shared" si="21"/>
        <v>("72"</v>
      </c>
      <c r="W74" s="9" t="str">
        <f t="shared" si="22"/>
        <v>,"Issuer Script Template 2"</v>
      </c>
      <c r="X74" s="9" t="str">
        <f t="shared" si="23"/>
        <v>,"Contains proprietary issuer data for transmission to the ICC after the second GENERATE AC command"</v>
      </c>
      <c r="Y74" s="9" t="str">
        <f t="shared" si="24"/>
        <v>,"Issuer"</v>
      </c>
      <c r="Z74" s="9" t="str">
        <f t="shared" si="25"/>
        <v>,"binary"</v>
      </c>
      <c r="AA74" s="9" t="str">
        <f t="shared" si="26"/>
        <v>,""</v>
      </c>
      <c r="AB74" s="9" t="str">
        <f t="shared" si="27"/>
        <v>,"var."</v>
      </c>
      <c r="AC74" s="9" t="str">
        <f t="shared" si="28"/>
        <v>,"var."</v>
      </c>
      <c r="AD74" s="9"/>
      <c r="AE74" s="12" t="str">
        <f t="shared" si="29"/>
        <v>ISSUER_Issuer_Script_Template_2("72","Issuer Script Template 2","Contains proprietary issuer data for transmission to the ICC after the second GENERATE AC command","Issuer","binary","","var.","var."),</v>
      </c>
    </row>
    <row r="75" spans="1:31" ht="29.25" thickBot="1">
      <c r="A75">
        <v>70</v>
      </c>
      <c r="B75" s="2">
        <v>72</v>
      </c>
      <c r="C75" s="2" t="s">
        <v>148</v>
      </c>
      <c r="D75" s="3" t="s">
        <v>149</v>
      </c>
      <c r="E75" s="2" t="s">
        <v>146</v>
      </c>
      <c r="F75" s="2" t="s">
        <v>37</v>
      </c>
      <c r="G75" s="2"/>
      <c r="H75" s="2" t="s">
        <v>147</v>
      </c>
      <c r="I75" s="2" t="s">
        <v>147</v>
      </c>
      <c r="J75" s="2" t="s">
        <v>34</v>
      </c>
      <c r="K75" s="2"/>
      <c r="L75" s="2"/>
      <c r="M75" t="b">
        <f t="shared" si="30"/>
        <v>1</v>
      </c>
      <c r="N75" t="b">
        <f>IF(M75,ISNA(VLOOKUP(B75,$B$3:B74,1,FALSE)))</f>
        <v>0</v>
      </c>
      <c r="P75" s="14" t="b">
        <f t="shared" si="16"/>
        <v>0</v>
      </c>
      <c r="Q75" s="10" t="str">
        <f t="shared" si="17"/>
        <v>Issuer_Script_Template_2</v>
      </c>
      <c r="R75" s="15"/>
      <c r="S75" s="10" t="str">
        <f t="shared" si="18"/>
        <v>Issuer</v>
      </c>
      <c r="T75" s="10" t="str">
        <f t="shared" si="19"/>
        <v>binary</v>
      </c>
      <c r="U75" s="11" t="str">
        <f t="shared" si="20"/>
        <v>ISSUER_Issuer_Script_Template_2</v>
      </c>
      <c r="V75" s="9" t="str">
        <f t="shared" si="21"/>
        <v>("72"</v>
      </c>
      <c r="W75" s="9" t="str">
        <f t="shared" si="22"/>
        <v>,"Issuer Script Template 2"</v>
      </c>
      <c r="X75" s="9" t="str">
        <f t="shared" si="23"/>
        <v>,"Contains proprietary issuer data for transmission to the ICC after the second GENERATE AC command"</v>
      </c>
      <c r="Y75" s="9" t="str">
        <f t="shared" si="24"/>
        <v>,"Issuer"</v>
      </c>
      <c r="Z75" s="9" t="str">
        <f t="shared" si="25"/>
        <v>,"binary"</v>
      </c>
      <c r="AA75" s="9" t="str">
        <f t="shared" si="26"/>
        <v>,""</v>
      </c>
      <c r="AB75" s="9" t="str">
        <f t="shared" si="27"/>
        <v>,"var. up to 128"</v>
      </c>
      <c r="AC75" s="9" t="str">
        <f t="shared" si="28"/>
        <v>,"var. up to 128"</v>
      </c>
      <c r="AD75" s="9"/>
      <c r="AE75" s="12" t="str">
        <f t="shared" si="29"/>
        <v/>
      </c>
    </row>
    <row r="76" spans="1:31" ht="29.25" thickBot="1">
      <c r="A76">
        <v>71</v>
      </c>
      <c r="B76" s="4">
        <v>73</v>
      </c>
      <c r="C76" s="4" t="s">
        <v>150</v>
      </c>
      <c r="D76" s="5" t="s">
        <v>151</v>
      </c>
      <c r="E76" s="4" t="s">
        <v>13</v>
      </c>
      <c r="F76" s="4" t="s">
        <v>114</v>
      </c>
      <c r="G76" s="4" t="s">
        <v>21</v>
      </c>
      <c r="H76" s="4">
        <v>0</v>
      </c>
      <c r="I76" s="4">
        <v>252</v>
      </c>
      <c r="J76" s="4" t="s">
        <v>34</v>
      </c>
      <c r="K76" s="4"/>
      <c r="L76" s="4"/>
      <c r="M76" t="b">
        <f t="shared" si="30"/>
        <v>1</v>
      </c>
      <c r="N76" t="b">
        <f>IF(M76,ISNA(VLOOKUP(B76,$B$3:B75,1,FALSE)))</f>
        <v>1</v>
      </c>
      <c r="P76" s="14" t="b">
        <f t="shared" si="16"/>
        <v>1</v>
      </c>
      <c r="Q76" s="10" t="str">
        <f t="shared" si="17"/>
        <v>Directory_Discretionary_Template</v>
      </c>
      <c r="R76" s="15"/>
      <c r="S76" s="10" t="str">
        <f t="shared" si="18"/>
        <v>Card</v>
      </c>
      <c r="T76" s="10" t="str">
        <f t="shared" si="19"/>
        <v>variable</v>
      </c>
      <c r="U76" s="11" t="str">
        <f t="shared" si="20"/>
        <v>CARD_Directory_Discretionary_Template</v>
      </c>
      <c r="V76" s="9" t="str">
        <f t="shared" si="21"/>
        <v>("73"</v>
      </c>
      <c r="W76" s="9" t="str">
        <f t="shared" si="22"/>
        <v>,"Directory Discretionary Template"</v>
      </c>
      <c r="X76" s="9" t="str">
        <f t="shared" si="23"/>
        <v>,"Issuer discretionary part of the directory according to ISO/IEC 7816-5"</v>
      </c>
      <c r="Y76" s="9" t="str">
        <f t="shared" si="24"/>
        <v>,"Card"</v>
      </c>
      <c r="Z76" s="9" t="str">
        <f t="shared" si="25"/>
        <v>,"variable"</v>
      </c>
      <c r="AA76" s="9" t="str">
        <f t="shared" si="26"/>
        <v>,"'61'"</v>
      </c>
      <c r="AB76" s="9" t="str">
        <f t="shared" si="27"/>
        <v>,"0"</v>
      </c>
      <c r="AC76" s="9" t="str">
        <f t="shared" si="28"/>
        <v>,"252"</v>
      </c>
      <c r="AD76" s="9"/>
      <c r="AE76" s="12" t="str">
        <f t="shared" si="29"/>
        <v>CARD_Directory_Discretionary_Template("73","Directory Discretionary Template","Issuer discretionary part of the directory according to ISO/IEC 7816-5","Card","variable","'61'","0","252"),</v>
      </c>
    </row>
    <row r="77" spans="1:31" ht="29.25" thickBot="1">
      <c r="A77">
        <v>72</v>
      </c>
      <c r="B77" s="2">
        <v>77</v>
      </c>
      <c r="C77" s="2" t="s">
        <v>152</v>
      </c>
      <c r="D77" s="3" t="s">
        <v>153</v>
      </c>
      <c r="E77" s="2" t="s">
        <v>13</v>
      </c>
      <c r="F77" s="2" t="s">
        <v>114</v>
      </c>
      <c r="G77" s="2"/>
      <c r="H77" s="2" t="s">
        <v>110</v>
      </c>
      <c r="I77" s="2" t="s">
        <v>110</v>
      </c>
      <c r="J77" s="2" t="s">
        <v>34</v>
      </c>
      <c r="K77" s="2"/>
      <c r="L77" s="2"/>
      <c r="M77" t="b">
        <f t="shared" si="30"/>
        <v>1</v>
      </c>
      <c r="N77" t="b">
        <f>IF(M77,ISNA(VLOOKUP(B77,$B$3:B76,1,FALSE)))</f>
        <v>1</v>
      </c>
      <c r="P77" s="14" t="b">
        <f t="shared" si="16"/>
        <v>1</v>
      </c>
      <c r="Q77" s="10" t="str">
        <f t="shared" si="17"/>
        <v>Response_Message_Template_Format_2</v>
      </c>
      <c r="R77" s="15"/>
      <c r="S77" s="10" t="str">
        <f t="shared" si="18"/>
        <v>Card</v>
      </c>
      <c r="T77" s="10" t="str">
        <f t="shared" si="19"/>
        <v>variable</v>
      </c>
      <c r="U77" s="11" t="str">
        <f t="shared" si="20"/>
        <v>CARD_Response_Message_Template_Format_2</v>
      </c>
      <c r="V77" s="9" t="str">
        <f t="shared" si="21"/>
        <v>("77"</v>
      </c>
      <c r="W77" s="9" t="str">
        <f t="shared" si="22"/>
        <v>,"Response Message Template Format 2"</v>
      </c>
      <c r="X77" s="9" t="str">
        <f t="shared" si="23"/>
        <v>,"Contains the data objects (with tags and lengths) returned by the ICC in response to a command"</v>
      </c>
      <c r="Y77" s="9" t="str">
        <f t="shared" si="24"/>
        <v>,"Card"</v>
      </c>
      <c r="Z77" s="9" t="str">
        <f t="shared" si="25"/>
        <v>,"variable"</v>
      </c>
      <c r="AA77" s="9" t="str">
        <f t="shared" si="26"/>
        <v>,""</v>
      </c>
      <c r="AB77" s="9" t="str">
        <f t="shared" si="27"/>
        <v>,"var."</v>
      </c>
      <c r="AC77" s="9" t="str">
        <f t="shared" si="28"/>
        <v>,"var."</v>
      </c>
      <c r="AD77" s="9"/>
      <c r="AE77" s="12" t="str">
        <f t="shared" si="29"/>
        <v>CARD_Response_Message_Template_Format_2("77","Response Message Template Format 2","Contains the data objects (with tags and lengths) returned by the ICC in response to a command","Card","variable","","var.","var."),</v>
      </c>
    </row>
    <row r="78" spans="1:31" ht="29.25" thickBot="1">
      <c r="A78">
        <v>73</v>
      </c>
      <c r="B78" s="4">
        <v>77</v>
      </c>
      <c r="C78" s="4" t="s">
        <v>152</v>
      </c>
      <c r="D78" s="5" t="s">
        <v>154</v>
      </c>
      <c r="E78" s="4" t="s">
        <v>13</v>
      </c>
      <c r="F78" s="4" t="s">
        <v>114</v>
      </c>
      <c r="G78" s="4"/>
      <c r="H78" s="4" t="s">
        <v>110</v>
      </c>
      <c r="I78" s="4" t="s">
        <v>110</v>
      </c>
      <c r="J78" s="4" t="s">
        <v>34</v>
      </c>
      <c r="K78" s="4"/>
      <c r="L78" s="4"/>
      <c r="M78" t="b">
        <f t="shared" si="30"/>
        <v>1</v>
      </c>
      <c r="N78" t="b">
        <f>IF(M78,ISNA(VLOOKUP(B78,$B$3:B77,1,FALSE)))</f>
        <v>0</v>
      </c>
      <c r="P78" s="14" t="b">
        <f t="shared" si="16"/>
        <v>0</v>
      </c>
      <c r="Q78" s="10" t="str">
        <f t="shared" si="17"/>
        <v>Response_Message_Template_Format_2</v>
      </c>
      <c r="R78" s="15"/>
      <c r="S78" s="10" t="str">
        <f t="shared" si="18"/>
        <v>Card</v>
      </c>
      <c r="T78" s="10" t="str">
        <f t="shared" si="19"/>
        <v>variable</v>
      </c>
      <c r="U78" s="11" t="str">
        <f t="shared" si="20"/>
        <v>CARD_Response_Message_Template_Format_2</v>
      </c>
      <c r="V78" s="9" t="str">
        <f t="shared" si="21"/>
        <v>("77"</v>
      </c>
      <c r="W78" s="9" t="str">
        <f t="shared" si="22"/>
        <v>,"Response Message Template Format 2"</v>
      </c>
      <c r="X78" s="9" t="str">
        <f t="shared" si="23"/>
        <v>,"Contains the data objects (with tags and lengths) returned by the card in response to a command."</v>
      </c>
      <c r="Y78" s="9" t="str">
        <f t="shared" si="24"/>
        <v>,"Card"</v>
      </c>
      <c r="Z78" s="9" t="str">
        <f t="shared" si="25"/>
        <v>,"variable"</v>
      </c>
      <c r="AA78" s="9" t="str">
        <f t="shared" si="26"/>
        <v>,""</v>
      </c>
      <c r="AB78" s="9" t="str">
        <f t="shared" si="27"/>
        <v>,"var."</v>
      </c>
      <c r="AC78" s="9" t="str">
        <f t="shared" si="28"/>
        <v>,"var."</v>
      </c>
      <c r="AD78" s="9"/>
      <c r="AE78" s="12" t="str">
        <f t="shared" si="29"/>
        <v/>
      </c>
    </row>
    <row r="79" spans="1:31" ht="29.25" thickBot="1">
      <c r="A79">
        <v>74</v>
      </c>
      <c r="B79" s="2">
        <v>77</v>
      </c>
      <c r="C79" s="2" t="s">
        <v>152</v>
      </c>
      <c r="D79" s="3" t="s">
        <v>153</v>
      </c>
      <c r="E79" s="2" t="s">
        <v>13</v>
      </c>
      <c r="F79" s="2" t="s">
        <v>114</v>
      </c>
      <c r="G79" s="2"/>
      <c r="H79" s="2" t="s">
        <v>110</v>
      </c>
      <c r="I79" s="2" t="s">
        <v>110</v>
      </c>
      <c r="J79" s="2" t="s">
        <v>34</v>
      </c>
      <c r="K79" s="2"/>
      <c r="L79" s="2"/>
      <c r="M79" t="b">
        <f t="shared" si="30"/>
        <v>1</v>
      </c>
      <c r="N79" t="b">
        <f>IF(M79,ISNA(VLOOKUP(B79,$B$3:B78,1,FALSE)))</f>
        <v>0</v>
      </c>
      <c r="P79" s="14" t="b">
        <f t="shared" si="16"/>
        <v>0</v>
      </c>
      <c r="Q79" s="10" t="str">
        <f t="shared" si="17"/>
        <v>Response_Message_Template_Format_2</v>
      </c>
      <c r="R79" s="15"/>
      <c r="S79" s="10" t="str">
        <f t="shared" si="18"/>
        <v>Card</v>
      </c>
      <c r="T79" s="10" t="str">
        <f t="shared" si="19"/>
        <v>variable</v>
      </c>
      <c r="U79" s="11" t="str">
        <f t="shared" si="20"/>
        <v>CARD_Response_Message_Template_Format_2</v>
      </c>
      <c r="V79" s="9" t="str">
        <f t="shared" si="21"/>
        <v>("77"</v>
      </c>
      <c r="W79" s="9" t="str">
        <f t="shared" si="22"/>
        <v>,"Response Message Template Format 2"</v>
      </c>
      <c r="X79" s="9" t="str">
        <f t="shared" si="23"/>
        <v>,"Contains the data objects (with tags and lengths) returned by the ICC in response to a command"</v>
      </c>
      <c r="Y79" s="9" t="str">
        <f t="shared" si="24"/>
        <v>,"Card"</v>
      </c>
      <c r="Z79" s="9" t="str">
        <f t="shared" si="25"/>
        <v>,"variable"</v>
      </c>
      <c r="AA79" s="9" t="str">
        <f t="shared" si="26"/>
        <v>,""</v>
      </c>
      <c r="AB79" s="9" t="str">
        <f t="shared" si="27"/>
        <v>,"var."</v>
      </c>
      <c r="AC79" s="9" t="str">
        <f t="shared" si="28"/>
        <v>,"var."</v>
      </c>
      <c r="AD79" s="9"/>
      <c r="AE79" s="12" t="str">
        <f t="shared" si="29"/>
        <v/>
      </c>
    </row>
    <row r="80" spans="1:31" ht="29.25" thickBot="1">
      <c r="A80">
        <v>75</v>
      </c>
      <c r="B80" s="4">
        <v>80</v>
      </c>
      <c r="C80" s="4" t="s">
        <v>155</v>
      </c>
      <c r="D80" s="5" t="s">
        <v>156</v>
      </c>
      <c r="E80" s="4" t="s">
        <v>13</v>
      </c>
      <c r="F80" s="4" t="s">
        <v>114</v>
      </c>
      <c r="G80" s="4"/>
      <c r="H80" s="4" t="s">
        <v>110</v>
      </c>
      <c r="I80" s="4" t="s">
        <v>110</v>
      </c>
      <c r="J80" s="4" t="s">
        <v>16</v>
      </c>
      <c r="K80" s="4"/>
      <c r="L80" s="4"/>
      <c r="M80" t="b">
        <f t="shared" si="30"/>
        <v>1</v>
      </c>
      <c r="N80" t="b">
        <f>IF(M80,ISNA(VLOOKUP(B80,$B$3:B79,1,FALSE)))</f>
        <v>1</v>
      </c>
      <c r="P80" s="14" t="b">
        <f t="shared" si="16"/>
        <v>1</v>
      </c>
      <c r="Q80" s="10" t="str">
        <f t="shared" si="17"/>
        <v>Response_Message_Template_Format_1</v>
      </c>
      <c r="R80" s="15"/>
      <c r="S80" s="10" t="str">
        <f t="shared" si="18"/>
        <v>Card</v>
      </c>
      <c r="T80" s="10" t="str">
        <f t="shared" si="19"/>
        <v>variable</v>
      </c>
      <c r="U80" s="11" t="str">
        <f t="shared" si="20"/>
        <v>CARD_Response_Message_Template_Format_1</v>
      </c>
      <c r="V80" s="9" t="str">
        <f t="shared" si="21"/>
        <v>("80"</v>
      </c>
      <c r="W80" s="9" t="str">
        <f t="shared" si="22"/>
        <v>,"Response Message Template Format 1"</v>
      </c>
      <c r="X80" s="9" t="str">
        <f t="shared" si="23"/>
        <v>,"Contains the data objects (without tags and lengths) returned by the ICC in response to a command"</v>
      </c>
      <c r="Y80" s="9" t="str">
        <f t="shared" si="24"/>
        <v>,"Card"</v>
      </c>
      <c r="Z80" s="9" t="str">
        <f t="shared" si="25"/>
        <v>,"variable"</v>
      </c>
      <c r="AA80" s="9" t="str">
        <f t="shared" si="26"/>
        <v>,""</v>
      </c>
      <c r="AB80" s="9" t="str">
        <f t="shared" si="27"/>
        <v>,"var."</v>
      </c>
      <c r="AC80" s="9" t="str">
        <f t="shared" si="28"/>
        <v>,"var."</v>
      </c>
      <c r="AD80" s="9"/>
      <c r="AE80" s="12" t="str">
        <f t="shared" si="29"/>
        <v>CARD_Response_Message_Template_Format_1("80","Response Message Template Format 1","Contains the data objects (without tags and lengths) returned by the ICC in response to a command","Card","variable","","var.","var."),</v>
      </c>
    </row>
    <row r="81" spans="1:31" ht="29.25" thickBot="1">
      <c r="A81">
        <v>76</v>
      </c>
      <c r="B81" s="2">
        <v>80</v>
      </c>
      <c r="C81" s="2" t="s">
        <v>155</v>
      </c>
      <c r="D81" s="3" t="s">
        <v>157</v>
      </c>
      <c r="E81" s="2" t="s">
        <v>13</v>
      </c>
      <c r="F81" s="2" t="s">
        <v>114</v>
      </c>
      <c r="G81" s="2"/>
      <c r="H81" s="2" t="s">
        <v>110</v>
      </c>
      <c r="I81" s="2" t="s">
        <v>110</v>
      </c>
      <c r="J81" s="2" t="s">
        <v>16</v>
      </c>
      <c r="K81" s="2"/>
      <c r="L81" s="2"/>
      <c r="M81" t="b">
        <f t="shared" si="30"/>
        <v>1</v>
      </c>
      <c r="N81" t="b">
        <f>IF(M81,ISNA(VLOOKUP(B81,$B$3:B80,1,FALSE)))</f>
        <v>0</v>
      </c>
      <c r="P81" s="14" t="b">
        <f t="shared" si="16"/>
        <v>0</v>
      </c>
      <c r="Q81" s="10" t="str">
        <f t="shared" si="17"/>
        <v>Response_Message_Template_Format_1</v>
      </c>
      <c r="R81" s="15"/>
      <c r="S81" s="10" t="str">
        <f t="shared" si="18"/>
        <v>Card</v>
      </c>
      <c r="T81" s="10" t="str">
        <f t="shared" si="19"/>
        <v>variable</v>
      </c>
      <c r="U81" s="11" t="str">
        <f t="shared" si="20"/>
        <v>CARD_Response_Message_Template_Format_1</v>
      </c>
      <c r="V81" s="9" t="str">
        <f t="shared" si="21"/>
        <v>("80"</v>
      </c>
      <c r="W81" s="9" t="str">
        <f t="shared" si="22"/>
        <v>,"Response Message Template Format 1"</v>
      </c>
      <c r="X81" s="9" t="str">
        <f t="shared" si="23"/>
        <v>,"Contains the data objects (without tags and lengths) returned by the card in response to a command."</v>
      </c>
      <c r="Y81" s="9" t="str">
        <f t="shared" si="24"/>
        <v>,"Card"</v>
      </c>
      <c r="Z81" s="9" t="str">
        <f t="shared" si="25"/>
        <v>,"variable"</v>
      </c>
      <c r="AA81" s="9" t="str">
        <f t="shared" si="26"/>
        <v>,""</v>
      </c>
      <c r="AB81" s="9" t="str">
        <f t="shared" si="27"/>
        <v>,"var."</v>
      </c>
      <c r="AC81" s="9" t="str">
        <f t="shared" si="28"/>
        <v>,"var."</v>
      </c>
      <c r="AD81" s="9"/>
      <c r="AE81" s="12" t="str">
        <f t="shared" si="29"/>
        <v/>
      </c>
    </row>
    <row r="82" spans="1:31" ht="29.25" thickBot="1">
      <c r="A82">
        <v>77</v>
      </c>
      <c r="B82" s="4">
        <v>80</v>
      </c>
      <c r="C82" s="4" t="s">
        <v>155</v>
      </c>
      <c r="D82" s="5" t="s">
        <v>156</v>
      </c>
      <c r="E82" s="4" t="s">
        <v>13</v>
      </c>
      <c r="F82" s="4" t="s">
        <v>114</v>
      </c>
      <c r="G82" s="4"/>
      <c r="H82" s="4" t="s">
        <v>110</v>
      </c>
      <c r="I82" s="4" t="s">
        <v>110</v>
      </c>
      <c r="J82" s="4" t="s">
        <v>16</v>
      </c>
      <c r="K82" s="4"/>
      <c r="L82" s="4"/>
      <c r="M82" t="b">
        <f t="shared" si="30"/>
        <v>1</v>
      </c>
      <c r="N82" t="b">
        <f>IF(M82,ISNA(VLOOKUP(B82,$B$3:B81,1,FALSE)))</f>
        <v>0</v>
      </c>
      <c r="P82" s="14" t="b">
        <f t="shared" si="16"/>
        <v>0</v>
      </c>
      <c r="Q82" s="10" t="str">
        <f t="shared" si="17"/>
        <v>Response_Message_Template_Format_1</v>
      </c>
      <c r="R82" s="15"/>
      <c r="S82" s="10" t="str">
        <f t="shared" si="18"/>
        <v>Card</v>
      </c>
      <c r="T82" s="10" t="str">
        <f t="shared" si="19"/>
        <v>variable</v>
      </c>
      <c r="U82" s="11" t="str">
        <f t="shared" si="20"/>
        <v>CARD_Response_Message_Template_Format_1</v>
      </c>
      <c r="V82" s="9" t="str">
        <f t="shared" si="21"/>
        <v>("80"</v>
      </c>
      <c r="W82" s="9" t="str">
        <f t="shared" si="22"/>
        <v>,"Response Message Template Format 1"</v>
      </c>
      <c r="X82" s="9" t="str">
        <f t="shared" si="23"/>
        <v>,"Contains the data objects (without tags and lengths) returned by the ICC in response to a command"</v>
      </c>
      <c r="Y82" s="9" t="str">
        <f t="shared" si="24"/>
        <v>,"Card"</v>
      </c>
      <c r="Z82" s="9" t="str">
        <f t="shared" si="25"/>
        <v>,"variable"</v>
      </c>
      <c r="AA82" s="9" t="str">
        <f t="shared" si="26"/>
        <v>,""</v>
      </c>
      <c r="AB82" s="9" t="str">
        <f t="shared" si="27"/>
        <v>,"var."</v>
      </c>
      <c r="AC82" s="9" t="str">
        <f t="shared" si="28"/>
        <v>,"var."</v>
      </c>
      <c r="AD82" s="9"/>
      <c r="AE82" s="12" t="str">
        <f t="shared" si="29"/>
        <v/>
      </c>
    </row>
    <row r="83" spans="1:31" ht="15.75" thickBot="1">
      <c r="A83">
        <v>78</v>
      </c>
      <c r="B83" s="2">
        <v>81</v>
      </c>
      <c r="C83" s="2" t="s">
        <v>158</v>
      </c>
      <c r="D83" s="3" t="s">
        <v>159</v>
      </c>
      <c r="E83" s="2" t="s">
        <v>52</v>
      </c>
      <c r="F83" s="2" t="s">
        <v>37</v>
      </c>
      <c r="G83" s="2"/>
      <c r="H83" s="2">
        <v>4</v>
      </c>
      <c r="I83" s="2">
        <v>4</v>
      </c>
      <c r="J83" s="2" t="s">
        <v>16</v>
      </c>
      <c r="K83" s="2">
        <v>10000</v>
      </c>
      <c r="L83" s="2"/>
      <c r="M83" t="b">
        <f t="shared" si="30"/>
        <v>1</v>
      </c>
      <c r="N83" t="b">
        <f>IF(M83,ISNA(VLOOKUP(B83,$B$3:B82,1,FALSE)))</f>
        <v>1</v>
      </c>
      <c r="P83" s="14" t="b">
        <f t="shared" si="16"/>
        <v>1</v>
      </c>
      <c r="Q83" s="10" t="str">
        <f t="shared" si="17"/>
        <v>Amount_Authorised_Binary</v>
      </c>
      <c r="R83" s="15"/>
      <c r="S83" s="10" t="str">
        <f t="shared" si="18"/>
        <v>Terminal</v>
      </c>
      <c r="T83" s="10" t="str">
        <f t="shared" si="19"/>
        <v>binary</v>
      </c>
      <c r="U83" s="11" t="str">
        <f t="shared" si="20"/>
        <v>TERMINAL_Amount_Authorised_Binary</v>
      </c>
      <c r="V83" s="9" t="str">
        <f t="shared" si="21"/>
        <v>("81"</v>
      </c>
      <c r="W83" s="9" t="str">
        <f t="shared" si="22"/>
        <v>,"Amount, Authorised (Binary)"</v>
      </c>
      <c r="X83" s="9" t="str">
        <f t="shared" si="23"/>
        <v>,"Authorised amount of the transaction (excluding adjustments)"</v>
      </c>
      <c r="Y83" s="9" t="str">
        <f t="shared" si="24"/>
        <v>,"Terminal"</v>
      </c>
      <c r="Z83" s="9" t="str">
        <f t="shared" si="25"/>
        <v>,"binary"</v>
      </c>
      <c r="AA83" s="9" t="str">
        <f t="shared" si="26"/>
        <v>,""</v>
      </c>
      <c r="AB83" s="9" t="str">
        <f t="shared" si="27"/>
        <v>,"4"</v>
      </c>
      <c r="AC83" s="9" t="str">
        <f t="shared" si="28"/>
        <v>,"4"</v>
      </c>
      <c r="AD83" s="9"/>
      <c r="AE83" s="12" t="str">
        <f t="shared" si="29"/>
        <v>TERMINAL_Amount_Authorised_Binary("81","Amount, Authorised (Binary)","Authorised amount of the transaction (excluding adjustments)","Terminal","binary","","4","4"),</v>
      </c>
    </row>
    <row r="84" spans="1:31" ht="29.25" thickBot="1">
      <c r="A84">
        <v>79</v>
      </c>
      <c r="B84" s="4">
        <v>82</v>
      </c>
      <c r="C84" s="4" t="s">
        <v>160</v>
      </c>
      <c r="D84" s="5" t="s">
        <v>161</v>
      </c>
      <c r="E84" s="4" t="s">
        <v>13</v>
      </c>
      <c r="F84" s="4" t="s">
        <v>37</v>
      </c>
      <c r="G84" s="4" t="s">
        <v>162</v>
      </c>
      <c r="H84" s="4">
        <v>2</v>
      </c>
      <c r="I84" s="4">
        <v>2</v>
      </c>
      <c r="J84" s="4" t="s">
        <v>16</v>
      </c>
      <c r="K84" s="4"/>
      <c r="L84" s="4"/>
      <c r="M84" t="b">
        <f t="shared" si="30"/>
        <v>1</v>
      </c>
      <c r="N84" t="b">
        <f>IF(M84,ISNA(VLOOKUP(B84,$B$3:B83,1,FALSE)))</f>
        <v>1</v>
      </c>
      <c r="P84" s="14" t="b">
        <f t="shared" si="16"/>
        <v>1</v>
      </c>
      <c r="Q84" s="10" t="str">
        <f t="shared" si="17"/>
        <v>Application_Interchange_Profile_AIP</v>
      </c>
      <c r="R84" s="15"/>
      <c r="S84" s="10" t="str">
        <f t="shared" si="18"/>
        <v>Card</v>
      </c>
      <c r="T84" s="10" t="str">
        <f t="shared" si="19"/>
        <v>binary</v>
      </c>
      <c r="U84" s="11" t="str">
        <f t="shared" si="20"/>
        <v>CARD_Application_Interchange_Profile_AIP</v>
      </c>
      <c r="V84" s="9" t="str">
        <f t="shared" si="21"/>
        <v>("82"</v>
      </c>
      <c r="W84" s="9" t="str">
        <f t="shared" si="22"/>
        <v>,"Application Interchange Profile (AIP)"</v>
      </c>
      <c r="X84" s="9" t="str">
        <f t="shared" si="23"/>
        <v>,"Indicates the capabilities of the card to support specific functions in the application"</v>
      </c>
      <c r="Y84" s="9" t="str">
        <f t="shared" si="24"/>
        <v>,"Card"</v>
      </c>
      <c r="Z84" s="9" t="str">
        <f t="shared" si="25"/>
        <v>,"binary"</v>
      </c>
      <c r="AA84" s="9" t="str">
        <f t="shared" si="26"/>
        <v>,"'77' or '80'"</v>
      </c>
      <c r="AB84" s="9" t="str">
        <f t="shared" si="27"/>
        <v>,"2"</v>
      </c>
      <c r="AC84" s="9" t="str">
        <f t="shared" si="28"/>
        <v>,"2"</v>
      </c>
      <c r="AD84" s="9"/>
      <c r="AE84" s="12" t="str">
        <f t="shared" si="29"/>
        <v>CARD_Application_Interchange_Profile_AIP("82","Application Interchange Profile (AIP)","Indicates the capabilities of the card to support specific functions in the application","Card","binary","'77' or '80'","2","2"),</v>
      </c>
    </row>
    <row r="85" spans="1:31" ht="29.25" thickBot="1">
      <c r="A85">
        <v>80</v>
      </c>
      <c r="B85" s="2">
        <v>82</v>
      </c>
      <c r="C85" s="2" t="s">
        <v>160</v>
      </c>
      <c r="D85" s="3" t="s">
        <v>161</v>
      </c>
      <c r="E85" s="2" t="s">
        <v>13</v>
      </c>
      <c r="F85" s="2" t="s">
        <v>37</v>
      </c>
      <c r="G85" s="2" t="s">
        <v>162</v>
      </c>
      <c r="H85" s="2">
        <v>2</v>
      </c>
      <c r="I85" s="2">
        <v>2</v>
      </c>
      <c r="J85" s="2" t="s">
        <v>16</v>
      </c>
      <c r="K85" s="2"/>
      <c r="L85" s="2"/>
      <c r="M85" t="b">
        <f t="shared" si="30"/>
        <v>1</v>
      </c>
      <c r="N85" t="b">
        <f>IF(M85,ISNA(VLOOKUP(B85,$B$3:B84,1,FALSE)))</f>
        <v>0</v>
      </c>
      <c r="P85" s="14" t="b">
        <f t="shared" si="16"/>
        <v>0</v>
      </c>
      <c r="Q85" s="10" t="str">
        <f t="shared" si="17"/>
        <v>Application_Interchange_Profile_AIP</v>
      </c>
      <c r="R85" s="15"/>
      <c r="S85" s="10" t="str">
        <f t="shared" si="18"/>
        <v>Card</v>
      </c>
      <c r="T85" s="10" t="str">
        <f t="shared" si="19"/>
        <v>binary</v>
      </c>
      <c r="U85" s="11" t="str">
        <f t="shared" si="20"/>
        <v>CARD_Application_Interchange_Profile_AIP</v>
      </c>
      <c r="V85" s="9" t="str">
        <f t="shared" si="21"/>
        <v>("82"</v>
      </c>
      <c r="W85" s="9" t="str">
        <f t="shared" si="22"/>
        <v>,"Application Interchange Profile (AIP)"</v>
      </c>
      <c r="X85" s="9" t="str">
        <f t="shared" si="23"/>
        <v>,"Indicates the capabilities of the card to support specific functions in the application"</v>
      </c>
      <c r="Y85" s="9" t="str">
        <f t="shared" si="24"/>
        <v>,"Card"</v>
      </c>
      <c r="Z85" s="9" t="str">
        <f t="shared" si="25"/>
        <v>,"binary"</v>
      </c>
      <c r="AA85" s="9" t="str">
        <f t="shared" si="26"/>
        <v>,"'77' or '80'"</v>
      </c>
      <c r="AB85" s="9" t="str">
        <f t="shared" si="27"/>
        <v>,"2"</v>
      </c>
      <c r="AC85" s="9" t="str">
        <f t="shared" si="28"/>
        <v>,"2"</v>
      </c>
      <c r="AD85" s="9"/>
      <c r="AE85" s="12" t="str">
        <f t="shared" si="29"/>
        <v/>
      </c>
    </row>
    <row r="86" spans="1:31" ht="43.5" thickBot="1">
      <c r="A86">
        <v>81</v>
      </c>
      <c r="B86" s="4">
        <v>82</v>
      </c>
      <c r="C86" s="4" t="s">
        <v>160</v>
      </c>
      <c r="D86" s="5" t="s">
        <v>163</v>
      </c>
      <c r="E86" s="4" t="s">
        <v>13</v>
      </c>
      <c r="F86" s="4" t="s">
        <v>164</v>
      </c>
      <c r="G86" s="4" t="s">
        <v>162</v>
      </c>
      <c r="H86" s="4">
        <v>2</v>
      </c>
      <c r="I86" s="4">
        <v>2</v>
      </c>
      <c r="J86" s="4" t="s">
        <v>16</v>
      </c>
      <c r="K86" s="4"/>
      <c r="L86" s="4"/>
      <c r="M86" t="b">
        <f t="shared" si="30"/>
        <v>1</v>
      </c>
      <c r="N86" t="b">
        <f>IF(M86,ISNA(VLOOKUP(B86,$B$3:B85,1,FALSE)))</f>
        <v>0</v>
      </c>
      <c r="P86" s="14" t="b">
        <f t="shared" si="16"/>
        <v>0</v>
      </c>
      <c r="Q86" s="10" t="str">
        <f t="shared" si="17"/>
        <v>Application_Interchange_Profile_AIP</v>
      </c>
      <c r="R86" s="15"/>
      <c r="S86" s="10" t="str">
        <f t="shared" si="18"/>
        <v>Card</v>
      </c>
      <c r="T86" s="10" t="str">
        <f t="shared" si="19"/>
        <v>binary_16</v>
      </c>
      <c r="U86" s="11" t="str">
        <f t="shared" si="20"/>
        <v>CARD_Application_Interchange_Profile_AIP</v>
      </c>
      <c r="V86" s="9" t="str">
        <f t="shared" si="21"/>
        <v>("82"</v>
      </c>
      <c r="W86" s="9" t="str">
        <f t="shared" si="22"/>
        <v>,"Application Interchange Profile (AIP)"</v>
      </c>
      <c r="X86" s="9" t="str">
        <f t="shared" si="23"/>
        <v>,"Indicates the capabilities of the card to support specific functions in the application. Kernel 3 shall not act on AIP bit settings that are not supported for Kernel 3 or that are Reserved for Future Use (RFU)."</v>
      </c>
      <c r="Y86" s="9" t="str">
        <f t="shared" si="24"/>
        <v>,"Card"</v>
      </c>
      <c r="Z86" s="9" t="str">
        <f t="shared" si="25"/>
        <v>,"binary 16"</v>
      </c>
      <c r="AA86" s="9" t="str">
        <f t="shared" si="26"/>
        <v>,"'77' or '80'"</v>
      </c>
      <c r="AB86" s="9" t="str">
        <f t="shared" si="27"/>
        <v>,"2"</v>
      </c>
      <c r="AC86" s="9" t="str">
        <f t="shared" si="28"/>
        <v>,"2"</v>
      </c>
      <c r="AD86" s="9"/>
      <c r="AE86" s="12" t="str">
        <f t="shared" si="29"/>
        <v/>
      </c>
    </row>
    <row r="87" spans="1:31" ht="29.25" thickBot="1">
      <c r="A87">
        <v>82</v>
      </c>
      <c r="B87" s="2">
        <v>82</v>
      </c>
      <c r="C87" s="2" t="s">
        <v>160</v>
      </c>
      <c r="D87" s="3" t="s">
        <v>165</v>
      </c>
      <c r="E87" s="2" t="s">
        <v>13</v>
      </c>
      <c r="F87" s="2" t="s">
        <v>164</v>
      </c>
      <c r="G87" s="2" t="s">
        <v>162</v>
      </c>
      <c r="H87" s="2">
        <v>2</v>
      </c>
      <c r="I87" s="2">
        <v>2</v>
      </c>
      <c r="J87" s="2" t="s">
        <v>16</v>
      </c>
      <c r="K87" s="2"/>
      <c r="L87" s="2"/>
      <c r="M87" t="b">
        <f t="shared" si="30"/>
        <v>1</v>
      </c>
      <c r="N87" t="b">
        <f>IF(M87,ISNA(VLOOKUP(B87,$B$3:B86,1,FALSE)))</f>
        <v>0</v>
      </c>
      <c r="P87" s="14" t="b">
        <f t="shared" si="16"/>
        <v>0</v>
      </c>
      <c r="Q87" s="10" t="str">
        <f t="shared" si="17"/>
        <v>Application_Interchange_Profile_AIP</v>
      </c>
      <c r="R87" s="15"/>
      <c r="S87" s="10" t="str">
        <f t="shared" si="18"/>
        <v>Card</v>
      </c>
      <c r="T87" s="10" t="str">
        <f t="shared" si="19"/>
        <v>binary_16</v>
      </c>
      <c r="U87" s="11" t="str">
        <f t="shared" si="20"/>
        <v>CARD_Application_Interchange_Profile_AIP</v>
      </c>
      <c r="V87" s="9" t="str">
        <f t="shared" si="21"/>
        <v>("82"</v>
      </c>
      <c r="W87" s="9" t="str">
        <f t="shared" si="22"/>
        <v>,"Application Interchange Profile (AIP)"</v>
      </c>
      <c r="X87" s="9" t="str">
        <f t="shared" si="23"/>
        <v>,"Indicates the capabilities of the card to support specific functions in the application."</v>
      </c>
      <c r="Y87" s="9" t="str">
        <f t="shared" si="24"/>
        <v>,"Card"</v>
      </c>
      <c r="Z87" s="9" t="str">
        <f t="shared" si="25"/>
        <v>,"binary 16"</v>
      </c>
      <c r="AA87" s="9" t="str">
        <f t="shared" si="26"/>
        <v>,"'77' or '80'"</v>
      </c>
      <c r="AB87" s="9" t="str">
        <f t="shared" si="27"/>
        <v>,"2"</v>
      </c>
      <c r="AC87" s="9" t="str">
        <f t="shared" si="28"/>
        <v>,"2"</v>
      </c>
      <c r="AD87" s="9"/>
      <c r="AE87" s="12" t="str">
        <f t="shared" si="29"/>
        <v/>
      </c>
    </row>
    <row r="88" spans="1:31" ht="29.25" thickBot="1">
      <c r="A88">
        <v>83</v>
      </c>
      <c r="B88" s="4">
        <v>82</v>
      </c>
      <c r="C88" s="4" t="s">
        <v>160</v>
      </c>
      <c r="D88" s="5" t="s">
        <v>165</v>
      </c>
      <c r="E88" s="4" t="s">
        <v>13</v>
      </c>
      <c r="F88" s="4" t="s">
        <v>37</v>
      </c>
      <c r="G88" s="4" t="s">
        <v>162</v>
      </c>
      <c r="H88" s="4">
        <v>2</v>
      </c>
      <c r="I88" s="4">
        <v>2</v>
      </c>
      <c r="J88" s="4" t="s">
        <v>16</v>
      </c>
      <c r="K88" s="4"/>
      <c r="L88" s="4"/>
      <c r="M88" t="b">
        <f t="shared" si="30"/>
        <v>1</v>
      </c>
      <c r="N88" t="b">
        <f>IF(M88,ISNA(VLOOKUP(B88,$B$3:B87,1,FALSE)))</f>
        <v>0</v>
      </c>
      <c r="P88" s="14" t="b">
        <f t="shared" si="16"/>
        <v>0</v>
      </c>
      <c r="Q88" s="10" t="str">
        <f t="shared" si="17"/>
        <v>Application_Interchange_Profile_AIP</v>
      </c>
      <c r="R88" s="15"/>
      <c r="S88" s="10" t="str">
        <f t="shared" si="18"/>
        <v>Card</v>
      </c>
      <c r="T88" s="10" t="str">
        <f t="shared" si="19"/>
        <v>binary</v>
      </c>
      <c r="U88" s="11" t="str">
        <f t="shared" si="20"/>
        <v>CARD_Application_Interchange_Profile_AIP</v>
      </c>
      <c r="V88" s="9" t="str">
        <f t="shared" si="21"/>
        <v>("82"</v>
      </c>
      <c r="W88" s="9" t="str">
        <f t="shared" si="22"/>
        <v>,"Application Interchange Profile (AIP)"</v>
      </c>
      <c r="X88" s="9" t="str">
        <f t="shared" si="23"/>
        <v>,"Indicates the capabilities of the card to support specific functions in the application."</v>
      </c>
      <c r="Y88" s="9" t="str">
        <f t="shared" si="24"/>
        <v>,"Card"</v>
      </c>
      <c r="Z88" s="9" t="str">
        <f t="shared" si="25"/>
        <v>,"binary"</v>
      </c>
      <c r="AA88" s="9" t="str">
        <f t="shared" si="26"/>
        <v>,"'77' or '80'"</v>
      </c>
      <c r="AB88" s="9" t="str">
        <f t="shared" si="27"/>
        <v>,"2"</v>
      </c>
      <c r="AC88" s="9" t="str">
        <f t="shared" si="28"/>
        <v>,"2"</v>
      </c>
      <c r="AD88" s="9"/>
      <c r="AE88" s="12" t="str">
        <f t="shared" si="29"/>
        <v/>
      </c>
    </row>
    <row r="89" spans="1:31" ht="15.75" thickBot="1">
      <c r="A89">
        <v>84</v>
      </c>
      <c r="B89" s="2">
        <v>83</v>
      </c>
      <c r="C89" s="2" t="s">
        <v>166</v>
      </c>
      <c r="D89" s="3" t="s">
        <v>167</v>
      </c>
      <c r="E89" s="2" t="s">
        <v>52</v>
      </c>
      <c r="F89" s="2" t="s">
        <v>37</v>
      </c>
      <c r="G89" s="2"/>
      <c r="H89" s="2" t="s">
        <v>110</v>
      </c>
      <c r="I89" s="2" t="s">
        <v>110</v>
      </c>
      <c r="J89" s="2" t="s">
        <v>16</v>
      </c>
      <c r="K89" s="2"/>
      <c r="L89" s="2"/>
      <c r="M89" t="b">
        <f t="shared" si="30"/>
        <v>1</v>
      </c>
      <c r="N89" t="b">
        <f>IF(M89,ISNA(VLOOKUP(B89,$B$3:B88,1,FALSE)))</f>
        <v>1</v>
      </c>
      <c r="P89" s="14" t="b">
        <f t="shared" si="16"/>
        <v>1</v>
      </c>
      <c r="Q89" s="10" t="str">
        <f t="shared" si="17"/>
        <v>Command_Template</v>
      </c>
      <c r="R89" s="15"/>
      <c r="S89" s="10" t="str">
        <f t="shared" si="18"/>
        <v>Terminal</v>
      </c>
      <c r="T89" s="10" t="str">
        <f t="shared" si="19"/>
        <v>binary</v>
      </c>
      <c r="U89" s="11" t="str">
        <f t="shared" si="20"/>
        <v>TERMINAL_Command_Template</v>
      </c>
      <c r="V89" s="9" t="str">
        <f t="shared" si="21"/>
        <v>("83"</v>
      </c>
      <c r="W89" s="9" t="str">
        <f t="shared" si="22"/>
        <v>,"Command Template"</v>
      </c>
      <c r="X89" s="9" t="str">
        <f t="shared" si="23"/>
        <v>,"Identifies the data field of a command message"</v>
      </c>
      <c r="Y89" s="9" t="str">
        <f t="shared" si="24"/>
        <v>,"Terminal"</v>
      </c>
      <c r="Z89" s="9" t="str">
        <f t="shared" si="25"/>
        <v>,"binary"</v>
      </c>
      <c r="AA89" s="9" t="str">
        <f t="shared" si="26"/>
        <v>,""</v>
      </c>
      <c r="AB89" s="9" t="str">
        <f t="shared" si="27"/>
        <v>,"var."</v>
      </c>
      <c r="AC89" s="9" t="str">
        <f t="shared" si="28"/>
        <v>,"var."</v>
      </c>
      <c r="AD89" s="9"/>
      <c r="AE89" s="12" t="str">
        <f t="shared" si="29"/>
        <v>TERMINAL_Command_Template("83","Command Template","Identifies the data field of a command message","Terminal","binary","","var.","var."),</v>
      </c>
    </row>
    <row r="90" spans="1:31" ht="15.75" thickBot="1">
      <c r="A90">
        <v>85</v>
      </c>
      <c r="B90" s="4">
        <v>84</v>
      </c>
      <c r="C90" s="4" t="s">
        <v>168</v>
      </c>
      <c r="D90" s="5" t="s">
        <v>169</v>
      </c>
      <c r="E90" s="4" t="s">
        <v>13</v>
      </c>
      <c r="F90" s="4" t="s">
        <v>37</v>
      </c>
      <c r="G90" s="4" t="s">
        <v>170</v>
      </c>
      <c r="H90" s="4">
        <v>5</v>
      </c>
      <c r="I90" s="4">
        <v>16</v>
      </c>
      <c r="J90" s="4" t="s">
        <v>16</v>
      </c>
      <c r="K90" s="4"/>
      <c r="L90" s="4"/>
      <c r="M90" t="b">
        <f t="shared" si="30"/>
        <v>1</v>
      </c>
      <c r="N90" t="b">
        <f>IF(M90,ISNA(VLOOKUP(B90,$B$3:B89,1,FALSE)))</f>
        <v>1</v>
      </c>
      <c r="P90" s="14" t="b">
        <f t="shared" si="16"/>
        <v>1</v>
      </c>
      <c r="Q90" s="10" t="str">
        <f t="shared" si="17"/>
        <v>Dedicated_File_DF_Name</v>
      </c>
      <c r="R90" s="15"/>
      <c r="S90" s="10" t="str">
        <f t="shared" si="18"/>
        <v>Card</v>
      </c>
      <c r="T90" s="10" t="str">
        <f t="shared" si="19"/>
        <v>binary</v>
      </c>
      <c r="U90" s="11" t="str">
        <f t="shared" si="20"/>
        <v>CARD_Dedicated_File_DF_Name</v>
      </c>
      <c r="V90" s="9" t="str">
        <f t="shared" si="21"/>
        <v>("84"</v>
      </c>
      <c r="W90" s="9" t="str">
        <f t="shared" si="22"/>
        <v>,"Dedicated File (DF) Name"</v>
      </c>
      <c r="X90" s="9" t="str">
        <f t="shared" si="23"/>
        <v>,"Identifies the name of the DF as described in ISO/IEC 7816-4"</v>
      </c>
      <c r="Y90" s="9" t="str">
        <f t="shared" si="24"/>
        <v>,"Card"</v>
      </c>
      <c r="Z90" s="9" t="str">
        <f t="shared" si="25"/>
        <v>,"binary"</v>
      </c>
      <c r="AA90" s="9" t="str">
        <f t="shared" si="26"/>
        <v>,"'6F'"</v>
      </c>
      <c r="AB90" s="9" t="str">
        <f t="shared" si="27"/>
        <v>,"5"</v>
      </c>
      <c r="AC90" s="9" t="str">
        <f t="shared" si="28"/>
        <v>,"16"</v>
      </c>
      <c r="AD90" s="9"/>
      <c r="AE90" s="12" t="str">
        <f t="shared" si="29"/>
        <v>CARD_Dedicated_File_DF_Name("84","Dedicated File (DF) Name","Identifies the name of the DF as described in ISO/IEC 7816-4","Card","binary","'6F'","5","16"),</v>
      </c>
    </row>
    <row r="91" spans="1:31" ht="15.75" thickBot="1">
      <c r="A91">
        <v>86</v>
      </c>
      <c r="B91" s="2">
        <v>84</v>
      </c>
      <c r="C91" s="2" t="s">
        <v>168</v>
      </c>
      <c r="D91" s="3" t="s">
        <v>169</v>
      </c>
      <c r="E91" s="2" t="s">
        <v>13</v>
      </c>
      <c r="F91" s="2" t="s">
        <v>20</v>
      </c>
      <c r="G91" s="2"/>
      <c r="H91" s="2">
        <v>5</v>
      </c>
      <c r="I91" s="2">
        <v>16</v>
      </c>
      <c r="J91" s="2" t="s">
        <v>16</v>
      </c>
      <c r="K91" s="2"/>
      <c r="L91" s="2"/>
      <c r="M91" t="b">
        <f t="shared" si="30"/>
        <v>1</v>
      </c>
      <c r="N91" t="b">
        <f>IF(M91,ISNA(VLOOKUP(B91,$B$3:B90,1,FALSE)))</f>
        <v>0</v>
      </c>
      <c r="P91" s="14" t="b">
        <f t="shared" si="16"/>
        <v>0</v>
      </c>
      <c r="Q91" s="10" t="str">
        <f t="shared" si="17"/>
        <v>Dedicated_File_DF_Name</v>
      </c>
      <c r="R91" s="15"/>
      <c r="S91" s="10" t="str">
        <f t="shared" si="18"/>
        <v>Card</v>
      </c>
      <c r="T91" s="10" t="str">
        <f t="shared" si="19"/>
        <v>binary_40_128</v>
      </c>
      <c r="U91" s="11" t="str">
        <f t="shared" si="20"/>
        <v>CARD_Dedicated_File_DF_Name</v>
      </c>
      <c r="V91" s="9" t="str">
        <f t="shared" si="21"/>
        <v>("84"</v>
      </c>
      <c r="W91" s="9" t="str">
        <f t="shared" si="22"/>
        <v>,"Dedicated File (DF) Name"</v>
      </c>
      <c r="X91" s="9" t="str">
        <f t="shared" si="23"/>
        <v>,"Identifies the name of the DF as described in ISO/IEC 7816-4"</v>
      </c>
      <c r="Y91" s="9" t="str">
        <f t="shared" si="24"/>
        <v>,"Card"</v>
      </c>
      <c r="Z91" s="9" t="str">
        <f t="shared" si="25"/>
        <v>,"binary 40-128"</v>
      </c>
      <c r="AA91" s="9" t="str">
        <f t="shared" si="26"/>
        <v>,""</v>
      </c>
      <c r="AB91" s="9" t="str">
        <f t="shared" si="27"/>
        <v>,"5"</v>
      </c>
      <c r="AC91" s="9" t="str">
        <f t="shared" si="28"/>
        <v>,"16"</v>
      </c>
      <c r="AD91" s="9"/>
      <c r="AE91" s="12" t="str">
        <f t="shared" si="29"/>
        <v/>
      </c>
    </row>
    <row r="92" spans="1:31" ht="15.75" thickBot="1">
      <c r="A92">
        <v>87</v>
      </c>
      <c r="B92" s="4">
        <v>84</v>
      </c>
      <c r="C92" s="4" t="s">
        <v>168</v>
      </c>
      <c r="D92" s="5" t="s">
        <v>169</v>
      </c>
      <c r="E92" s="4" t="s">
        <v>13</v>
      </c>
      <c r="F92" s="4" t="s">
        <v>37</v>
      </c>
      <c r="G92" s="4"/>
      <c r="H92" s="4">
        <v>5</v>
      </c>
      <c r="I92" s="4">
        <v>16</v>
      </c>
      <c r="J92" s="4" t="s">
        <v>16</v>
      </c>
      <c r="K92" s="4"/>
      <c r="L92" s="4"/>
      <c r="M92" t="b">
        <f t="shared" si="30"/>
        <v>1</v>
      </c>
      <c r="N92" t="b">
        <f>IF(M92,ISNA(VLOOKUP(B92,$B$3:B91,1,FALSE)))</f>
        <v>0</v>
      </c>
      <c r="P92" s="14" t="b">
        <f t="shared" si="16"/>
        <v>0</v>
      </c>
      <c r="Q92" s="10" t="str">
        <f t="shared" si="17"/>
        <v>Dedicated_File_DF_Name</v>
      </c>
      <c r="R92" s="15"/>
      <c r="S92" s="10" t="str">
        <f t="shared" si="18"/>
        <v>Card</v>
      </c>
      <c r="T92" s="10" t="str">
        <f t="shared" si="19"/>
        <v>binary</v>
      </c>
      <c r="U92" s="11" t="str">
        <f t="shared" si="20"/>
        <v>CARD_Dedicated_File_DF_Name</v>
      </c>
      <c r="V92" s="9" t="str">
        <f t="shared" si="21"/>
        <v>("84"</v>
      </c>
      <c r="W92" s="9" t="str">
        <f t="shared" si="22"/>
        <v>,"Dedicated File (DF) Name"</v>
      </c>
      <c r="X92" s="9" t="str">
        <f t="shared" si="23"/>
        <v>,"Identifies the name of the DF as described in ISO/IEC 7816-4"</v>
      </c>
      <c r="Y92" s="9" t="str">
        <f t="shared" si="24"/>
        <v>,"Card"</v>
      </c>
      <c r="Z92" s="9" t="str">
        <f t="shared" si="25"/>
        <v>,"binary"</v>
      </c>
      <c r="AA92" s="9" t="str">
        <f t="shared" si="26"/>
        <v>,""</v>
      </c>
      <c r="AB92" s="9" t="str">
        <f t="shared" si="27"/>
        <v>,"5"</v>
      </c>
      <c r="AC92" s="9" t="str">
        <f t="shared" si="28"/>
        <v>,"16"</v>
      </c>
      <c r="AD92" s="9"/>
      <c r="AE92" s="12" t="str">
        <f t="shared" si="29"/>
        <v/>
      </c>
    </row>
    <row r="93" spans="1:31" ht="29.25" thickBot="1">
      <c r="A93">
        <v>88</v>
      </c>
      <c r="B93" s="2">
        <v>86</v>
      </c>
      <c r="C93" s="2" t="s">
        <v>171</v>
      </c>
      <c r="D93" s="3" t="s">
        <v>172</v>
      </c>
      <c r="E93" s="2" t="s">
        <v>146</v>
      </c>
      <c r="F93" s="2" t="s">
        <v>37</v>
      </c>
      <c r="G93" s="2" t="s">
        <v>173</v>
      </c>
      <c r="H93" s="2" t="s">
        <v>174</v>
      </c>
      <c r="I93" s="2" t="s">
        <v>174</v>
      </c>
      <c r="J93" s="2" t="s">
        <v>16</v>
      </c>
      <c r="K93" s="2"/>
      <c r="L93" s="2"/>
      <c r="M93" t="b">
        <f t="shared" si="30"/>
        <v>1</v>
      </c>
      <c r="N93" t="b">
        <f>IF(M93,ISNA(VLOOKUP(B93,$B$3:B92,1,FALSE)))</f>
        <v>1</v>
      </c>
      <c r="P93" s="14" t="b">
        <f t="shared" si="16"/>
        <v>1</v>
      </c>
      <c r="Q93" s="10" t="str">
        <f t="shared" si="17"/>
        <v>Issuer_Script_Command</v>
      </c>
      <c r="R93" s="15"/>
      <c r="S93" s="10" t="str">
        <f t="shared" si="18"/>
        <v>Issuer</v>
      </c>
      <c r="T93" s="10" t="str">
        <f t="shared" si="19"/>
        <v>binary</v>
      </c>
      <c r="U93" s="11" t="str">
        <f t="shared" si="20"/>
        <v>ISSUER_Issuer_Script_Command</v>
      </c>
      <c r="V93" s="9" t="str">
        <f t="shared" si="21"/>
        <v>("86"</v>
      </c>
      <c r="W93" s="9" t="str">
        <f t="shared" si="22"/>
        <v>,"Issuer Script Command"</v>
      </c>
      <c r="X93" s="9" t="str">
        <f t="shared" si="23"/>
        <v>,"Contains a command for transmission to the ICC"</v>
      </c>
      <c r="Y93" s="9" t="str">
        <f t="shared" si="24"/>
        <v>,"Issuer"</v>
      </c>
      <c r="Z93" s="9" t="str">
        <f t="shared" si="25"/>
        <v>,"binary"</v>
      </c>
      <c r="AA93" s="9" t="str">
        <f t="shared" si="26"/>
        <v>,"'71' or '72'"</v>
      </c>
      <c r="AB93" s="9" t="str">
        <f t="shared" si="27"/>
        <v>,"var. up to 125"</v>
      </c>
      <c r="AC93" s="9" t="str">
        <f t="shared" si="28"/>
        <v>,"var. up to 125"</v>
      </c>
      <c r="AD93" s="9"/>
      <c r="AE93" s="12" t="str">
        <f t="shared" si="29"/>
        <v>ISSUER_Issuer_Script_Command("86","Issuer Script Command","Contains a command for transmission to the ICC","Issuer","binary","'71' or '72'","var. up to 125","var. up to 125"),</v>
      </c>
    </row>
    <row r="94" spans="1:31" ht="29.25" thickBot="1">
      <c r="A94">
        <v>89</v>
      </c>
      <c r="B94" s="4">
        <v>87</v>
      </c>
      <c r="C94" s="4" t="s">
        <v>175</v>
      </c>
      <c r="D94" s="5" t="s">
        <v>176</v>
      </c>
      <c r="E94" s="4" t="s">
        <v>13</v>
      </c>
      <c r="F94" s="4" t="s">
        <v>37</v>
      </c>
      <c r="G94" s="4" t="s">
        <v>25</v>
      </c>
      <c r="H94" s="4">
        <v>1</v>
      </c>
      <c r="I94" s="4">
        <v>1</v>
      </c>
      <c r="J94" s="4" t="s">
        <v>16</v>
      </c>
      <c r="K94" s="4"/>
      <c r="L94" s="4"/>
      <c r="M94" t="b">
        <f t="shared" si="30"/>
        <v>1</v>
      </c>
      <c r="N94" t="b">
        <f>IF(M94,ISNA(VLOOKUP(B94,$B$3:B93,1,FALSE)))</f>
        <v>1</v>
      </c>
      <c r="P94" s="14" t="b">
        <f t="shared" si="16"/>
        <v>1</v>
      </c>
      <c r="Q94" s="10" t="str">
        <f t="shared" si="17"/>
        <v>Application_Priority_Indicator</v>
      </c>
      <c r="R94" s="15"/>
      <c r="S94" s="10" t="str">
        <f t="shared" si="18"/>
        <v>Card</v>
      </c>
      <c r="T94" s="10" t="str">
        <f t="shared" si="19"/>
        <v>binary</v>
      </c>
      <c r="U94" s="11" t="str">
        <f t="shared" si="20"/>
        <v>CARD_Application_Priority_Indicator</v>
      </c>
      <c r="V94" s="9" t="str">
        <f t="shared" si="21"/>
        <v>("87"</v>
      </c>
      <c r="W94" s="9" t="str">
        <f t="shared" si="22"/>
        <v>,"Application Priority Indicator"</v>
      </c>
      <c r="X94" s="9" t="str">
        <f t="shared" si="23"/>
        <v>,"Indicates the priority of a given application or group of applications in a directory"</v>
      </c>
      <c r="Y94" s="9" t="str">
        <f t="shared" si="24"/>
        <v>,"Card"</v>
      </c>
      <c r="Z94" s="9" t="str">
        <f t="shared" si="25"/>
        <v>,"binary"</v>
      </c>
      <c r="AA94" s="9" t="str">
        <f t="shared" si="26"/>
        <v>,"'61' or 'A5'"</v>
      </c>
      <c r="AB94" s="9" t="str">
        <f t="shared" si="27"/>
        <v>,"1"</v>
      </c>
      <c r="AC94" s="9" t="str">
        <f t="shared" si="28"/>
        <v>,"1"</v>
      </c>
      <c r="AD94" s="9"/>
      <c r="AE94" s="12" t="str">
        <f t="shared" si="29"/>
        <v>CARD_Application_Priority_Indicator("87","Application Priority Indicator","Indicates the priority of a given application or group of applications in a directory","Card","binary","'61' or 'A5'","1","1"),</v>
      </c>
    </row>
    <row r="95" spans="1:31" ht="29.25" thickBot="1">
      <c r="A95">
        <v>90</v>
      </c>
      <c r="B95" s="2">
        <v>87</v>
      </c>
      <c r="C95" s="2" t="s">
        <v>175</v>
      </c>
      <c r="D95" s="3" t="s">
        <v>176</v>
      </c>
      <c r="E95" s="2" t="s">
        <v>13</v>
      </c>
      <c r="F95" s="2" t="s">
        <v>177</v>
      </c>
      <c r="G95" s="2" t="s">
        <v>25</v>
      </c>
      <c r="H95" s="2">
        <v>1</v>
      </c>
      <c r="I95" s="2">
        <v>1</v>
      </c>
      <c r="J95" s="2" t="s">
        <v>16</v>
      </c>
      <c r="K95" s="2"/>
      <c r="L95" s="2"/>
      <c r="M95" t="b">
        <f t="shared" si="30"/>
        <v>1</v>
      </c>
      <c r="N95" t="b">
        <f>IF(M95,ISNA(VLOOKUP(B95,$B$3:B94,1,FALSE)))</f>
        <v>0</v>
      </c>
      <c r="P95" s="14" t="b">
        <f t="shared" si="16"/>
        <v>0</v>
      </c>
      <c r="Q95" s="10" t="str">
        <f t="shared" si="17"/>
        <v>Application_Priority_Indicator</v>
      </c>
      <c r="R95" s="15"/>
      <c r="S95" s="10" t="str">
        <f t="shared" si="18"/>
        <v>Card</v>
      </c>
      <c r="T95" s="10" t="str">
        <f t="shared" si="19"/>
        <v>binary_8</v>
      </c>
      <c r="U95" s="11" t="str">
        <f t="shared" si="20"/>
        <v>CARD_Application_Priority_Indicator</v>
      </c>
      <c r="V95" s="9" t="str">
        <f t="shared" si="21"/>
        <v>("87"</v>
      </c>
      <c r="W95" s="9" t="str">
        <f t="shared" si="22"/>
        <v>,"Application Priority Indicator"</v>
      </c>
      <c r="X95" s="9" t="str">
        <f t="shared" si="23"/>
        <v>,"Indicates the priority of a given application or group of applications in a directory"</v>
      </c>
      <c r="Y95" s="9" t="str">
        <f t="shared" si="24"/>
        <v>,"Card"</v>
      </c>
      <c r="Z95" s="9" t="str">
        <f t="shared" si="25"/>
        <v>,"binary 8"</v>
      </c>
      <c r="AA95" s="9" t="str">
        <f t="shared" si="26"/>
        <v>,"'61' or 'A5'"</v>
      </c>
      <c r="AB95" s="9" t="str">
        <f t="shared" si="27"/>
        <v>,"1"</v>
      </c>
      <c r="AC95" s="9" t="str">
        <f t="shared" si="28"/>
        <v>,"1"</v>
      </c>
      <c r="AD95" s="9"/>
      <c r="AE95" s="12" t="str">
        <f t="shared" si="29"/>
        <v/>
      </c>
    </row>
    <row r="96" spans="1:31" ht="29.25" thickBot="1">
      <c r="A96">
        <v>91</v>
      </c>
      <c r="B96" s="4">
        <v>87</v>
      </c>
      <c r="C96" s="4" t="s">
        <v>175</v>
      </c>
      <c r="D96" s="5" t="s">
        <v>176</v>
      </c>
      <c r="E96" s="4" t="s">
        <v>13</v>
      </c>
      <c r="F96" s="4" t="s">
        <v>177</v>
      </c>
      <c r="G96" s="4" t="s">
        <v>25</v>
      </c>
      <c r="H96" s="4">
        <v>1</v>
      </c>
      <c r="I96" s="4">
        <v>1</v>
      </c>
      <c r="J96" s="4" t="s">
        <v>16</v>
      </c>
      <c r="K96" s="4"/>
      <c r="L96" s="4"/>
      <c r="M96" t="b">
        <f t="shared" si="30"/>
        <v>1</v>
      </c>
      <c r="N96" t="b">
        <f>IF(M96,ISNA(VLOOKUP(B96,$B$3:B95,1,FALSE)))</f>
        <v>0</v>
      </c>
      <c r="P96" s="14" t="b">
        <f t="shared" si="16"/>
        <v>0</v>
      </c>
      <c r="Q96" s="10" t="str">
        <f t="shared" si="17"/>
        <v>Application_Priority_Indicator</v>
      </c>
      <c r="R96" s="15"/>
      <c r="S96" s="10" t="str">
        <f t="shared" si="18"/>
        <v>Card</v>
      </c>
      <c r="T96" s="10" t="str">
        <f t="shared" si="19"/>
        <v>binary_8</v>
      </c>
      <c r="U96" s="11" t="str">
        <f t="shared" si="20"/>
        <v>CARD_Application_Priority_Indicator</v>
      </c>
      <c r="V96" s="9" t="str">
        <f t="shared" si="21"/>
        <v>("87"</v>
      </c>
      <c r="W96" s="9" t="str">
        <f t="shared" si="22"/>
        <v>,"Application Priority Indicator"</v>
      </c>
      <c r="X96" s="9" t="str">
        <f t="shared" si="23"/>
        <v>,"Indicates the priority of a given application or group of applications in a directory"</v>
      </c>
      <c r="Y96" s="9" t="str">
        <f t="shared" si="24"/>
        <v>,"Card"</v>
      </c>
      <c r="Z96" s="9" t="str">
        <f t="shared" si="25"/>
        <v>,"binary 8"</v>
      </c>
      <c r="AA96" s="9" t="str">
        <f t="shared" si="26"/>
        <v>,"'61' or 'A5'"</v>
      </c>
      <c r="AB96" s="9" t="str">
        <f t="shared" si="27"/>
        <v>,"1"</v>
      </c>
      <c r="AC96" s="9" t="str">
        <f t="shared" si="28"/>
        <v>,"1"</v>
      </c>
      <c r="AD96" s="9"/>
      <c r="AE96" s="12" t="str">
        <f t="shared" si="29"/>
        <v/>
      </c>
    </row>
    <row r="97" spans="1:31" ht="29.25" thickBot="1">
      <c r="A97">
        <v>92</v>
      </c>
      <c r="B97" s="2">
        <v>87</v>
      </c>
      <c r="C97" s="2" t="s">
        <v>175</v>
      </c>
      <c r="D97" s="3" t="s">
        <v>176</v>
      </c>
      <c r="E97" s="2" t="s">
        <v>13</v>
      </c>
      <c r="F97" s="2" t="s">
        <v>37</v>
      </c>
      <c r="G97" s="2" t="s">
        <v>25</v>
      </c>
      <c r="H97" s="2">
        <v>1</v>
      </c>
      <c r="I97" s="2">
        <v>1</v>
      </c>
      <c r="J97" s="2" t="s">
        <v>16</v>
      </c>
      <c r="K97" s="2"/>
      <c r="L97" s="2"/>
      <c r="M97" t="b">
        <f t="shared" si="30"/>
        <v>1</v>
      </c>
      <c r="N97" t="b">
        <f>IF(M97,ISNA(VLOOKUP(B97,$B$3:B96,1,FALSE)))</f>
        <v>0</v>
      </c>
      <c r="P97" s="14" t="b">
        <f t="shared" si="16"/>
        <v>0</v>
      </c>
      <c r="Q97" s="10" t="str">
        <f t="shared" si="17"/>
        <v>Application_Priority_Indicator</v>
      </c>
      <c r="R97" s="15"/>
      <c r="S97" s="10" t="str">
        <f t="shared" si="18"/>
        <v>Card</v>
      </c>
      <c r="T97" s="10" t="str">
        <f t="shared" si="19"/>
        <v>binary</v>
      </c>
      <c r="U97" s="11" t="str">
        <f t="shared" si="20"/>
        <v>CARD_Application_Priority_Indicator</v>
      </c>
      <c r="V97" s="9" t="str">
        <f t="shared" si="21"/>
        <v>("87"</v>
      </c>
      <c r="W97" s="9" t="str">
        <f t="shared" si="22"/>
        <v>,"Application Priority Indicator"</v>
      </c>
      <c r="X97" s="9" t="str">
        <f t="shared" si="23"/>
        <v>,"Indicates the priority of a given application or group of applications in a directory"</v>
      </c>
      <c r="Y97" s="9" t="str">
        <f t="shared" si="24"/>
        <v>,"Card"</v>
      </c>
      <c r="Z97" s="9" t="str">
        <f t="shared" si="25"/>
        <v>,"binary"</v>
      </c>
      <c r="AA97" s="9" t="str">
        <f t="shared" si="26"/>
        <v>,"'61' or 'A5'"</v>
      </c>
      <c r="AB97" s="9" t="str">
        <f t="shared" si="27"/>
        <v>,"1"</v>
      </c>
      <c r="AC97" s="9" t="str">
        <f t="shared" si="28"/>
        <v>,"1"</v>
      </c>
      <c r="AD97" s="9"/>
      <c r="AE97" s="12" t="str">
        <f t="shared" si="29"/>
        <v/>
      </c>
    </row>
    <row r="98" spans="1:31" ht="43.5" thickBot="1">
      <c r="A98">
        <v>93</v>
      </c>
      <c r="B98" s="4">
        <v>88</v>
      </c>
      <c r="C98" s="4" t="s">
        <v>178</v>
      </c>
      <c r="D98" s="5" t="s">
        <v>179</v>
      </c>
      <c r="E98" s="4" t="s">
        <v>13</v>
      </c>
      <c r="F98" s="4" t="s">
        <v>37</v>
      </c>
      <c r="G98" s="4" t="s">
        <v>84</v>
      </c>
      <c r="H98" s="4">
        <v>1</v>
      </c>
      <c r="I98" s="4">
        <v>1</v>
      </c>
      <c r="J98" s="4" t="s">
        <v>16</v>
      </c>
      <c r="K98" s="4"/>
      <c r="L98" s="4"/>
      <c r="M98" t="b">
        <f t="shared" si="30"/>
        <v>1</v>
      </c>
      <c r="N98" t="b">
        <f>IF(M98,ISNA(VLOOKUP(B98,$B$3:B97,1,FALSE)))</f>
        <v>1</v>
      </c>
      <c r="P98" s="14" t="b">
        <f t="shared" si="16"/>
        <v>1</v>
      </c>
      <c r="Q98" s="10" t="str">
        <f t="shared" si="17"/>
        <v>Short_File_Identifier_SFI</v>
      </c>
      <c r="R98" s="15"/>
      <c r="S98" s="10" t="str">
        <f t="shared" si="18"/>
        <v>Card</v>
      </c>
      <c r="T98" s="10" t="str">
        <f t="shared" si="19"/>
        <v>binary</v>
      </c>
      <c r="U98" s="11" t="str">
        <f t="shared" si="20"/>
        <v>CARD_Short_File_Identifier_SFI</v>
      </c>
      <c r="V98" s="9" t="str">
        <f t="shared" si="21"/>
        <v>("88"</v>
      </c>
      <c r="W98" s="9" t="str">
        <f t="shared" si="22"/>
        <v>,"Short File Identifier (SFI)"</v>
      </c>
      <c r="X98" s="9" t="str">
        <f t="shared" si="23"/>
        <v>,"Identifies the AEF referenced in commands related to a given ADF or DDF. It is a binary data object having a value in the range 1 to 30 and with the three high order bits set to zero."</v>
      </c>
      <c r="Y98" s="9" t="str">
        <f t="shared" si="24"/>
        <v>,"Card"</v>
      </c>
      <c r="Z98" s="9" t="str">
        <f t="shared" si="25"/>
        <v>,"binary"</v>
      </c>
      <c r="AA98" s="9" t="str">
        <f t="shared" si="26"/>
        <v>,"'A5'"</v>
      </c>
      <c r="AB98" s="9" t="str">
        <f t="shared" si="27"/>
        <v>,"1"</v>
      </c>
      <c r="AC98" s="9" t="str">
        <f t="shared" si="28"/>
        <v>,"1"</v>
      </c>
      <c r="AD98" s="9"/>
      <c r="AE98" s="12" t="str">
        <f t="shared" si="29"/>
        <v>CARD_Short_File_Identifier_SFI("88","Short File Identifier (SFI)","Identifies the AEF referenced in commands related to a given ADF or DDF. It is a binary data object having a value in the range 1 to 30 and with the three high order bits set to zero.","Card","binary","'A5'","1","1"),</v>
      </c>
    </row>
    <row r="99" spans="1:31" ht="15.75" thickBot="1">
      <c r="A99">
        <v>94</v>
      </c>
      <c r="B99" s="2">
        <v>88</v>
      </c>
      <c r="C99" s="2" t="s">
        <v>178</v>
      </c>
      <c r="D99" s="3" t="s">
        <v>180</v>
      </c>
      <c r="E99" s="2" t="s">
        <v>13</v>
      </c>
      <c r="F99" s="2" t="s">
        <v>177</v>
      </c>
      <c r="G99" s="2" t="s">
        <v>84</v>
      </c>
      <c r="H99" s="2">
        <v>1</v>
      </c>
      <c r="I99" s="2">
        <v>1</v>
      </c>
      <c r="J99" s="2" t="s">
        <v>16</v>
      </c>
      <c r="K99" s="2"/>
      <c r="L99" s="2"/>
      <c r="M99" t="b">
        <f t="shared" si="30"/>
        <v>1</v>
      </c>
      <c r="N99" t="b">
        <f>IF(M99,ISNA(VLOOKUP(B99,$B$3:B98,1,FALSE)))</f>
        <v>0</v>
      </c>
      <c r="P99" s="14" t="b">
        <f t="shared" si="16"/>
        <v>0</v>
      </c>
      <c r="Q99" s="10" t="str">
        <f t="shared" si="17"/>
        <v>Short_File_Identifier_SFI</v>
      </c>
      <c r="R99" s="15"/>
      <c r="S99" s="10" t="str">
        <f t="shared" si="18"/>
        <v>Card</v>
      </c>
      <c r="T99" s="10" t="str">
        <f t="shared" si="19"/>
        <v>binary_8</v>
      </c>
      <c r="U99" s="11" t="str">
        <f t="shared" si="20"/>
        <v>CARD_Short_File_Identifier_SFI</v>
      </c>
      <c r="V99" s="9" t="str">
        <f t="shared" si="21"/>
        <v>("88"</v>
      </c>
      <c r="W99" s="9" t="str">
        <f t="shared" si="22"/>
        <v>,"Short File Identifier (SFI)"</v>
      </c>
      <c r="X99" s="9" t="str">
        <f t="shared" si="23"/>
        <v>,"Identifies the SFI to be used in the commands related to a given AEF."</v>
      </c>
      <c r="Y99" s="9" t="str">
        <f t="shared" si="24"/>
        <v>,"Card"</v>
      </c>
      <c r="Z99" s="9" t="str">
        <f t="shared" si="25"/>
        <v>,"binary 8"</v>
      </c>
      <c r="AA99" s="9" t="str">
        <f t="shared" si="26"/>
        <v>,"'A5'"</v>
      </c>
      <c r="AB99" s="9" t="str">
        <f t="shared" si="27"/>
        <v>,"1"</v>
      </c>
      <c r="AC99" s="9" t="str">
        <f t="shared" si="28"/>
        <v>,"1"</v>
      </c>
      <c r="AD99" s="9"/>
      <c r="AE99" s="12" t="str">
        <f t="shared" si="29"/>
        <v/>
      </c>
    </row>
    <row r="100" spans="1:31" ht="29.25" thickBot="1">
      <c r="A100">
        <v>95</v>
      </c>
      <c r="B100" s="4">
        <v>89</v>
      </c>
      <c r="C100" s="4" t="s">
        <v>181</v>
      </c>
      <c r="D100" s="5" t="s">
        <v>182</v>
      </c>
      <c r="E100" s="4" t="s">
        <v>146</v>
      </c>
      <c r="F100" s="4" t="s">
        <v>183</v>
      </c>
      <c r="G100" s="4"/>
      <c r="H100" s="4">
        <v>6</v>
      </c>
      <c r="I100" s="4">
        <v>6</v>
      </c>
      <c r="J100" s="4" t="s">
        <v>16</v>
      </c>
      <c r="K100" s="4"/>
      <c r="L100" s="4"/>
      <c r="M100" t="b">
        <f t="shared" si="30"/>
        <v>1</v>
      </c>
      <c r="N100" t="b">
        <f>IF(M100,ISNA(VLOOKUP(B100,$B$3:B99,1,FALSE)))</f>
        <v>1</v>
      </c>
      <c r="P100" s="14" t="b">
        <f t="shared" si="16"/>
        <v>1</v>
      </c>
      <c r="Q100" s="10" t="str">
        <f t="shared" si="17"/>
        <v>Authorisation_Code</v>
      </c>
      <c r="R100" s="15"/>
      <c r="S100" s="10" t="str">
        <f t="shared" si="18"/>
        <v>Issuer</v>
      </c>
      <c r="T100" s="10" t="str">
        <f t="shared" si="19"/>
        <v>ans_6_special_characters_limited_to_spaces</v>
      </c>
      <c r="U100" s="11" t="str">
        <f t="shared" si="20"/>
        <v>ISSUER_Authorisation_Code</v>
      </c>
      <c r="V100" s="9" t="str">
        <f t="shared" si="21"/>
        <v>("89"</v>
      </c>
      <c r="W100" s="9" t="str">
        <f t="shared" si="22"/>
        <v>,"Authorisation Code"</v>
      </c>
      <c r="X100" s="9" t="str">
        <f t="shared" si="23"/>
        <v>,"Nonzero value generated by the issuer for an approved transaction."</v>
      </c>
      <c r="Y100" s="9" t="str">
        <f t="shared" si="24"/>
        <v>,"Issuer"</v>
      </c>
      <c r="Z100" s="9" t="str">
        <f t="shared" si="25"/>
        <v>,"ans 6 (special characters limited to spaces)"</v>
      </c>
      <c r="AA100" s="9" t="str">
        <f t="shared" si="26"/>
        <v>,""</v>
      </c>
      <c r="AB100" s="9" t="str">
        <f t="shared" si="27"/>
        <v>,"6"</v>
      </c>
      <c r="AC100" s="9" t="str">
        <f t="shared" si="28"/>
        <v>,"6"</v>
      </c>
      <c r="AD100" s="9"/>
      <c r="AE100" s="12" t="str">
        <f t="shared" si="29"/>
        <v>ISSUER_Authorisation_Code("89","Authorisation Code","Nonzero value generated by the issuer for an approved transaction.","Issuer","ans 6 (special characters limited to spaces)","","6","6"),</v>
      </c>
    </row>
    <row r="101" spans="1:31" ht="29.25" thickBot="1">
      <c r="A101">
        <v>96</v>
      </c>
      <c r="B101" s="2">
        <v>89</v>
      </c>
      <c r="C101" s="2" t="s">
        <v>181</v>
      </c>
      <c r="D101" s="3" t="s">
        <v>184</v>
      </c>
      <c r="E101" s="2" t="s">
        <v>146</v>
      </c>
      <c r="F101" s="2" t="s">
        <v>185</v>
      </c>
      <c r="G101" s="2"/>
      <c r="H101" s="2">
        <v>6</v>
      </c>
      <c r="I101" s="2">
        <v>6</v>
      </c>
      <c r="J101" s="2" t="s">
        <v>16</v>
      </c>
      <c r="K101" s="2"/>
      <c r="L101" s="2"/>
      <c r="M101" t="b">
        <f t="shared" si="30"/>
        <v>1</v>
      </c>
      <c r="N101" t="b">
        <f>IF(M101,ISNA(VLOOKUP(B101,$B$3:B100,1,FALSE)))</f>
        <v>0</v>
      </c>
      <c r="P101" s="14" t="b">
        <f t="shared" si="16"/>
        <v>0</v>
      </c>
      <c r="Q101" s="10" t="str">
        <f t="shared" si="17"/>
        <v>Authorisation_Code</v>
      </c>
      <c r="R101" s="15"/>
      <c r="S101" s="10" t="str">
        <f t="shared" si="18"/>
        <v>Issuer</v>
      </c>
      <c r="T101" s="10" t="str">
        <f t="shared" si="19"/>
        <v>an_6</v>
      </c>
      <c r="U101" s="11" t="str">
        <f t="shared" si="20"/>
        <v>ISSUER_Authorisation_Code</v>
      </c>
      <c r="V101" s="9" t="str">
        <f t="shared" si="21"/>
        <v>("89"</v>
      </c>
      <c r="W101" s="9" t="str">
        <f t="shared" si="22"/>
        <v>,"Authorisation Code"</v>
      </c>
      <c r="X101" s="9" t="str">
        <f t="shared" si="23"/>
        <v>,"Non-zero value generated by the Authorisation Systems for an approved transaction."</v>
      </c>
      <c r="Y101" s="9" t="str">
        <f t="shared" si="24"/>
        <v>,"Issuer"</v>
      </c>
      <c r="Z101" s="9" t="str">
        <f t="shared" si="25"/>
        <v>,"an 6"</v>
      </c>
      <c r="AA101" s="9" t="str">
        <f t="shared" si="26"/>
        <v>,""</v>
      </c>
      <c r="AB101" s="9" t="str">
        <f t="shared" si="27"/>
        <v>,"6"</v>
      </c>
      <c r="AC101" s="9" t="str">
        <f t="shared" si="28"/>
        <v>,"6"</v>
      </c>
      <c r="AD101" s="9"/>
      <c r="AE101" s="12" t="str">
        <f t="shared" si="29"/>
        <v/>
      </c>
    </row>
    <row r="102" spans="1:31" ht="29.25" thickBot="1">
      <c r="A102">
        <v>97</v>
      </c>
      <c r="B102" s="4" t="s">
        <v>186</v>
      </c>
      <c r="C102" s="4" t="s">
        <v>187</v>
      </c>
      <c r="D102" s="5" t="s">
        <v>188</v>
      </c>
      <c r="E102" s="4" t="s">
        <v>189</v>
      </c>
      <c r="F102" s="4" t="s">
        <v>83</v>
      </c>
      <c r="G102" s="4"/>
      <c r="H102" s="4">
        <v>2</v>
      </c>
      <c r="I102" s="4">
        <v>2</v>
      </c>
      <c r="J102" s="4" t="s">
        <v>16</v>
      </c>
      <c r="K102" s="4"/>
      <c r="L102" s="4"/>
      <c r="M102" t="b">
        <f t="shared" si="30"/>
        <v>1</v>
      </c>
      <c r="N102" t="b">
        <f>IF(M102,ISNA(VLOOKUP(B102,$B$3:B101,1,FALSE)))</f>
        <v>1</v>
      </c>
      <c r="P102" s="14" t="b">
        <f t="shared" si="16"/>
        <v>1</v>
      </c>
      <c r="Q102" s="10" t="str">
        <f t="shared" si="17"/>
        <v>Authorisation_Response_Code_ARC</v>
      </c>
      <c r="R102" s="15"/>
      <c r="S102" s="10" t="str">
        <f t="shared" si="18"/>
        <v>Issuer_Terminal</v>
      </c>
      <c r="T102" s="10" t="str">
        <f t="shared" si="19"/>
        <v>an_2</v>
      </c>
      <c r="U102" s="11" t="str">
        <f t="shared" si="20"/>
        <v>ISSUER_TERMINAL_Authorisation_Response_Code_ARC</v>
      </c>
      <c r="V102" s="9" t="str">
        <f t="shared" si="21"/>
        <v>("8A"</v>
      </c>
      <c r="W102" s="9" t="str">
        <f t="shared" si="22"/>
        <v>,"Authorisation Response Code (ARC)"</v>
      </c>
      <c r="X102" s="9" t="str">
        <f t="shared" si="23"/>
        <v>,"Indicates the transaction disposition of the transaction received from the issuer for online authorisations."</v>
      </c>
      <c r="Y102" s="9" t="str">
        <f t="shared" si="24"/>
        <v>,"Issuer/Terminal"</v>
      </c>
      <c r="Z102" s="9" t="str">
        <f t="shared" si="25"/>
        <v>,"an 2"</v>
      </c>
      <c r="AA102" s="9" t="str">
        <f t="shared" si="26"/>
        <v>,""</v>
      </c>
      <c r="AB102" s="9" t="str">
        <f t="shared" si="27"/>
        <v>,"2"</v>
      </c>
      <c r="AC102" s="9" t="str">
        <f t="shared" si="28"/>
        <v>,"2"</v>
      </c>
      <c r="AD102" s="9"/>
      <c r="AE102" s="12" t="str">
        <f t="shared" si="29"/>
        <v>ISSUER_TERMINAL_Authorisation_Response_Code_ARC("8A","Authorisation Response Code (ARC)","Indicates the transaction disposition of the transaction received from the issuer for online authorisations.","Issuer/Terminal","an 2","","2","2"),</v>
      </c>
    </row>
    <row r="103" spans="1:31" ht="29.25" thickBot="1">
      <c r="A103">
        <v>98</v>
      </c>
      <c r="B103" s="2" t="s">
        <v>186</v>
      </c>
      <c r="C103" s="2" t="s">
        <v>187</v>
      </c>
      <c r="D103" s="3" t="s">
        <v>190</v>
      </c>
      <c r="E103" s="2" t="s">
        <v>189</v>
      </c>
      <c r="F103" s="2" t="s">
        <v>83</v>
      </c>
      <c r="G103" s="2"/>
      <c r="H103" s="2">
        <v>2</v>
      </c>
      <c r="I103" s="2">
        <v>2</v>
      </c>
      <c r="J103" s="2" t="s">
        <v>16</v>
      </c>
      <c r="K103" s="2"/>
      <c r="L103" s="2"/>
      <c r="M103" t="b">
        <f t="shared" si="30"/>
        <v>1</v>
      </c>
      <c r="N103" t="b">
        <f>IF(M103,ISNA(VLOOKUP(B103,$B$3:B102,1,FALSE)))</f>
        <v>0</v>
      </c>
      <c r="P103" s="14" t="b">
        <f t="shared" si="16"/>
        <v>0</v>
      </c>
      <c r="Q103" s="10" t="str">
        <f t="shared" si="17"/>
        <v>Authorisation_Response_Code_ARC</v>
      </c>
      <c r="R103" s="15"/>
      <c r="S103" s="10" t="str">
        <f t="shared" si="18"/>
        <v>Issuer_Terminal</v>
      </c>
      <c r="T103" s="10" t="str">
        <f t="shared" si="19"/>
        <v>an_2</v>
      </c>
      <c r="U103" s="11" t="str">
        <f t="shared" si="20"/>
        <v>ISSUER_TERMINAL_Authorisation_Response_Code_ARC</v>
      </c>
      <c r="V103" s="9" t="str">
        <f t="shared" si="21"/>
        <v>("8A"</v>
      </c>
      <c r="W103" s="9" t="str">
        <f t="shared" si="22"/>
        <v>,"Authorisation Response Code (ARC)"</v>
      </c>
      <c r="X103" s="9" t="str">
        <f t="shared" si="23"/>
        <v>,"Data element generated by the Issuer Host System or the Reader indicating the disposition of the transaction."</v>
      </c>
      <c r="Y103" s="9" t="str">
        <f t="shared" si="24"/>
        <v>,"Issuer/Terminal"</v>
      </c>
      <c r="Z103" s="9" t="str">
        <f t="shared" si="25"/>
        <v>,"an 2"</v>
      </c>
      <c r="AA103" s="9" t="str">
        <f t="shared" si="26"/>
        <v>,""</v>
      </c>
      <c r="AB103" s="9" t="str">
        <f t="shared" si="27"/>
        <v>,"2"</v>
      </c>
      <c r="AC103" s="9" t="str">
        <f t="shared" si="28"/>
        <v>,"2"</v>
      </c>
      <c r="AD103" s="9"/>
      <c r="AE103" s="12" t="str">
        <f t="shared" si="29"/>
        <v/>
      </c>
    </row>
    <row r="104" spans="1:31" ht="29.25" thickBot="1">
      <c r="A104">
        <v>99</v>
      </c>
      <c r="B104" s="4" t="s">
        <v>186</v>
      </c>
      <c r="C104" s="4" t="s">
        <v>187</v>
      </c>
      <c r="D104" s="5" t="s">
        <v>191</v>
      </c>
      <c r="E104" s="4" t="s">
        <v>146</v>
      </c>
      <c r="F104" s="4" t="s">
        <v>83</v>
      </c>
      <c r="G104" s="4"/>
      <c r="H104" s="4">
        <v>2</v>
      </c>
      <c r="I104" s="4">
        <v>2</v>
      </c>
      <c r="J104" s="4" t="s">
        <v>16</v>
      </c>
      <c r="K104" s="4"/>
      <c r="L104" s="4"/>
      <c r="M104" t="b">
        <f t="shared" si="30"/>
        <v>1</v>
      </c>
      <c r="N104" t="b">
        <f>IF(M104,ISNA(VLOOKUP(B104,$B$3:B103,1,FALSE)))</f>
        <v>0</v>
      </c>
      <c r="P104" s="14" t="b">
        <f t="shared" si="16"/>
        <v>0</v>
      </c>
      <c r="Q104" s="10" t="str">
        <f t="shared" si="17"/>
        <v>Authorisation_Response_Code_ARC</v>
      </c>
      <c r="R104" s="15"/>
      <c r="S104" s="10" t="str">
        <f t="shared" si="18"/>
        <v>Issuer</v>
      </c>
      <c r="T104" s="10" t="str">
        <f t="shared" si="19"/>
        <v>an_2</v>
      </c>
      <c r="U104" s="11" t="str">
        <f t="shared" si="20"/>
        <v>ISSUER_Authorisation_Response_Code_ARC</v>
      </c>
      <c r="V104" s="9" t="str">
        <f t="shared" si="21"/>
        <v>("8A"</v>
      </c>
      <c r="W104" s="9" t="str">
        <f t="shared" si="22"/>
        <v>,"Authorisation Response Code (ARC)"</v>
      </c>
      <c r="X104" s="9" t="str">
        <f t="shared" si="23"/>
        <v>,"Code that defines the disposition of a message. ARC must be present if the Kernel is restarted after an Online Request Outcome."</v>
      </c>
      <c r="Y104" s="9" t="str">
        <f t="shared" si="24"/>
        <v>,"Issuer"</v>
      </c>
      <c r="Z104" s="9" t="str">
        <f t="shared" si="25"/>
        <v>,"an 2"</v>
      </c>
      <c r="AA104" s="9" t="str">
        <f t="shared" si="26"/>
        <v>,""</v>
      </c>
      <c r="AB104" s="9" t="str">
        <f t="shared" si="27"/>
        <v>,"2"</v>
      </c>
      <c r="AC104" s="9" t="str">
        <f t="shared" si="28"/>
        <v>,"2"</v>
      </c>
      <c r="AD104" s="9"/>
      <c r="AE104" s="12" t="str">
        <f t="shared" si="29"/>
        <v/>
      </c>
    </row>
    <row r="105" spans="1:31" ht="29.25" thickBot="1">
      <c r="A105">
        <v>100</v>
      </c>
      <c r="B105" s="2" t="s">
        <v>192</v>
      </c>
      <c r="C105" s="2" t="s">
        <v>193</v>
      </c>
      <c r="D105" s="3" t="s">
        <v>194</v>
      </c>
      <c r="E105" s="2" t="s">
        <v>13</v>
      </c>
      <c r="F105" s="2" t="s">
        <v>37</v>
      </c>
      <c r="G105" s="2" t="s">
        <v>38</v>
      </c>
      <c r="H105" s="2">
        <v>0</v>
      </c>
      <c r="I105" s="2">
        <v>252</v>
      </c>
      <c r="J105" s="2" t="s">
        <v>16</v>
      </c>
      <c r="K105" s="2"/>
      <c r="L105" s="2"/>
      <c r="M105" t="b">
        <f t="shared" si="30"/>
        <v>1</v>
      </c>
      <c r="N105" t="b">
        <f>IF(M105,ISNA(VLOOKUP(B105,$B$3:B104,1,FALSE)))</f>
        <v>1</v>
      </c>
      <c r="P105" s="14" t="b">
        <f t="shared" si="16"/>
        <v>1</v>
      </c>
      <c r="Q105" s="10" t="str">
        <f t="shared" si="17"/>
        <v>Card_Risk_Management_Data_Object_List_1_CDOL1</v>
      </c>
      <c r="R105" s="15"/>
      <c r="S105" s="10" t="str">
        <f t="shared" si="18"/>
        <v>Card</v>
      </c>
      <c r="T105" s="10" t="str">
        <f t="shared" si="19"/>
        <v>binary</v>
      </c>
      <c r="U105" s="11" t="str">
        <f t="shared" si="20"/>
        <v>CARD_Card_Risk_Management_Data_Object_List_1_CDOL1</v>
      </c>
      <c r="V105" s="9" t="str">
        <f t="shared" si="21"/>
        <v>("8C"</v>
      </c>
      <c r="W105" s="9" t="str">
        <f t="shared" si="22"/>
        <v>,"Card Risk Management Data Object List 1 (CDOL1)"</v>
      </c>
      <c r="X105" s="9" t="str">
        <f t="shared" si="23"/>
        <v>,"List of data objects (tag and length) to be passed to the ICC in the first GENERATE AC command"</v>
      </c>
      <c r="Y105" s="9" t="str">
        <f t="shared" si="24"/>
        <v>,"Card"</v>
      </c>
      <c r="Z105" s="9" t="str">
        <f t="shared" si="25"/>
        <v>,"binary"</v>
      </c>
      <c r="AA105" s="9" t="str">
        <f t="shared" si="26"/>
        <v>,"'70' or '77'"</v>
      </c>
      <c r="AB105" s="9" t="str">
        <f t="shared" si="27"/>
        <v>,"0"</v>
      </c>
      <c r="AC105" s="9" t="str">
        <f t="shared" si="28"/>
        <v>,"252"</v>
      </c>
      <c r="AD105" s="9"/>
      <c r="AE105" s="12" t="str">
        <f t="shared" si="29"/>
        <v>CARD_Card_Risk_Management_Data_Object_List_1_CDOL1("8C","Card Risk Management Data Object List 1 (CDOL1)","List of data objects (tag and length) to be passed to the ICC in the first GENERATE AC command","Card","binary","'70' or '77'","0","252"),</v>
      </c>
    </row>
    <row r="106" spans="1:31" ht="29.25" thickBot="1">
      <c r="A106">
        <v>101</v>
      </c>
      <c r="B106" s="4" t="s">
        <v>192</v>
      </c>
      <c r="C106" s="4" t="s">
        <v>193</v>
      </c>
      <c r="D106" s="5" t="s">
        <v>194</v>
      </c>
      <c r="E106" s="4" t="s">
        <v>13</v>
      </c>
      <c r="F106" s="4" t="s">
        <v>37</v>
      </c>
      <c r="G106" s="4" t="s">
        <v>38</v>
      </c>
      <c r="H106" s="4" t="s">
        <v>195</v>
      </c>
      <c r="I106" s="4" t="s">
        <v>195</v>
      </c>
      <c r="J106" s="4" t="s">
        <v>16</v>
      </c>
      <c r="K106" s="4"/>
      <c r="L106" s="4"/>
      <c r="M106" t="b">
        <f t="shared" si="30"/>
        <v>1</v>
      </c>
      <c r="N106" t="b">
        <f>IF(M106,ISNA(VLOOKUP(B106,$B$3:B105,1,FALSE)))</f>
        <v>0</v>
      </c>
      <c r="P106" s="14" t="b">
        <f t="shared" si="16"/>
        <v>0</v>
      </c>
      <c r="Q106" s="10" t="str">
        <f t="shared" si="17"/>
        <v>Card_Risk_Management_Data_Object_List_1_CDOL1</v>
      </c>
      <c r="R106" s="15"/>
      <c r="S106" s="10" t="str">
        <f t="shared" si="18"/>
        <v>Card</v>
      </c>
      <c r="T106" s="10" t="str">
        <f t="shared" si="19"/>
        <v>binary</v>
      </c>
      <c r="U106" s="11" t="str">
        <f t="shared" si="20"/>
        <v>CARD_Card_Risk_Management_Data_Object_List_1_CDOL1</v>
      </c>
      <c r="V106" s="9" t="str">
        <f t="shared" si="21"/>
        <v>("8C"</v>
      </c>
      <c r="W106" s="9" t="str">
        <f t="shared" si="22"/>
        <v>,"Card Risk Management Data Object List 1 (CDOL1)"</v>
      </c>
      <c r="X106" s="9" t="str">
        <f t="shared" si="23"/>
        <v>,"List of data objects (tag and length) to be passed to the ICC in the first GENERATE AC command"</v>
      </c>
      <c r="Y106" s="9" t="str">
        <f t="shared" si="24"/>
        <v>,"Card"</v>
      </c>
      <c r="Z106" s="9" t="str">
        <f t="shared" si="25"/>
        <v>,"binary"</v>
      </c>
      <c r="AA106" s="9" t="str">
        <f t="shared" si="26"/>
        <v>,"'70' or '77'"</v>
      </c>
      <c r="AB106" s="9" t="str">
        <f t="shared" si="27"/>
        <v>,"var. up to 64"</v>
      </c>
      <c r="AC106" s="9" t="str">
        <f t="shared" si="28"/>
        <v>,"var. up to 64"</v>
      </c>
      <c r="AD106" s="9"/>
      <c r="AE106" s="12" t="str">
        <f t="shared" si="29"/>
        <v/>
      </c>
    </row>
    <row r="107" spans="1:31" ht="29.25" thickBot="1">
      <c r="A107">
        <v>102</v>
      </c>
      <c r="B107" s="2" t="s">
        <v>192</v>
      </c>
      <c r="C107" s="2" t="s">
        <v>193</v>
      </c>
      <c r="D107" s="3" t="s">
        <v>194</v>
      </c>
      <c r="E107" s="2" t="s">
        <v>13</v>
      </c>
      <c r="F107" s="2" t="s">
        <v>37</v>
      </c>
      <c r="G107" s="2" t="s">
        <v>38</v>
      </c>
      <c r="H107" s="2" t="s">
        <v>133</v>
      </c>
      <c r="I107" s="2" t="s">
        <v>133</v>
      </c>
      <c r="J107" s="2" t="s">
        <v>16</v>
      </c>
      <c r="K107" s="2"/>
      <c r="L107" s="2"/>
      <c r="M107" t="b">
        <f t="shared" si="30"/>
        <v>1</v>
      </c>
      <c r="N107" t="b">
        <f>IF(M107,ISNA(VLOOKUP(B107,$B$3:B106,1,FALSE)))</f>
        <v>0</v>
      </c>
      <c r="P107" s="14" t="b">
        <f t="shared" si="16"/>
        <v>0</v>
      </c>
      <c r="Q107" s="10" t="str">
        <f t="shared" si="17"/>
        <v>Card_Risk_Management_Data_Object_List_1_CDOL1</v>
      </c>
      <c r="R107" s="15"/>
      <c r="S107" s="10" t="str">
        <f t="shared" si="18"/>
        <v>Card</v>
      </c>
      <c r="T107" s="10" t="str">
        <f t="shared" si="19"/>
        <v>binary</v>
      </c>
      <c r="U107" s="11" t="str">
        <f t="shared" si="20"/>
        <v>CARD_Card_Risk_Management_Data_Object_List_1_CDOL1</v>
      </c>
      <c r="V107" s="9" t="str">
        <f t="shared" si="21"/>
        <v>("8C"</v>
      </c>
      <c r="W107" s="9" t="str">
        <f t="shared" si="22"/>
        <v>,"Card Risk Management Data Object List 1 (CDOL1)"</v>
      </c>
      <c r="X107" s="9" t="str">
        <f t="shared" si="23"/>
        <v>,"List of data objects (tag and length) to be passed to the ICC in the first GENERATE AC command"</v>
      </c>
      <c r="Y107" s="9" t="str">
        <f t="shared" si="24"/>
        <v>,"Card"</v>
      </c>
      <c r="Z107" s="9" t="str">
        <f t="shared" si="25"/>
        <v>,"binary"</v>
      </c>
      <c r="AA107" s="9" t="str">
        <f t="shared" si="26"/>
        <v>,"'70' or '77'"</v>
      </c>
      <c r="AB107" s="9" t="str">
        <f t="shared" si="27"/>
        <v>,"var. up to 252"</v>
      </c>
      <c r="AC107" s="9" t="str">
        <f t="shared" si="28"/>
        <v>,"var. up to 252"</v>
      </c>
      <c r="AD107" s="9"/>
      <c r="AE107" s="12" t="str">
        <f t="shared" si="29"/>
        <v/>
      </c>
    </row>
    <row r="108" spans="1:31" ht="29.25" thickBot="1">
      <c r="A108">
        <v>103</v>
      </c>
      <c r="B108" s="4" t="s">
        <v>196</v>
      </c>
      <c r="C108" s="4" t="s">
        <v>197</v>
      </c>
      <c r="D108" s="5" t="s">
        <v>198</v>
      </c>
      <c r="E108" s="4" t="s">
        <v>13</v>
      </c>
      <c r="F108" s="4" t="s">
        <v>37</v>
      </c>
      <c r="G108" s="4" t="s">
        <v>38</v>
      </c>
      <c r="H108" s="4" t="s">
        <v>195</v>
      </c>
      <c r="I108" s="4" t="s">
        <v>195</v>
      </c>
      <c r="J108" s="4" t="s">
        <v>16</v>
      </c>
      <c r="K108" s="4"/>
      <c r="L108" s="4"/>
      <c r="M108" t="b">
        <f t="shared" si="30"/>
        <v>1</v>
      </c>
      <c r="N108" t="b">
        <f>IF(M108,ISNA(VLOOKUP(B108,$B$3:B107,1,FALSE)))</f>
        <v>1</v>
      </c>
      <c r="P108" s="14" t="b">
        <f t="shared" si="16"/>
        <v>1</v>
      </c>
      <c r="Q108" s="10" t="str">
        <f t="shared" si="17"/>
        <v>Card_Risk_Management_Data_Object_List_2_CDOL2</v>
      </c>
      <c r="R108" s="15"/>
      <c r="S108" s="10" t="str">
        <f t="shared" si="18"/>
        <v>Card</v>
      </c>
      <c r="T108" s="10" t="str">
        <f t="shared" si="19"/>
        <v>binary</v>
      </c>
      <c r="U108" s="11" t="str">
        <f t="shared" si="20"/>
        <v>CARD_Card_Risk_Management_Data_Object_List_2_CDOL2</v>
      </c>
      <c r="V108" s="9" t="str">
        <f t="shared" si="21"/>
        <v>("8D"</v>
      </c>
      <c r="W108" s="9" t="str">
        <f t="shared" si="22"/>
        <v>,"Card Risk Management Data Object List 2 (CDOL2)"</v>
      </c>
      <c r="X108" s="9" t="str">
        <f t="shared" si="23"/>
        <v>,"List of data objects (tag and length) to be passed to the ICC in the second GENERATE AC command"</v>
      </c>
      <c r="Y108" s="9" t="str">
        <f t="shared" si="24"/>
        <v>,"Card"</v>
      </c>
      <c r="Z108" s="9" t="str">
        <f t="shared" si="25"/>
        <v>,"binary"</v>
      </c>
      <c r="AA108" s="9" t="str">
        <f t="shared" si="26"/>
        <v>,"'70' or '77'"</v>
      </c>
      <c r="AB108" s="9" t="str">
        <f t="shared" si="27"/>
        <v>,"var. up to 64"</v>
      </c>
      <c r="AC108" s="9" t="str">
        <f t="shared" si="28"/>
        <v>,"var. up to 64"</v>
      </c>
      <c r="AD108" s="9"/>
      <c r="AE108" s="12" t="str">
        <f t="shared" si="29"/>
        <v>CARD_Card_Risk_Management_Data_Object_List_2_CDOL2("8D","Card Risk Management Data Object List 2 (CDOL2)","List of data objects (tag and length) to be passed to the ICC in the second GENERATE AC command","Card","binary","'70' or '77'","var. up to 64","var. up to 64"),</v>
      </c>
    </row>
    <row r="109" spans="1:31" ht="29.25" thickBot="1">
      <c r="A109">
        <v>104</v>
      </c>
      <c r="B109" s="2" t="s">
        <v>196</v>
      </c>
      <c r="C109" s="2" t="s">
        <v>197</v>
      </c>
      <c r="D109" s="3" t="s">
        <v>198</v>
      </c>
      <c r="E109" s="2" t="s">
        <v>13</v>
      </c>
      <c r="F109" s="2" t="s">
        <v>37</v>
      </c>
      <c r="G109" s="2" t="s">
        <v>38</v>
      </c>
      <c r="H109" s="2" t="s">
        <v>133</v>
      </c>
      <c r="I109" s="2" t="s">
        <v>133</v>
      </c>
      <c r="J109" s="2" t="s">
        <v>16</v>
      </c>
      <c r="K109" s="2"/>
      <c r="L109" s="2"/>
      <c r="M109" t="b">
        <f t="shared" si="30"/>
        <v>1</v>
      </c>
      <c r="N109" t="b">
        <f>IF(M109,ISNA(VLOOKUP(B109,$B$3:B108,1,FALSE)))</f>
        <v>0</v>
      </c>
      <c r="P109" s="14" t="b">
        <f t="shared" si="16"/>
        <v>0</v>
      </c>
      <c r="Q109" s="10" t="str">
        <f t="shared" si="17"/>
        <v>Card_Risk_Management_Data_Object_List_2_CDOL2</v>
      </c>
      <c r="R109" s="15"/>
      <c r="S109" s="10" t="str">
        <f t="shared" si="18"/>
        <v>Card</v>
      </c>
      <c r="T109" s="10" t="str">
        <f t="shared" si="19"/>
        <v>binary</v>
      </c>
      <c r="U109" s="11" t="str">
        <f t="shared" si="20"/>
        <v>CARD_Card_Risk_Management_Data_Object_List_2_CDOL2</v>
      </c>
      <c r="V109" s="9" t="str">
        <f t="shared" si="21"/>
        <v>("8D"</v>
      </c>
      <c r="W109" s="9" t="str">
        <f t="shared" si="22"/>
        <v>,"Card Risk Management Data Object List 2 (CDOL2)"</v>
      </c>
      <c r="X109" s="9" t="str">
        <f t="shared" si="23"/>
        <v>,"List of data objects (tag and length) to be passed to the ICC in the second GENERATE AC command"</v>
      </c>
      <c r="Y109" s="9" t="str">
        <f t="shared" si="24"/>
        <v>,"Card"</v>
      </c>
      <c r="Z109" s="9" t="str">
        <f t="shared" si="25"/>
        <v>,"binary"</v>
      </c>
      <c r="AA109" s="9" t="str">
        <f t="shared" si="26"/>
        <v>,"'70' or '77'"</v>
      </c>
      <c r="AB109" s="9" t="str">
        <f t="shared" si="27"/>
        <v>,"var. up to 252"</v>
      </c>
      <c r="AC109" s="9" t="str">
        <f t="shared" si="28"/>
        <v>,"var. up to 252"</v>
      </c>
      <c r="AD109" s="9"/>
      <c r="AE109" s="12" t="str">
        <f t="shared" si="29"/>
        <v/>
      </c>
    </row>
    <row r="110" spans="1:31" ht="29.25" thickBot="1">
      <c r="A110">
        <v>105</v>
      </c>
      <c r="B110" s="4" t="s">
        <v>199</v>
      </c>
      <c r="C110" s="4" t="s">
        <v>200</v>
      </c>
      <c r="D110" s="5" t="s">
        <v>201</v>
      </c>
      <c r="E110" s="4" t="s">
        <v>13</v>
      </c>
      <c r="F110" s="4" t="s">
        <v>37</v>
      </c>
      <c r="G110" s="4" t="s">
        <v>38</v>
      </c>
      <c r="H110" s="4">
        <v>10</v>
      </c>
      <c r="I110" s="4">
        <v>252</v>
      </c>
      <c r="J110" s="4" t="s">
        <v>16</v>
      </c>
      <c r="K110" s="4"/>
      <c r="L110" s="4"/>
      <c r="M110" t="b">
        <f t="shared" si="30"/>
        <v>1</v>
      </c>
      <c r="N110" t="b">
        <f>IF(M110,ISNA(VLOOKUP(B110,$B$3:B109,1,FALSE)))</f>
        <v>1</v>
      </c>
      <c r="P110" s="14" t="b">
        <f t="shared" si="16"/>
        <v>1</v>
      </c>
      <c r="Q110" s="10" t="str">
        <f t="shared" si="17"/>
        <v>Cardholder_Verification_Method_CVM_List</v>
      </c>
      <c r="R110" s="15"/>
      <c r="S110" s="10" t="str">
        <f t="shared" si="18"/>
        <v>Card</v>
      </c>
      <c r="T110" s="10" t="str">
        <f t="shared" si="19"/>
        <v>binary</v>
      </c>
      <c r="U110" s="11" t="str">
        <f t="shared" si="20"/>
        <v>CARD_Cardholder_Verification_Method_CVM_List</v>
      </c>
      <c r="V110" s="9" t="str">
        <f t="shared" si="21"/>
        <v>("8E"</v>
      </c>
      <c r="W110" s="9" t="str">
        <f t="shared" si="22"/>
        <v>,"Cardholder Verification Method (CVM) List"</v>
      </c>
      <c r="X110" s="9" t="str">
        <f t="shared" si="23"/>
        <v>,"Identifies a method of verification of the cardholder supported by the application"</v>
      </c>
      <c r="Y110" s="9" t="str">
        <f t="shared" si="24"/>
        <v>,"Card"</v>
      </c>
      <c r="Z110" s="9" t="str">
        <f t="shared" si="25"/>
        <v>,"binary"</v>
      </c>
      <c r="AA110" s="9" t="str">
        <f t="shared" si="26"/>
        <v>,"'70' or '77'"</v>
      </c>
      <c r="AB110" s="9" t="str">
        <f t="shared" si="27"/>
        <v>,"10"</v>
      </c>
      <c r="AC110" s="9" t="str">
        <f t="shared" si="28"/>
        <v>,"252"</v>
      </c>
      <c r="AD110" s="9"/>
      <c r="AE110" s="12" t="str">
        <f t="shared" si="29"/>
        <v>CARD_Cardholder_Verification_Method_CVM_List("8E","Cardholder Verification Method (CVM) List","Identifies a method of verification of the cardholder supported by the application","Card","binary","'70' or '77'","10","252"),</v>
      </c>
    </row>
    <row r="111" spans="1:31" ht="29.25" thickBot="1">
      <c r="A111">
        <v>106</v>
      </c>
      <c r="B111" s="2" t="s">
        <v>199</v>
      </c>
      <c r="C111" s="2" t="s">
        <v>200</v>
      </c>
      <c r="D111" s="3" t="s">
        <v>202</v>
      </c>
      <c r="E111" s="2" t="s">
        <v>13</v>
      </c>
      <c r="F111" s="2" t="s">
        <v>37</v>
      </c>
      <c r="G111" s="2" t="s">
        <v>38</v>
      </c>
      <c r="H111" s="2" t="s">
        <v>203</v>
      </c>
      <c r="I111" s="2" t="s">
        <v>203</v>
      </c>
      <c r="J111" s="2" t="s">
        <v>16</v>
      </c>
      <c r="K111" s="2"/>
      <c r="L111" s="2"/>
      <c r="M111" t="b">
        <f t="shared" si="30"/>
        <v>1</v>
      </c>
      <c r="N111" t="b">
        <f>IF(M111,ISNA(VLOOKUP(B111,$B$3:B110,1,FALSE)))</f>
        <v>0</v>
      </c>
      <c r="P111" s="14" t="b">
        <f t="shared" si="16"/>
        <v>0</v>
      </c>
      <c r="Q111" s="10" t="str">
        <f t="shared" si="17"/>
        <v>Cardholder_Verification_Method_CVM_List</v>
      </c>
      <c r="R111" s="15"/>
      <c r="S111" s="10" t="str">
        <f t="shared" si="18"/>
        <v>Card</v>
      </c>
      <c r="T111" s="10" t="str">
        <f t="shared" si="19"/>
        <v>binary</v>
      </c>
      <c r="U111" s="11" t="str">
        <f t="shared" si="20"/>
        <v>CARD_Cardholder_Verification_Method_CVM_List</v>
      </c>
      <c r="V111" s="9" t="str">
        <f t="shared" si="21"/>
        <v>("8E"</v>
      </c>
      <c r="W111" s="9" t="str">
        <f t="shared" si="22"/>
        <v>,"Cardholder Verification Method (CVM) List"</v>
      </c>
      <c r="X111" s="9" t="str">
        <f t="shared" si="23"/>
        <v>,"Identifies a prioritised list of methods of verification of the cardholder supported by the card application."</v>
      </c>
      <c r="Y111" s="9" t="str">
        <f t="shared" si="24"/>
        <v>,"Card"</v>
      </c>
      <c r="Z111" s="9" t="str">
        <f t="shared" si="25"/>
        <v>,"binary"</v>
      </c>
      <c r="AA111" s="9" t="str">
        <f t="shared" si="26"/>
        <v>,"'70' or '77'"</v>
      </c>
      <c r="AB111" s="9" t="str">
        <f t="shared" si="27"/>
        <v>,"var. up to 32"</v>
      </c>
      <c r="AC111" s="9" t="str">
        <f t="shared" si="28"/>
        <v>,"var. up to 32"</v>
      </c>
      <c r="AD111" s="9"/>
      <c r="AE111" s="12" t="str">
        <f t="shared" si="29"/>
        <v/>
      </c>
    </row>
    <row r="112" spans="1:31" ht="29.25" thickBot="1">
      <c r="A112">
        <v>107</v>
      </c>
      <c r="B112" s="4" t="s">
        <v>199</v>
      </c>
      <c r="C112" s="4" t="s">
        <v>200</v>
      </c>
      <c r="D112" s="5" t="s">
        <v>202</v>
      </c>
      <c r="E112" s="4" t="s">
        <v>13</v>
      </c>
      <c r="F112" s="4" t="s">
        <v>37</v>
      </c>
      <c r="G112" s="4" t="s">
        <v>38</v>
      </c>
      <c r="H112" s="4" t="s">
        <v>133</v>
      </c>
      <c r="I112" s="4" t="s">
        <v>133</v>
      </c>
      <c r="J112" s="4" t="s">
        <v>16</v>
      </c>
      <c r="K112" s="4"/>
      <c r="L112" s="4"/>
      <c r="M112" t="b">
        <f t="shared" si="30"/>
        <v>1</v>
      </c>
      <c r="N112" t="b">
        <f>IF(M112,ISNA(VLOOKUP(B112,$B$3:B111,1,FALSE)))</f>
        <v>0</v>
      </c>
      <c r="P112" s="14" t="b">
        <f t="shared" si="16"/>
        <v>0</v>
      </c>
      <c r="Q112" s="10" t="str">
        <f t="shared" si="17"/>
        <v>Cardholder_Verification_Method_CVM_List</v>
      </c>
      <c r="R112" s="15"/>
      <c r="S112" s="10" t="str">
        <f t="shared" si="18"/>
        <v>Card</v>
      </c>
      <c r="T112" s="10" t="str">
        <f t="shared" si="19"/>
        <v>binary</v>
      </c>
      <c r="U112" s="11" t="str">
        <f t="shared" si="20"/>
        <v>CARD_Cardholder_Verification_Method_CVM_List</v>
      </c>
      <c r="V112" s="9" t="str">
        <f t="shared" si="21"/>
        <v>("8E"</v>
      </c>
      <c r="W112" s="9" t="str">
        <f t="shared" si="22"/>
        <v>,"Cardholder Verification Method (CVM) List"</v>
      </c>
      <c r="X112" s="9" t="str">
        <f t="shared" si="23"/>
        <v>,"Identifies a prioritised list of methods of verification of the cardholder supported by the card application."</v>
      </c>
      <c r="Y112" s="9" t="str">
        <f t="shared" si="24"/>
        <v>,"Card"</v>
      </c>
      <c r="Z112" s="9" t="str">
        <f t="shared" si="25"/>
        <v>,"binary"</v>
      </c>
      <c r="AA112" s="9" t="str">
        <f t="shared" si="26"/>
        <v>,"'70' or '77'"</v>
      </c>
      <c r="AB112" s="9" t="str">
        <f t="shared" si="27"/>
        <v>,"var. up to 252"</v>
      </c>
      <c r="AC112" s="9" t="str">
        <f t="shared" si="28"/>
        <v>,"var. up to 252"</v>
      </c>
      <c r="AD112" s="9"/>
      <c r="AE112" s="12" t="str">
        <f t="shared" si="29"/>
        <v/>
      </c>
    </row>
    <row r="113" spans="1:31" ht="15.75" thickBot="1">
      <c r="A113">
        <v>108</v>
      </c>
      <c r="B113" s="2" t="s">
        <v>204</v>
      </c>
      <c r="C113" s="2" t="s">
        <v>205</v>
      </c>
      <c r="D113" s="3" t="s">
        <v>206</v>
      </c>
      <c r="E113" s="2" t="s">
        <v>13</v>
      </c>
      <c r="F113" s="2" t="s">
        <v>37</v>
      </c>
      <c r="G113" s="2" t="s">
        <v>38</v>
      </c>
      <c r="H113" s="2">
        <v>1</v>
      </c>
      <c r="I113" s="2">
        <v>1</v>
      </c>
      <c r="J113" s="2" t="s">
        <v>16</v>
      </c>
      <c r="K113" s="2"/>
      <c r="L113" s="2"/>
      <c r="M113" t="b">
        <f t="shared" si="30"/>
        <v>1</v>
      </c>
      <c r="N113" t="b">
        <f>IF(M113,ISNA(VLOOKUP(B113,$B$3:B112,1,FALSE)))</f>
        <v>1</v>
      </c>
      <c r="P113" s="14" t="b">
        <f t="shared" si="16"/>
        <v>1</v>
      </c>
      <c r="Q113" s="10" t="str">
        <f t="shared" si="17"/>
        <v>Certification_Authority_Public_Key_Index_PKI</v>
      </c>
      <c r="R113" s="15"/>
      <c r="S113" s="10" t="str">
        <f t="shared" si="18"/>
        <v>Card</v>
      </c>
      <c r="T113" s="10" t="str">
        <f t="shared" si="19"/>
        <v>binary</v>
      </c>
      <c r="U113" s="11" t="str">
        <f t="shared" si="20"/>
        <v>CARD_Certification_Authority_Public_Key_Index_PKI</v>
      </c>
      <c r="V113" s="9" t="str">
        <f t="shared" si="21"/>
        <v>("8F"</v>
      </c>
      <c r="W113" s="9" t="str">
        <f t="shared" si="22"/>
        <v>,"Certification Authority Public Key Index (PKI)"</v>
      </c>
      <c r="X113" s="9" t="str">
        <f t="shared" si="23"/>
        <v>,"Identifies the certification authority's public key in conjunction with the RID"</v>
      </c>
      <c r="Y113" s="9" t="str">
        <f t="shared" si="24"/>
        <v>,"Card"</v>
      </c>
      <c r="Z113" s="9" t="str">
        <f t="shared" si="25"/>
        <v>,"binary"</v>
      </c>
      <c r="AA113" s="9" t="str">
        <f t="shared" si="26"/>
        <v>,"'70' or '77'"</v>
      </c>
      <c r="AB113" s="9" t="str">
        <f t="shared" si="27"/>
        <v>,"1"</v>
      </c>
      <c r="AC113" s="9" t="str">
        <f t="shared" si="28"/>
        <v>,"1"</v>
      </c>
      <c r="AD113" s="9"/>
      <c r="AE113" s="12" t="str">
        <f t="shared" si="29"/>
        <v>CARD_Certification_Authority_Public_Key_Index_PKI("8F","Certification Authority Public Key Index (PKI)","Identifies the certification authority's public key in conjunction with the RID","Card","binary","'70' or '77'","1","1"),</v>
      </c>
    </row>
    <row r="114" spans="1:31" ht="29.25" thickBot="1">
      <c r="A114">
        <v>109</v>
      </c>
      <c r="B114" s="4" t="s">
        <v>204</v>
      </c>
      <c r="C114" s="4" t="s">
        <v>205</v>
      </c>
      <c r="D114" s="5" t="s">
        <v>207</v>
      </c>
      <c r="E114" s="4" t="s">
        <v>13</v>
      </c>
      <c r="F114" s="4" t="s">
        <v>177</v>
      </c>
      <c r="G114" s="4"/>
      <c r="H114" s="4">
        <v>1</v>
      </c>
      <c r="I114" s="4">
        <v>1</v>
      </c>
      <c r="J114" s="4" t="s">
        <v>16</v>
      </c>
      <c r="K114" s="4"/>
      <c r="L114" s="4"/>
      <c r="M114" t="b">
        <f t="shared" si="30"/>
        <v>1</v>
      </c>
      <c r="N114" t="b">
        <f>IF(M114,ISNA(VLOOKUP(B114,$B$3:B113,1,FALSE)))</f>
        <v>0</v>
      </c>
      <c r="P114" s="14" t="b">
        <f t="shared" si="16"/>
        <v>0</v>
      </c>
      <c r="Q114" s="10" t="str">
        <f t="shared" si="17"/>
        <v>Certification_Authority_Public_Key_Index_PKI</v>
      </c>
      <c r="R114" s="15"/>
      <c r="S114" s="10" t="str">
        <f t="shared" si="18"/>
        <v>Card</v>
      </c>
      <c r="T114" s="10" t="str">
        <f t="shared" si="19"/>
        <v>binary_8</v>
      </c>
      <c r="U114" s="11" t="str">
        <f t="shared" si="20"/>
        <v>CARD_Certification_Authority_Public_Key_Index_PKI</v>
      </c>
      <c r="V114" s="9" t="str">
        <f t="shared" si="21"/>
        <v>("8F"</v>
      </c>
      <c r="W114" s="9" t="str">
        <f t="shared" si="22"/>
        <v>,"Certification Authority Public Key Index (PKI)"</v>
      </c>
      <c r="X114" s="9" t="str">
        <f t="shared" si="23"/>
        <v>,"Identifies the Certificate Authority’s public key in conjunction with the RID for use in offline data authentication."</v>
      </c>
      <c r="Y114" s="9" t="str">
        <f t="shared" si="24"/>
        <v>,"Card"</v>
      </c>
      <c r="Z114" s="9" t="str">
        <f t="shared" si="25"/>
        <v>,"binary 8"</v>
      </c>
      <c r="AA114" s="9" t="str">
        <f t="shared" si="26"/>
        <v>,""</v>
      </c>
      <c r="AB114" s="9" t="str">
        <f t="shared" si="27"/>
        <v>,"1"</v>
      </c>
      <c r="AC114" s="9" t="str">
        <f t="shared" si="28"/>
        <v>,"1"</v>
      </c>
      <c r="AD114" s="9"/>
      <c r="AE114" s="12" t="str">
        <f t="shared" si="29"/>
        <v/>
      </c>
    </row>
    <row r="115" spans="1:31" ht="29.25" thickBot="1">
      <c r="A115">
        <v>110</v>
      </c>
      <c r="B115" s="2" t="s">
        <v>204</v>
      </c>
      <c r="C115" s="2" t="s">
        <v>205</v>
      </c>
      <c r="D115" s="3" t="s">
        <v>208</v>
      </c>
      <c r="E115" s="2" t="s">
        <v>13</v>
      </c>
      <c r="F115" s="2" t="s">
        <v>177</v>
      </c>
      <c r="G115" s="2"/>
      <c r="H115" s="2">
        <v>1</v>
      </c>
      <c r="I115" s="2">
        <v>1</v>
      </c>
      <c r="J115" s="2" t="s">
        <v>16</v>
      </c>
      <c r="K115" s="2"/>
      <c r="L115" s="2"/>
      <c r="M115" t="b">
        <f t="shared" si="30"/>
        <v>1</v>
      </c>
      <c r="N115" t="b">
        <f>IF(M115,ISNA(VLOOKUP(B115,$B$3:B114,1,FALSE)))</f>
        <v>0</v>
      </c>
      <c r="P115" s="14" t="b">
        <f t="shared" si="16"/>
        <v>0</v>
      </c>
      <c r="Q115" s="10" t="str">
        <f t="shared" si="17"/>
        <v>Certification_Authority_Public_Key_Index_PKI</v>
      </c>
      <c r="R115" s="15"/>
      <c r="S115" s="10" t="str">
        <f t="shared" si="18"/>
        <v>Card</v>
      </c>
      <c r="T115" s="10" t="str">
        <f t="shared" si="19"/>
        <v>binary_8</v>
      </c>
      <c r="U115" s="11" t="str">
        <f t="shared" si="20"/>
        <v>CARD_Certification_Authority_Public_Key_Index_PKI</v>
      </c>
      <c r="V115" s="9" t="str">
        <f t="shared" si="21"/>
        <v>("8F"</v>
      </c>
      <c r="W115" s="9" t="str">
        <f t="shared" si="22"/>
        <v>,"Certification Authority Public Key Index (PKI)"</v>
      </c>
      <c r="X115" s="9" t="str">
        <f t="shared" si="23"/>
        <v>,"Identifies the Certificate Authority’s public key in conjunction with the RID for use in static data authentication."</v>
      </c>
      <c r="Y115" s="9" t="str">
        <f t="shared" si="24"/>
        <v>,"Card"</v>
      </c>
      <c r="Z115" s="9" t="str">
        <f t="shared" si="25"/>
        <v>,"binary 8"</v>
      </c>
      <c r="AA115" s="9" t="str">
        <f t="shared" si="26"/>
        <v>,""</v>
      </c>
      <c r="AB115" s="9" t="str">
        <f t="shared" si="27"/>
        <v>,"1"</v>
      </c>
      <c r="AC115" s="9" t="str">
        <f t="shared" si="28"/>
        <v>,"1"</v>
      </c>
      <c r="AD115" s="9"/>
      <c r="AE115" s="12" t="str">
        <f t="shared" si="29"/>
        <v/>
      </c>
    </row>
    <row r="116" spans="1:31" ht="29.25" thickBot="1">
      <c r="A116">
        <v>111</v>
      </c>
      <c r="B116" s="4" t="s">
        <v>204</v>
      </c>
      <c r="C116" s="4" t="s">
        <v>205</v>
      </c>
      <c r="D116" s="5" t="s">
        <v>209</v>
      </c>
      <c r="E116" s="4" t="s">
        <v>13</v>
      </c>
      <c r="F116" s="4" t="s">
        <v>37</v>
      </c>
      <c r="G116" s="4"/>
      <c r="H116" s="4">
        <v>1</v>
      </c>
      <c r="I116" s="4">
        <v>1</v>
      </c>
      <c r="J116" s="4" t="s">
        <v>16</v>
      </c>
      <c r="K116" s="4"/>
      <c r="L116" s="4"/>
      <c r="M116" t="b">
        <f t="shared" si="30"/>
        <v>1</v>
      </c>
      <c r="N116" t="b">
        <f>IF(M116,ISNA(VLOOKUP(B116,$B$3:B115,1,FALSE)))</f>
        <v>0</v>
      </c>
      <c r="P116" s="14" t="b">
        <f t="shared" si="16"/>
        <v>0</v>
      </c>
      <c r="Q116" s="10" t="str">
        <f t="shared" si="17"/>
        <v>Certification_Authority_Public_Key_Index_PKI</v>
      </c>
      <c r="R116" s="15"/>
      <c r="S116" s="10" t="str">
        <f t="shared" si="18"/>
        <v>Card</v>
      </c>
      <c r="T116" s="10" t="str">
        <f t="shared" si="19"/>
        <v>binary</v>
      </c>
      <c r="U116" s="11" t="str">
        <f t="shared" si="20"/>
        <v>CARD_Certification_Authority_Public_Key_Index_PKI</v>
      </c>
      <c r="V116" s="9" t="str">
        <f t="shared" si="21"/>
        <v>("8F"</v>
      </c>
      <c r="W116" s="9" t="str">
        <f t="shared" si="22"/>
        <v>,"Certification Authority Public Key Index (PKI)"</v>
      </c>
      <c r="X116" s="9" t="str">
        <f t="shared" si="23"/>
        <v>,"Identifies the certification authority’s public key in conjunction with the RID. Required for EMV Mode."</v>
      </c>
      <c r="Y116" s="9" t="str">
        <f t="shared" si="24"/>
        <v>,"Card"</v>
      </c>
      <c r="Z116" s="9" t="str">
        <f t="shared" si="25"/>
        <v>,"binary"</v>
      </c>
      <c r="AA116" s="9" t="str">
        <f t="shared" si="26"/>
        <v>,""</v>
      </c>
      <c r="AB116" s="9" t="str">
        <f t="shared" si="27"/>
        <v>,"1"</v>
      </c>
      <c r="AC116" s="9" t="str">
        <f t="shared" si="28"/>
        <v>,"1"</v>
      </c>
      <c r="AD116" s="9"/>
      <c r="AE116" s="12" t="str">
        <f t="shared" si="29"/>
        <v/>
      </c>
    </row>
    <row r="117" spans="1:31" ht="15.75" thickBot="1">
      <c r="A117">
        <v>112</v>
      </c>
      <c r="B117" s="2">
        <v>90</v>
      </c>
      <c r="C117" s="2" t="s">
        <v>210</v>
      </c>
      <c r="D117" s="3" t="s">
        <v>211</v>
      </c>
      <c r="E117" s="2" t="s">
        <v>13</v>
      </c>
      <c r="F117" s="2" t="s">
        <v>37</v>
      </c>
      <c r="G117" s="2" t="s">
        <v>38</v>
      </c>
      <c r="H117" s="2" t="s">
        <v>212</v>
      </c>
      <c r="I117" s="2" t="s">
        <v>212</v>
      </c>
      <c r="J117" s="2" t="s">
        <v>16</v>
      </c>
      <c r="K117" s="2"/>
      <c r="L117" s="2"/>
      <c r="M117" t="b">
        <f t="shared" si="30"/>
        <v>1</v>
      </c>
      <c r="N117" t="b">
        <f>IF(M117,ISNA(VLOOKUP(B117,$B$3:B116,1,FALSE)))</f>
        <v>1</v>
      </c>
      <c r="P117" s="14" t="b">
        <f t="shared" si="16"/>
        <v>1</v>
      </c>
      <c r="Q117" s="10" t="str">
        <f t="shared" si="17"/>
        <v>Issuer_Public_Key_Certificate</v>
      </c>
      <c r="R117" s="15"/>
      <c r="S117" s="10" t="str">
        <f t="shared" si="18"/>
        <v>Card</v>
      </c>
      <c r="T117" s="10" t="str">
        <f t="shared" si="19"/>
        <v>binary</v>
      </c>
      <c r="U117" s="11" t="str">
        <f t="shared" si="20"/>
        <v>CARD_Issuer_Public_Key_Certificate</v>
      </c>
      <c r="V117" s="9" t="str">
        <f t="shared" si="21"/>
        <v>("90"</v>
      </c>
      <c r="W117" s="9" t="str">
        <f t="shared" si="22"/>
        <v>,"Issuer Public Key Certificate"</v>
      </c>
      <c r="X117" s="9" t="str">
        <f t="shared" si="23"/>
        <v>,"Issuer public key certified by a certification authority"</v>
      </c>
      <c r="Y117" s="9" t="str">
        <f t="shared" si="24"/>
        <v>,"Card"</v>
      </c>
      <c r="Z117" s="9" t="str">
        <f t="shared" si="25"/>
        <v>,"binary"</v>
      </c>
      <c r="AA117" s="9" t="str">
        <f t="shared" si="26"/>
        <v>,"'70' or '77'"</v>
      </c>
      <c r="AB117" s="9" t="str">
        <f t="shared" si="27"/>
        <v>,"var. (NCA)"</v>
      </c>
      <c r="AC117" s="9" t="str">
        <f t="shared" si="28"/>
        <v>,"var. (NCA)"</v>
      </c>
      <c r="AD117" s="9"/>
      <c r="AE117" s="12" t="str">
        <f t="shared" si="29"/>
        <v>CARD_Issuer_Public_Key_Certificate("90","Issuer Public Key Certificate","Issuer public key certified by a certification authority","Card","binary","'70' or '77'","var. (NCA)","var. (NCA)"),</v>
      </c>
    </row>
    <row r="118" spans="1:31" ht="29.25" thickBot="1">
      <c r="A118">
        <v>113</v>
      </c>
      <c r="B118" s="4">
        <v>90</v>
      </c>
      <c r="C118" s="4" t="s">
        <v>210</v>
      </c>
      <c r="D118" s="5" t="s">
        <v>213</v>
      </c>
      <c r="E118" s="4" t="s">
        <v>13</v>
      </c>
      <c r="F118" s="4" t="s">
        <v>37</v>
      </c>
      <c r="G118" s="4" t="s">
        <v>38</v>
      </c>
      <c r="H118" s="4" t="s">
        <v>212</v>
      </c>
      <c r="I118" s="4" t="s">
        <v>212</v>
      </c>
      <c r="J118" s="4" t="s">
        <v>16</v>
      </c>
      <c r="K118" s="4"/>
      <c r="L118" s="4"/>
      <c r="M118" t="b">
        <f t="shared" si="30"/>
        <v>1</v>
      </c>
      <c r="N118" t="b">
        <f>IF(M118,ISNA(VLOOKUP(B118,$B$3:B117,1,FALSE)))</f>
        <v>0</v>
      </c>
      <c r="P118" s="14" t="b">
        <f t="shared" si="16"/>
        <v>0</v>
      </c>
      <c r="Q118" s="10" t="str">
        <f t="shared" si="17"/>
        <v>Issuer_Public_Key_Certificate</v>
      </c>
      <c r="R118" s="15"/>
      <c r="S118" s="10" t="str">
        <f t="shared" si="18"/>
        <v>Card</v>
      </c>
      <c r="T118" s="10" t="str">
        <f t="shared" si="19"/>
        <v>binary</v>
      </c>
      <c r="U118" s="11" t="str">
        <f t="shared" si="20"/>
        <v>CARD_Issuer_Public_Key_Certificate</v>
      </c>
      <c r="V118" s="9" t="str">
        <f t="shared" si="21"/>
        <v>("90"</v>
      </c>
      <c r="W118" s="9" t="str">
        <f t="shared" si="22"/>
        <v>,"Issuer Public Key Certificate"</v>
      </c>
      <c r="X118" s="9" t="str">
        <f t="shared" si="23"/>
        <v>,"Issuer’s public key certified by a certificate authority for use in offline data authentication."</v>
      </c>
      <c r="Y118" s="9" t="str">
        <f t="shared" si="24"/>
        <v>,"Card"</v>
      </c>
      <c r="Z118" s="9" t="str">
        <f t="shared" si="25"/>
        <v>,"binary"</v>
      </c>
      <c r="AA118" s="9" t="str">
        <f t="shared" si="26"/>
        <v>,"'70' or '77'"</v>
      </c>
      <c r="AB118" s="9" t="str">
        <f t="shared" si="27"/>
        <v>,"var. (NCA)"</v>
      </c>
      <c r="AC118" s="9" t="str">
        <f t="shared" si="28"/>
        <v>,"var. (NCA)"</v>
      </c>
      <c r="AD118" s="9"/>
      <c r="AE118" s="12" t="str">
        <f t="shared" si="29"/>
        <v/>
      </c>
    </row>
    <row r="119" spans="1:31" ht="29.25" thickBot="1">
      <c r="A119">
        <v>114</v>
      </c>
      <c r="B119" s="2">
        <v>90</v>
      </c>
      <c r="C119" s="2" t="s">
        <v>210</v>
      </c>
      <c r="D119" s="3" t="s">
        <v>214</v>
      </c>
      <c r="E119" s="2" t="s">
        <v>13</v>
      </c>
      <c r="F119" s="2" t="s">
        <v>215</v>
      </c>
      <c r="G119" s="2" t="s">
        <v>38</v>
      </c>
      <c r="H119" s="2" t="s">
        <v>216</v>
      </c>
      <c r="I119" s="2" t="s">
        <v>216</v>
      </c>
      <c r="J119" s="2" t="s">
        <v>16</v>
      </c>
      <c r="K119" s="2"/>
      <c r="L119" s="2"/>
      <c r="M119" t="b">
        <f t="shared" si="30"/>
        <v>1</v>
      </c>
      <c r="N119" t="b">
        <f>IF(M119,ISNA(VLOOKUP(B119,$B$3:B118,1,FALSE)))</f>
        <v>0</v>
      </c>
      <c r="P119" s="14" t="b">
        <f t="shared" si="16"/>
        <v>0</v>
      </c>
      <c r="Q119" s="10" t="str">
        <f t="shared" si="17"/>
        <v>Issuer_Public_Key_Certificate</v>
      </c>
      <c r="R119" s="15"/>
      <c r="S119" s="10" t="str">
        <f t="shared" si="18"/>
        <v>Card</v>
      </c>
      <c r="T119" s="10" t="str">
        <f t="shared" si="19"/>
        <v>binary_512_1984</v>
      </c>
      <c r="U119" s="11" t="str">
        <f t="shared" si="20"/>
        <v>CARD_Issuer_Public_Key_Certificate</v>
      </c>
      <c r="V119" s="9" t="str">
        <f t="shared" si="21"/>
        <v>("90"</v>
      </c>
      <c r="W119" s="9" t="str">
        <f t="shared" si="22"/>
        <v>,"Issuer Public Key Certificate"</v>
      </c>
      <c r="X119" s="9" t="str">
        <f t="shared" si="23"/>
        <v>,"Issuer’s public key certified by a certificate authority for use in static data authentication."</v>
      </c>
      <c r="Y119" s="9" t="str">
        <f t="shared" si="24"/>
        <v>,"Card"</v>
      </c>
      <c r="Z119" s="9" t="str">
        <f t="shared" si="25"/>
        <v>,"binary 512-1984"</v>
      </c>
      <c r="AA119" s="9" t="str">
        <f t="shared" si="26"/>
        <v>,"'70' or '77'"</v>
      </c>
      <c r="AB119" s="9" t="str">
        <f t="shared" si="27"/>
        <v>,"var. 64-248"</v>
      </c>
      <c r="AC119" s="9" t="str">
        <f t="shared" si="28"/>
        <v>,"var. 64-248"</v>
      </c>
      <c r="AD119" s="9"/>
      <c r="AE119" s="12" t="str">
        <f t="shared" si="29"/>
        <v/>
      </c>
    </row>
    <row r="120" spans="1:31" ht="15.75" thickBot="1">
      <c r="A120">
        <v>115</v>
      </c>
      <c r="B120" s="4">
        <v>90</v>
      </c>
      <c r="C120" s="4" t="s">
        <v>210</v>
      </c>
      <c r="D120" s="5" t="s">
        <v>211</v>
      </c>
      <c r="E120" s="4" t="s">
        <v>13</v>
      </c>
      <c r="F120" s="4" t="s">
        <v>37</v>
      </c>
      <c r="G120" s="4" t="s">
        <v>38</v>
      </c>
      <c r="H120" s="4" t="s">
        <v>212</v>
      </c>
      <c r="I120" s="4" t="s">
        <v>212</v>
      </c>
      <c r="J120" s="4" t="s">
        <v>16</v>
      </c>
      <c r="K120" s="4"/>
      <c r="L120" s="4"/>
      <c r="M120" t="b">
        <f t="shared" si="30"/>
        <v>1</v>
      </c>
      <c r="N120" t="b">
        <f>IF(M120,ISNA(VLOOKUP(B120,$B$3:B119,1,FALSE)))</f>
        <v>0</v>
      </c>
      <c r="P120" s="14" t="b">
        <f t="shared" si="16"/>
        <v>0</v>
      </c>
      <c r="Q120" s="10" t="str">
        <f t="shared" si="17"/>
        <v>Issuer_Public_Key_Certificate</v>
      </c>
      <c r="R120" s="15"/>
      <c r="S120" s="10" t="str">
        <f t="shared" si="18"/>
        <v>Card</v>
      </c>
      <c r="T120" s="10" t="str">
        <f t="shared" si="19"/>
        <v>binary</v>
      </c>
      <c r="U120" s="11" t="str">
        <f t="shared" si="20"/>
        <v>CARD_Issuer_Public_Key_Certificate</v>
      </c>
      <c r="V120" s="9" t="str">
        <f t="shared" si="21"/>
        <v>("90"</v>
      </c>
      <c r="W120" s="9" t="str">
        <f t="shared" si="22"/>
        <v>,"Issuer Public Key Certificate"</v>
      </c>
      <c r="X120" s="9" t="str">
        <f t="shared" si="23"/>
        <v>,"Issuer public key certified by a certification authority"</v>
      </c>
      <c r="Y120" s="9" t="str">
        <f t="shared" si="24"/>
        <v>,"Card"</v>
      </c>
      <c r="Z120" s="9" t="str">
        <f t="shared" si="25"/>
        <v>,"binary"</v>
      </c>
      <c r="AA120" s="9" t="str">
        <f t="shared" si="26"/>
        <v>,"'70' or '77'"</v>
      </c>
      <c r="AB120" s="9" t="str">
        <f t="shared" si="27"/>
        <v>,"var. (NCA)"</v>
      </c>
      <c r="AC120" s="9" t="str">
        <f t="shared" si="28"/>
        <v>,"var. (NCA)"</v>
      </c>
      <c r="AD120" s="9"/>
      <c r="AE120" s="12" t="str">
        <f t="shared" si="29"/>
        <v/>
      </c>
    </row>
    <row r="121" spans="1:31" ht="15.75" thickBot="1">
      <c r="A121">
        <v>116</v>
      </c>
      <c r="B121" s="2">
        <v>91</v>
      </c>
      <c r="C121" s="2" t="s">
        <v>217</v>
      </c>
      <c r="D121" s="3" t="s">
        <v>218</v>
      </c>
      <c r="E121" s="2" t="s">
        <v>146</v>
      </c>
      <c r="F121" s="2" t="s">
        <v>219</v>
      </c>
      <c r="G121" s="2"/>
      <c r="H121" s="2">
        <v>8</v>
      </c>
      <c r="I121" s="2">
        <v>16</v>
      </c>
      <c r="J121" s="2" t="s">
        <v>16</v>
      </c>
      <c r="K121" s="2"/>
      <c r="L121" s="2"/>
      <c r="M121" t="b">
        <f t="shared" si="30"/>
        <v>1</v>
      </c>
      <c r="N121" t="b">
        <f>IF(M121,ISNA(VLOOKUP(B121,$B$3:B120,1,FALSE)))</f>
        <v>1</v>
      </c>
      <c r="P121" s="14" t="b">
        <f t="shared" si="16"/>
        <v>1</v>
      </c>
      <c r="Q121" s="10" t="str">
        <f t="shared" si="17"/>
        <v>Issuer_Authentication_Data</v>
      </c>
      <c r="R121" s="15"/>
      <c r="S121" s="10" t="str">
        <f t="shared" si="18"/>
        <v>Issuer</v>
      </c>
      <c r="T121" s="10" t="str">
        <f t="shared" si="19"/>
        <v>binary_64_128</v>
      </c>
      <c r="U121" s="11" t="str">
        <f t="shared" si="20"/>
        <v>ISSUER_Issuer_Authentication_Data</v>
      </c>
      <c r="V121" s="9" t="str">
        <f t="shared" si="21"/>
        <v>("91"</v>
      </c>
      <c r="W121" s="9" t="str">
        <f t="shared" si="22"/>
        <v>,"Issuer Authentication Data"</v>
      </c>
      <c r="X121" s="9" t="str">
        <f t="shared" si="23"/>
        <v>,"Data sent to the ICC for online Issuer Authentication"</v>
      </c>
      <c r="Y121" s="9" t="str">
        <f t="shared" si="24"/>
        <v>,"Issuer"</v>
      </c>
      <c r="Z121" s="9" t="str">
        <f t="shared" si="25"/>
        <v>,"binary 64-128"</v>
      </c>
      <c r="AA121" s="9" t="str">
        <f t="shared" si="26"/>
        <v>,""</v>
      </c>
      <c r="AB121" s="9" t="str">
        <f t="shared" si="27"/>
        <v>,"8"</v>
      </c>
      <c r="AC121" s="9" t="str">
        <f t="shared" si="28"/>
        <v>,"16"</v>
      </c>
      <c r="AD121" s="9"/>
      <c r="AE121" s="12" t="str">
        <f t="shared" si="29"/>
        <v>ISSUER_Issuer_Authentication_Data("91","Issuer Authentication Data","Data sent to the ICC for online Issuer Authentication","Issuer","binary 64-128","","8","16"),</v>
      </c>
    </row>
    <row r="122" spans="1:31" ht="29.25" thickBot="1">
      <c r="A122">
        <v>117</v>
      </c>
      <c r="B122" s="4">
        <v>91</v>
      </c>
      <c r="C122" s="4" t="s">
        <v>217</v>
      </c>
      <c r="D122" s="5" t="s">
        <v>220</v>
      </c>
      <c r="E122" s="4" t="s">
        <v>146</v>
      </c>
      <c r="F122" s="4" t="s">
        <v>219</v>
      </c>
      <c r="G122" s="4"/>
      <c r="H122" s="4" t="s">
        <v>221</v>
      </c>
      <c r="I122" s="4" t="s">
        <v>221</v>
      </c>
      <c r="J122" s="4" t="s">
        <v>16</v>
      </c>
      <c r="K122" s="4"/>
      <c r="L122" s="4"/>
      <c r="M122" t="b">
        <f t="shared" si="30"/>
        <v>1</v>
      </c>
      <c r="N122" t="b">
        <f>IF(M122,ISNA(VLOOKUP(B122,$B$3:B121,1,FALSE)))</f>
        <v>0</v>
      </c>
      <c r="P122" s="14" t="b">
        <f t="shared" si="16"/>
        <v>0</v>
      </c>
      <c r="Q122" s="10" t="str">
        <f t="shared" si="17"/>
        <v>Issuer_Authentication_Data</v>
      </c>
      <c r="R122" s="15"/>
      <c r="S122" s="10" t="str">
        <f t="shared" si="18"/>
        <v>Issuer</v>
      </c>
      <c r="T122" s="10" t="str">
        <f t="shared" si="19"/>
        <v>binary_64_128</v>
      </c>
      <c r="U122" s="11" t="str">
        <f t="shared" si="20"/>
        <v>ISSUER_Issuer_Authentication_Data</v>
      </c>
      <c r="V122" s="9" t="str">
        <f t="shared" si="21"/>
        <v>("91"</v>
      </c>
      <c r="W122" s="9" t="str">
        <f t="shared" si="22"/>
        <v>,"Issuer Authentication Data"</v>
      </c>
      <c r="X122" s="9" t="str">
        <f t="shared" si="23"/>
        <v>,"Issuer data transmitted to card for online Issuer authentication."</v>
      </c>
      <c r="Y122" s="9" t="str">
        <f t="shared" si="24"/>
        <v>,"Issuer"</v>
      </c>
      <c r="Z122" s="9" t="str">
        <f t="shared" si="25"/>
        <v>,"binary 64-128"</v>
      </c>
      <c r="AA122" s="9" t="str">
        <f t="shared" si="26"/>
        <v>,""</v>
      </c>
      <c r="AB122" s="9" t="str">
        <f t="shared" si="27"/>
        <v>,"var. up to 16"</v>
      </c>
      <c r="AC122" s="9" t="str">
        <f t="shared" si="28"/>
        <v>,"var. up to 16"</v>
      </c>
      <c r="AD122" s="9"/>
      <c r="AE122" s="12" t="str">
        <f t="shared" si="29"/>
        <v/>
      </c>
    </row>
    <row r="123" spans="1:31" ht="15.75" thickBot="1">
      <c r="A123">
        <v>118</v>
      </c>
      <c r="B123" s="2">
        <v>91</v>
      </c>
      <c r="C123" s="2" t="s">
        <v>217</v>
      </c>
      <c r="D123" s="3" t="s">
        <v>218</v>
      </c>
      <c r="E123" s="2" t="s">
        <v>146</v>
      </c>
      <c r="F123" s="2" t="s">
        <v>37</v>
      </c>
      <c r="G123" s="2"/>
      <c r="H123" s="2">
        <v>8</v>
      </c>
      <c r="I123" s="2">
        <v>16</v>
      </c>
      <c r="J123" s="2" t="s">
        <v>16</v>
      </c>
      <c r="K123" s="2"/>
      <c r="L123" s="2"/>
      <c r="M123" t="b">
        <f t="shared" si="30"/>
        <v>1</v>
      </c>
      <c r="N123" t="b">
        <f>IF(M123,ISNA(VLOOKUP(B123,$B$3:B122,1,FALSE)))</f>
        <v>0</v>
      </c>
      <c r="P123" s="14" t="b">
        <f t="shared" ref="P123:P182" si="31">AND(M123,N123)</f>
        <v>0</v>
      </c>
      <c r="Q123" s="10" t="str">
        <f t="shared" ref="Q123:Q182" si="32">SUBSTITUTE(SUBSTITUTE(SUBSTITUTE(SUBSTITUTE(TRIM(SUBSTITUTE(SUBSTITUTE(SUBSTITUTE(SUBSTITUTE(SUBSTITUTE(SUBSTITUTE(SUBSTITUTE(SUBSTITUTE(SUBSTITUTE(SUBSTITUTE(C123,";", " "),"."," "),",", " "),"–"," "),"-"," "),"/"," "),")"," "),"(","")," "," ")," "," "))," ","_"),"__","_"),"__","_"),"__","_")</f>
        <v>Issuer_Authentication_Data</v>
      </c>
      <c r="R123" s="15"/>
      <c r="S123" s="10" t="str">
        <f t="shared" ref="S123:S182" si="33">SUBSTITUTE(SUBSTITUTE(SUBSTITUTE(SUBSTITUTE(TRIM(SUBSTITUTE(SUBSTITUTE(SUBSTITUTE(SUBSTITUTE(SUBSTITUTE(SUBSTITUTE(SUBSTITUTE(SUBSTITUTE(SUBSTITUTE(SUBSTITUTE(E123,";", " "),"."," "),",", " "),"–"," "),"-"," "),"/"," "),")"," "),"(","")," "," ")," "," "))," ","_"),"__","_"),"__","_"),"__","_")</f>
        <v>Issuer</v>
      </c>
      <c r="T123" s="10" t="str">
        <f t="shared" ref="T123:T182" si="34">SUBSTITUTE(SUBSTITUTE(SUBSTITUTE(SUBSTITUTE(TRIM(SUBSTITUTE(SUBSTITUTE(SUBSTITUTE(SUBSTITUTE(SUBSTITUTE(SUBSTITUTE(SUBSTITUTE(SUBSTITUTE(SUBSTITUTE(SUBSTITUTE(F123,";", " "),"."," "),",", " "),"–"," "),"-"," "),"/"," "),")"," "),"(","")," "," ")," "," "))," ","_"),"__","_"),"__","_"),"__","_")</f>
        <v>binary</v>
      </c>
      <c r="U123" s="11" t="str">
        <f t="shared" ref="U123:U182" si="35">IF(LEN(E123)&gt;0,CONCATENATE(UPPER(S123),"_",Q123),Q123)</f>
        <v>ISSUER_Issuer_Authentication_Data</v>
      </c>
      <c r="V123" s="9" t="str">
        <f t="shared" ref="V123:V182" si="36">CONCATENATE("(","""",B123,"""")</f>
        <v>("91"</v>
      </c>
      <c r="W123" s="9" t="str">
        <f t="shared" ref="W123:W182" si="37">CONCATENATE(",","""",C123,"""")</f>
        <v>,"Issuer Authentication Data"</v>
      </c>
      <c r="X123" s="9" t="str">
        <f t="shared" ref="X123:X182" si="38">CONCATENATE(",","""",D123,"""")</f>
        <v>,"Data sent to the ICC for online Issuer Authentication"</v>
      </c>
      <c r="Y123" s="9" t="str">
        <f t="shared" ref="Y123:Y182" si="39">CONCATENATE(",","""",E123,"""")</f>
        <v>,"Issuer"</v>
      </c>
      <c r="Z123" s="9" t="str">
        <f t="shared" ref="Z123:Z182" si="40">CONCATENATE(",","""",F123,"""")</f>
        <v>,"binary"</v>
      </c>
      <c r="AA123" s="9" t="str">
        <f t="shared" ref="AA123:AA182" si="41">CONCATENATE(",","""",G123,"""")</f>
        <v>,""</v>
      </c>
      <c r="AB123" s="9" t="str">
        <f t="shared" ref="AB123:AB182" si="42">CONCATENATE(",","""",H123,"""")</f>
        <v>,"8"</v>
      </c>
      <c r="AC123" s="9" t="str">
        <f t="shared" ref="AC123:AC182" si="43">CONCATENATE(",","""",I123,"""")</f>
        <v>,"16"</v>
      </c>
      <c r="AD123" s="9"/>
      <c r="AE123" s="12" t="str">
        <f t="shared" ref="AE123:AE182" si="44">IF(P123,CONCATENATE(U123,V123,W123,X123,Y123,Z123,AA123,AB123,AC123,"),"),"")</f>
        <v/>
      </c>
    </row>
    <row r="124" spans="1:31" ht="29.25" thickBot="1">
      <c r="A124">
        <v>119</v>
      </c>
      <c r="B124" s="4">
        <v>92</v>
      </c>
      <c r="C124" s="4" t="s">
        <v>222</v>
      </c>
      <c r="D124" s="5" t="s">
        <v>223</v>
      </c>
      <c r="E124" s="4" t="s">
        <v>13</v>
      </c>
      <c r="F124" s="4" t="s">
        <v>37</v>
      </c>
      <c r="G124" s="4" t="s">
        <v>38</v>
      </c>
      <c r="H124" s="4" t="s">
        <v>224</v>
      </c>
      <c r="I124" s="4" t="s">
        <v>224</v>
      </c>
      <c r="J124" s="4" t="s">
        <v>16</v>
      </c>
      <c r="K124" s="4"/>
      <c r="L124" s="4"/>
      <c r="M124" t="b">
        <f t="shared" si="30"/>
        <v>1</v>
      </c>
      <c r="N124" t="b">
        <f>IF(M124,ISNA(VLOOKUP(B124,$B$3:B123,1,FALSE)))</f>
        <v>1</v>
      </c>
      <c r="P124" s="14" t="b">
        <f t="shared" si="31"/>
        <v>1</v>
      </c>
      <c r="Q124" s="10" t="str">
        <f t="shared" si="32"/>
        <v>Issuer_Public_Key_Remainder</v>
      </c>
      <c r="R124" s="15"/>
      <c r="S124" s="10" t="str">
        <f t="shared" si="33"/>
        <v>Card</v>
      </c>
      <c r="T124" s="10" t="str">
        <f t="shared" si="34"/>
        <v>binary</v>
      </c>
      <c r="U124" s="11" t="str">
        <f t="shared" si="35"/>
        <v>CARD_Issuer_Public_Key_Remainder</v>
      </c>
      <c r="V124" s="9" t="str">
        <f t="shared" si="36"/>
        <v>("92"</v>
      </c>
      <c r="W124" s="9" t="str">
        <f t="shared" si="37"/>
        <v>,"Issuer Public Key Remainder"</v>
      </c>
      <c r="X124" s="9" t="str">
        <f t="shared" si="38"/>
        <v>,"Remaining digits of the Issuer Public Key Modulus"</v>
      </c>
      <c r="Y124" s="9" t="str">
        <f t="shared" si="39"/>
        <v>,"Card"</v>
      </c>
      <c r="Z124" s="9" t="str">
        <f t="shared" si="40"/>
        <v>,"binary"</v>
      </c>
      <c r="AA124" s="9" t="str">
        <f t="shared" si="41"/>
        <v>,"'70' or '77'"</v>
      </c>
      <c r="AB124" s="9" t="str">
        <f t="shared" si="42"/>
        <v>,"var. (NI - NCA + 36)"</v>
      </c>
      <c r="AC124" s="9" t="str">
        <f t="shared" si="43"/>
        <v>,"var. (NI - NCA + 36)"</v>
      </c>
      <c r="AD124" s="9"/>
      <c r="AE124" s="12" t="str">
        <f t="shared" si="44"/>
        <v>CARD_Issuer_Public_Key_Remainder("92","Issuer Public Key Remainder","Remaining digits of the Issuer Public Key Modulus","Card","binary","'70' or '77'","var. (NI - NCA + 36)","var. (NI - NCA + 36)"),</v>
      </c>
    </row>
    <row r="125" spans="1:31" ht="29.25" thickBot="1">
      <c r="A125">
        <v>120</v>
      </c>
      <c r="B125" s="2">
        <v>92</v>
      </c>
      <c r="C125" s="2" t="s">
        <v>222</v>
      </c>
      <c r="D125" s="3" t="s">
        <v>225</v>
      </c>
      <c r="E125" s="2" t="s">
        <v>13</v>
      </c>
      <c r="F125" s="2" t="s">
        <v>37</v>
      </c>
      <c r="G125" s="2" t="s">
        <v>38</v>
      </c>
      <c r="H125" s="2" t="s">
        <v>224</v>
      </c>
      <c r="I125" s="2" t="s">
        <v>224</v>
      </c>
      <c r="J125" s="2" t="s">
        <v>16</v>
      </c>
      <c r="K125" s="2"/>
      <c r="L125" s="2"/>
      <c r="M125" t="b">
        <f t="shared" si="30"/>
        <v>1</v>
      </c>
      <c r="N125" t="b">
        <f>IF(M125,ISNA(VLOOKUP(B125,$B$3:B124,1,FALSE)))</f>
        <v>0</v>
      </c>
      <c r="P125" s="14" t="b">
        <f t="shared" si="31"/>
        <v>0</v>
      </c>
      <c r="Q125" s="10" t="str">
        <f t="shared" si="32"/>
        <v>Issuer_Public_Key_Remainder</v>
      </c>
      <c r="R125" s="15"/>
      <c r="S125" s="10" t="str">
        <f t="shared" si="33"/>
        <v>Card</v>
      </c>
      <c r="T125" s="10" t="str">
        <f t="shared" si="34"/>
        <v>binary</v>
      </c>
      <c r="U125" s="11" t="str">
        <f t="shared" si="35"/>
        <v>CARD_Issuer_Public_Key_Remainder</v>
      </c>
      <c r="V125" s="9" t="str">
        <f t="shared" si="36"/>
        <v>("92"</v>
      </c>
      <c r="W125" s="9" t="str">
        <f t="shared" si="37"/>
        <v>,"Issuer Public Key Remainder"</v>
      </c>
      <c r="X125" s="9" t="str">
        <f t="shared" si="38"/>
        <v>,"Portion of the Issuer Public Key Modulus which does not fit into the Issuer PK Certificate."</v>
      </c>
      <c r="Y125" s="9" t="str">
        <f t="shared" si="39"/>
        <v>,"Card"</v>
      </c>
      <c r="Z125" s="9" t="str">
        <f t="shared" si="40"/>
        <v>,"binary"</v>
      </c>
      <c r="AA125" s="9" t="str">
        <f t="shared" si="41"/>
        <v>,"'70' or '77'"</v>
      </c>
      <c r="AB125" s="9" t="str">
        <f t="shared" si="42"/>
        <v>,"var. (NI - NCA + 36)"</v>
      </c>
      <c r="AC125" s="9" t="str">
        <f t="shared" si="43"/>
        <v>,"var. (NI - NCA + 36)"</v>
      </c>
      <c r="AD125" s="9"/>
      <c r="AE125" s="12" t="str">
        <f t="shared" si="44"/>
        <v/>
      </c>
    </row>
    <row r="126" spans="1:31" ht="15.75" thickBot="1">
      <c r="A126">
        <v>121</v>
      </c>
      <c r="B126" s="4">
        <v>92</v>
      </c>
      <c r="C126" s="4" t="s">
        <v>222</v>
      </c>
      <c r="D126" s="5" t="s">
        <v>226</v>
      </c>
      <c r="E126" s="4" t="s">
        <v>13</v>
      </c>
      <c r="F126" s="4" t="s">
        <v>37</v>
      </c>
      <c r="G126" s="4" t="s">
        <v>38</v>
      </c>
      <c r="H126" s="4" t="s">
        <v>110</v>
      </c>
      <c r="I126" s="4" t="s">
        <v>110</v>
      </c>
      <c r="J126" s="4" t="s">
        <v>16</v>
      </c>
      <c r="K126" s="4"/>
      <c r="L126" s="4"/>
      <c r="M126" t="b">
        <f t="shared" si="30"/>
        <v>1</v>
      </c>
      <c r="N126" t="b">
        <f>IF(M126,ISNA(VLOOKUP(B126,$B$3:B125,1,FALSE)))</f>
        <v>0</v>
      </c>
      <c r="P126" s="14" t="b">
        <f t="shared" si="31"/>
        <v>0</v>
      </c>
      <c r="Q126" s="10" t="str">
        <f t="shared" si="32"/>
        <v>Issuer_Public_Key_Remainder</v>
      </c>
      <c r="R126" s="15"/>
      <c r="S126" s="10" t="str">
        <f t="shared" si="33"/>
        <v>Card</v>
      </c>
      <c r="T126" s="10" t="str">
        <f t="shared" si="34"/>
        <v>binary</v>
      </c>
      <c r="U126" s="11" t="str">
        <f t="shared" si="35"/>
        <v>CARD_Issuer_Public_Key_Remainder</v>
      </c>
      <c r="V126" s="9" t="str">
        <f t="shared" si="36"/>
        <v>("92"</v>
      </c>
      <c r="W126" s="9" t="str">
        <f t="shared" si="37"/>
        <v>,"Issuer Public Key Remainder"</v>
      </c>
      <c r="X126" s="9" t="str">
        <f t="shared" si="38"/>
        <v>,"Remaining digits of the Issuer’s public key to be hashed."</v>
      </c>
      <c r="Y126" s="9" t="str">
        <f t="shared" si="39"/>
        <v>,"Card"</v>
      </c>
      <c r="Z126" s="9" t="str">
        <f t="shared" si="40"/>
        <v>,"binary"</v>
      </c>
      <c r="AA126" s="9" t="str">
        <f t="shared" si="41"/>
        <v>,"'70' or '77'"</v>
      </c>
      <c r="AB126" s="9" t="str">
        <f t="shared" si="42"/>
        <v>,"var."</v>
      </c>
      <c r="AC126" s="9" t="str">
        <f t="shared" si="43"/>
        <v>,"var."</v>
      </c>
      <c r="AD126" s="9"/>
      <c r="AE126" s="12" t="str">
        <f t="shared" si="44"/>
        <v/>
      </c>
    </row>
    <row r="127" spans="1:31" ht="29.25" thickBot="1">
      <c r="A127">
        <v>122</v>
      </c>
      <c r="B127" s="2">
        <v>92</v>
      </c>
      <c r="C127" s="2" t="s">
        <v>222</v>
      </c>
      <c r="D127" s="3" t="s">
        <v>223</v>
      </c>
      <c r="E127" s="2" t="s">
        <v>13</v>
      </c>
      <c r="F127" s="2" t="s">
        <v>37</v>
      </c>
      <c r="G127" s="2" t="s">
        <v>38</v>
      </c>
      <c r="H127" s="2" t="s">
        <v>224</v>
      </c>
      <c r="I127" s="2" t="s">
        <v>224</v>
      </c>
      <c r="J127" s="2" t="s">
        <v>16</v>
      </c>
      <c r="K127" s="2"/>
      <c r="L127" s="2"/>
      <c r="M127" t="b">
        <f t="shared" si="30"/>
        <v>1</v>
      </c>
      <c r="N127" t="b">
        <f>IF(M127,ISNA(VLOOKUP(B127,$B$3:B126,1,FALSE)))</f>
        <v>0</v>
      </c>
      <c r="P127" s="14" t="b">
        <f t="shared" si="31"/>
        <v>0</v>
      </c>
      <c r="Q127" s="10" t="str">
        <f t="shared" si="32"/>
        <v>Issuer_Public_Key_Remainder</v>
      </c>
      <c r="R127" s="15"/>
      <c r="S127" s="10" t="str">
        <f t="shared" si="33"/>
        <v>Card</v>
      </c>
      <c r="T127" s="10" t="str">
        <f t="shared" si="34"/>
        <v>binary</v>
      </c>
      <c r="U127" s="11" t="str">
        <f t="shared" si="35"/>
        <v>CARD_Issuer_Public_Key_Remainder</v>
      </c>
      <c r="V127" s="9" t="str">
        <f t="shared" si="36"/>
        <v>("92"</v>
      </c>
      <c r="W127" s="9" t="str">
        <f t="shared" si="37"/>
        <v>,"Issuer Public Key Remainder"</v>
      </c>
      <c r="X127" s="9" t="str">
        <f t="shared" si="38"/>
        <v>,"Remaining digits of the Issuer Public Key Modulus"</v>
      </c>
      <c r="Y127" s="9" t="str">
        <f t="shared" si="39"/>
        <v>,"Card"</v>
      </c>
      <c r="Z127" s="9" t="str">
        <f t="shared" si="40"/>
        <v>,"binary"</v>
      </c>
      <c r="AA127" s="9" t="str">
        <f t="shared" si="41"/>
        <v>,"'70' or '77'"</v>
      </c>
      <c r="AB127" s="9" t="str">
        <f t="shared" si="42"/>
        <v>,"var. (NI - NCA + 36)"</v>
      </c>
      <c r="AC127" s="9" t="str">
        <f t="shared" si="43"/>
        <v>,"var. (NI - NCA + 36)"</v>
      </c>
      <c r="AD127" s="9"/>
      <c r="AE127" s="12" t="str">
        <f t="shared" si="44"/>
        <v/>
      </c>
    </row>
    <row r="128" spans="1:31" ht="29.25" thickBot="1">
      <c r="A128">
        <v>123</v>
      </c>
      <c r="B128" s="4">
        <v>93</v>
      </c>
      <c r="C128" s="4" t="s">
        <v>227</v>
      </c>
      <c r="D128" s="5" t="s">
        <v>228</v>
      </c>
      <c r="E128" s="4" t="s">
        <v>13</v>
      </c>
      <c r="F128" s="4" t="s">
        <v>215</v>
      </c>
      <c r="G128" s="4" t="s">
        <v>38</v>
      </c>
      <c r="H128" s="4">
        <v>64</v>
      </c>
      <c r="I128" s="4">
        <v>248</v>
      </c>
      <c r="J128" s="4" t="s">
        <v>16</v>
      </c>
      <c r="K128" s="4"/>
      <c r="L128" s="4"/>
      <c r="M128" t="b">
        <f t="shared" si="30"/>
        <v>1</v>
      </c>
      <c r="N128" t="b">
        <f>IF(M128,ISNA(VLOOKUP(B128,$B$3:B127,1,FALSE)))</f>
        <v>1</v>
      </c>
      <c r="P128" s="14" t="b">
        <f t="shared" si="31"/>
        <v>1</v>
      </c>
      <c r="Q128" s="10" t="str">
        <f t="shared" si="32"/>
        <v>Signed_Application_Data</v>
      </c>
      <c r="R128" s="15"/>
      <c r="S128" s="10" t="str">
        <f t="shared" si="33"/>
        <v>Card</v>
      </c>
      <c r="T128" s="10" t="str">
        <f t="shared" si="34"/>
        <v>binary_512_1984</v>
      </c>
      <c r="U128" s="11" t="str">
        <f t="shared" si="35"/>
        <v>CARD_Signed_Application_Data</v>
      </c>
      <c r="V128" s="9" t="str">
        <f t="shared" si="36"/>
        <v>("93"</v>
      </c>
      <c r="W128" s="9" t="str">
        <f t="shared" si="37"/>
        <v>,"Signed Application Data"</v>
      </c>
      <c r="X128" s="9" t="str">
        <f t="shared" si="38"/>
        <v>,"Digital signature on critical application parameters that is used in static data authentication (SDA)."</v>
      </c>
      <c r="Y128" s="9" t="str">
        <f t="shared" si="39"/>
        <v>,"Card"</v>
      </c>
      <c r="Z128" s="9" t="str">
        <f t="shared" si="40"/>
        <v>,"binary 512-1984"</v>
      </c>
      <c r="AA128" s="9" t="str">
        <f t="shared" si="41"/>
        <v>,"'70' or '77'"</v>
      </c>
      <c r="AB128" s="9" t="str">
        <f t="shared" si="42"/>
        <v>,"64"</v>
      </c>
      <c r="AC128" s="9" t="str">
        <f t="shared" si="43"/>
        <v>,"248"</v>
      </c>
      <c r="AD128" s="9"/>
      <c r="AE128" s="12" t="str">
        <f t="shared" si="44"/>
        <v>CARD_Signed_Application_Data("93","Signed Application Data","Digital signature on critical application parameters that is used in static data authentication (SDA).","Card","binary 512-1984","'70' or '77'","64","248"),</v>
      </c>
    </row>
    <row r="129" spans="1:31" ht="43.5" thickBot="1">
      <c r="A129">
        <v>124</v>
      </c>
      <c r="B129" s="2">
        <v>94</v>
      </c>
      <c r="C129" s="2" t="s">
        <v>229</v>
      </c>
      <c r="D129" s="3" t="s">
        <v>230</v>
      </c>
      <c r="E129" s="2" t="s">
        <v>13</v>
      </c>
      <c r="F129" s="2" t="s">
        <v>231</v>
      </c>
      <c r="G129" s="2" t="s">
        <v>162</v>
      </c>
      <c r="H129" s="2">
        <v>4</v>
      </c>
      <c r="I129" s="2">
        <v>252</v>
      </c>
      <c r="J129" s="2" t="s">
        <v>16</v>
      </c>
      <c r="K129" s="2"/>
      <c r="L129" s="2"/>
      <c r="M129" t="b">
        <f t="shared" si="30"/>
        <v>1</v>
      </c>
      <c r="N129" t="b">
        <f>IF(M129,ISNA(VLOOKUP(B129,$B$3:B128,1,FALSE)))</f>
        <v>1</v>
      </c>
      <c r="P129" s="14" t="b">
        <f t="shared" si="31"/>
        <v>1</v>
      </c>
      <c r="Q129" s="10" t="str">
        <f t="shared" si="32"/>
        <v>Application_File_Locator_AFL</v>
      </c>
      <c r="R129" s="15"/>
      <c r="S129" s="10" t="str">
        <f t="shared" si="33"/>
        <v>Card</v>
      </c>
      <c r="T129" s="10" t="str">
        <f t="shared" si="34"/>
        <v>binary_var_multiple_of_4_between_4_and_252</v>
      </c>
      <c r="U129" s="11" t="str">
        <f t="shared" si="35"/>
        <v>CARD_Application_File_Locator_AFL</v>
      </c>
      <c r="V129" s="9" t="str">
        <f t="shared" si="36"/>
        <v>("94"</v>
      </c>
      <c r="W129" s="9" t="str">
        <f t="shared" si="37"/>
        <v>,"Application File Locator (AFL)"</v>
      </c>
      <c r="X129" s="9" t="str">
        <f t="shared" si="38"/>
        <v>,"Indicates the location (SFI range of records) of the Application Elementary Files associated with a particular AID, and read by the Kernel during a transaction."</v>
      </c>
      <c r="Y129" s="9" t="str">
        <f t="shared" si="39"/>
        <v>,"Card"</v>
      </c>
      <c r="Z129" s="9" t="str">
        <f t="shared" si="40"/>
        <v>,"binary, var.; multiple of 4 between 4 and 252"</v>
      </c>
      <c r="AA129" s="9" t="str">
        <f t="shared" si="41"/>
        <v>,"'77' or '80'"</v>
      </c>
      <c r="AB129" s="9" t="str">
        <f t="shared" si="42"/>
        <v>,"4"</v>
      </c>
      <c r="AC129" s="9" t="str">
        <f t="shared" si="43"/>
        <v>,"252"</v>
      </c>
      <c r="AD129" s="9"/>
      <c r="AE129" s="12" t="str">
        <f t="shared" si="44"/>
        <v>CARD_Application_File_Locator_AFL("94","Application File Locator (AFL)","Indicates the location (SFI range of records) of the Application Elementary Files associated with a particular AID, and read by the Kernel during a transaction.","Card","binary, var.; multiple of 4 between 4 and 252","'77' or '80'","4","252"),</v>
      </c>
    </row>
    <row r="130" spans="1:31" ht="29.25" thickBot="1">
      <c r="A130">
        <v>125</v>
      </c>
      <c r="B130" s="4">
        <v>94</v>
      </c>
      <c r="C130" s="4" t="s">
        <v>229</v>
      </c>
      <c r="D130" s="5" t="s">
        <v>232</v>
      </c>
      <c r="E130" s="4" t="s">
        <v>13</v>
      </c>
      <c r="F130" s="4" t="s">
        <v>37</v>
      </c>
      <c r="G130" s="4" t="s">
        <v>162</v>
      </c>
      <c r="H130" s="4">
        <v>4</v>
      </c>
      <c r="I130" s="4">
        <v>252</v>
      </c>
      <c r="J130" s="4" t="s">
        <v>16</v>
      </c>
      <c r="K130" s="4"/>
      <c r="L130" s="4"/>
      <c r="M130" t="b">
        <f t="shared" si="30"/>
        <v>1</v>
      </c>
      <c r="N130" t="b">
        <f>IF(M130,ISNA(VLOOKUP(B130,$B$3:B129,1,FALSE)))</f>
        <v>0</v>
      </c>
      <c r="P130" s="14" t="b">
        <f t="shared" si="31"/>
        <v>0</v>
      </c>
      <c r="Q130" s="10" t="str">
        <f t="shared" si="32"/>
        <v>Application_File_Locator_AFL</v>
      </c>
      <c r="R130" s="15"/>
      <c r="S130" s="10" t="str">
        <f t="shared" si="33"/>
        <v>Card</v>
      </c>
      <c r="T130" s="10" t="str">
        <f t="shared" si="34"/>
        <v>binary</v>
      </c>
      <c r="U130" s="11" t="str">
        <f t="shared" si="35"/>
        <v>CARD_Application_File_Locator_AFL</v>
      </c>
      <c r="V130" s="9" t="str">
        <f t="shared" si="36"/>
        <v>("94"</v>
      </c>
      <c r="W130" s="9" t="str">
        <f t="shared" si="37"/>
        <v>,"Application File Locator (AFL)"</v>
      </c>
      <c r="X130" s="9" t="str">
        <f t="shared" si="38"/>
        <v>,"Indicates the location (SFI, range of records) of the AEFs related to a given application."</v>
      </c>
      <c r="Y130" s="9" t="str">
        <f t="shared" si="39"/>
        <v>,"Card"</v>
      </c>
      <c r="Z130" s="9" t="str">
        <f t="shared" si="40"/>
        <v>,"binary"</v>
      </c>
      <c r="AA130" s="9" t="str">
        <f t="shared" si="41"/>
        <v>,"'77' or '80'"</v>
      </c>
      <c r="AB130" s="9" t="str">
        <f t="shared" si="42"/>
        <v>,"4"</v>
      </c>
      <c r="AC130" s="9" t="str">
        <f t="shared" si="43"/>
        <v>,"252"</v>
      </c>
      <c r="AD130" s="9"/>
      <c r="AE130" s="12" t="str">
        <f t="shared" si="44"/>
        <v/>
      </c>
    </row>
    <row r="131" spans="1:31" ht="29.25" thickBot="1">
      <c r="A131">
        <v>126</v>
      </c>
      <c r="B131" s="2">
        <v>94</v>
      </c>
      <c r="C131" s="2" t="s">
        <v>229</v>
      </c>
      <c r="D131" s="3" t="s">
        <v>232</v>
      </c>
      <c r="E131" s="2" t="s">
        <v>13</v>
      </c>
      <c r="F131" s="2" t="s">
        <v>114</v>
      </c>
      <c r="G131" s="2" t="s">
        <v>162</v>
      </c>
      <c r="H131" s="2" t="s">
        <v>195</v>
      </c>
      <c r="I131" s="2" t="s">
        <v>195</v>
      </c>
      <c r="J131" s="2" t="s">
        <v>16</v>
      </c>
      <c r="K131" s="2"/>
      <c r="L131" s="2"/>
      <c r="M131" t="b">
        <f t="shared" si="30"/>
        <v>1</v>
      </c>
      <c r="N131" t="b">
        <f>IF(M131,ISNA(VLOOKUP(B131,$B$3:B130,1,FALSE)))</f>
        <v>0</v>
      </c>
      <c r="P131" s="14" t="b">
        <f t="shared" si="31"/>
        <v>0</v>
      </c>
      <c r="Q131" s="10" t="str">
        <f t="shared" si="32"/>
        <v>Application_File_Locator_AFL</v>
      </c>
      <c r="R131" s="15"/>
      <c r="S131" s="10" t="str">
        <f t="shared" si="33"/>
        <v>Card</v>
      </c>
      <c r="T131" s="10" t="str">
        <f t="shared" si="34"/>
        <v>variable</v>
      </c>
      <c r="U131" s="11" t="str">
        <f t="shared" si="35"/>
        <v>CARD_Application_File_Locator_AFL</v>
      </c>
      <c r="V131" s="9" t="str">
        <f t="shared" si="36"/>
        <v>("94"</v>
      </c>
      <c r="W131" s="9" t="str">
        <f t="shared" si="37"/>
        <v>,"Application File Locator (AFL)"</v>
      </c>
      <c r="X131" s="9" t="str">
        <f t="shared" si="38"/>
        <v>,"Indicates the location (SFI, range of records) of the AEFs related to a given application."</v>
      </c>
      <c r="Y131" s="9" t="str">
        <f t="shared" si="39"/>
        <v>,"Card"</v>
      </c>
      <c r="Z131" s="9" t="str">
        <f t="shared" si="40"/>
        <v>,"variable"</v>
      </c>
      <c r="AA131" s="9" t="str">
        <f t="shared" si="41"/>
        <v>,"'77' or '80'"</v>
      </c>
      <c r="AB131" s="9" t="str">
        <f t="shared" si="42"/>
        <v>,"var. up to 64"</v>
      </c>
      <c r="AC131" s="9" t="str">
        <f t="shared" si="43"/>
        <v>,"var. up to 64"</v>
      </c>
      <c r="AD131" s="9"/>
      <c r="AE131" s="12" t="str">
        <f t="shared" si="44"/>
        <v/>
      </c>
    </row>
    <row r="132" spans="1:31" ht="29.25" thickBot="1">
      <c r="A132">
        <v>127</v>
      </c>
      <c r="B132" s="4">
        <v>94</v>
      </c>
      <c r="C132" s="4" t="s">
        <v>229</v>
      </c>
      <c r="D132" s="5" t="s">
        <v>232</v>
      </c>
      <c r="E132" s="4" t="s">
        <v>13</v>
      </c>
      <c r="F132" s="4" t="s">
        <v>114</v>
      </c>
      <c r="G132" s="4" t="s">
        <v>162</v>
      </c>
      <c r="H132" s="4" t="s">
        <v>133</v>
      </c>
      <c r="I132" s="4" t="s">
        <v>133</v>
      </c>
      <c r="J132" s="4" t="s">
        <v>16</v>
      </c>
      <c r="K132" s="4"/>
      <c r="L132" s="4"/>
      <c r="M132" t="b">
        <f t="shared" ref="M132:M191" si="45">LEN(B132)&gt;0</f>
        <v>1</v>
      </c>
      <c r="N132" t="b">
        <f>IF(M132,ISNA(VLOOKUP(B132,$B$3:B131,1,FALSE)))</f>
        <v>0</v>
      </c>
      <c r="P132" s="14" t="b">
        <f t="shared" si="31"/>
        <v>0</v>
      </c>
      <c r="Q132" s="10" t="str">
        <f t="shared" si="32"/>
        <v>Application_File_Locator_AFL</v>
      </c>
      <c r="R132" s="15"/>
      <c r="S132" s="10" t="str">
        <f t="shared" si="33"/>
        <v>Card</v>
      </c>
      <c r="T132" s="10" t="str">
        <f t="shared" si="34"/>
        <v>variable</v>
      </c>
      <c r="U132" s="11" t="str">
        <f t="shared" si="35"/>
        <v>CARD_Application_File_Locator_AFL</v>
      </c>
      <c r="V132" s="9" t="str">
        <f t="shared" si="36"/>
        <v>("94"</v>
      </c>
      <c r="W132" s="9" t="str">
        <f t="shared" si="37"/>
        <v>,"Application File Locator (AFL)"</v>
      </c>
      <c r="X132" s="9" t="str">
        <f t="shared" si="38"/>
        <v>,"Indicates the location (SFI, range of records) of the AEFs related to a given application."</v>
      </c>
      <c r="Y132" s="9" t="str">
        <f t="shared" si="39"/>
        <v>,"Card"</v>
      </c>
      <c r="Z132" s="9" t="str">
        <f t="shared" si="40"/>
        <v>,"variable"</v>
      </c>
      <c r="AA132" s="9" t="str">
        <f t="shared" si="41"/>
        <v>,"'77' or '80'"</v>
      </c>
      <c r="AB132" s="9" t="str">
        <f t="shared" si="42"/>
        <v>,"var. up to 252"</v>
      </c>
      <c r="AC132" s="9" t="str">
        <f t="shared" si="43"/>
        <v>,"var. up to 252"</v>
      </c>
      <c r="AD132" s="9"/>
      <c r="AE132" s="12" t="str">
        <f t="shared" si="44"/>
        <v/>
      </c>
    </row>
    <row r="133" spans="1:31" ht="43.5" thickBot="1">
      <c r="A133">
        <v>128</v>
      </c>
      <c r="B133" s="2">
        <v>95</v>
      </c>
      <c r="C133" s="2" t="s">
        <v>233</v>
      </c>
      <c r="D133" s="3" t="s">
        <v>234</v>
      </c>
      <c r="E133" s="2" t="s">
        <v>52</v>
      </c>
      <c r="F133" s="2"/>
      <c r="G133" s="2"/>
      <c r="H133" s="2">
        <v>6</v>
      </c>
      <c r="I133" s="2">
        <v>6</v>
      </c>
      <c r="J133" s="2"/>
      <c r="K133" s="2" t="s">
        <v>235</v>
      </c>
      <c r="L133" s="2"/>
      <c r="M133" t="b">
        <f t="shared" si="45"/>
        <v>1</v>
      </c>
      <c r="N133" t="b">
        <f>IF(M133,ISNA(VLOOKUP(B133,$B$3:B132,1,FALSE)))</f>
        <v>1</v>
      </c>
      <c r="P133" s="14" t="b">
        <f t="shared" si="31"/>
        <v>1</v>
      </c>
      <c r="Q133" s="10" t="str">
        <f t="shared" si="32"/>
        <v>Terminal_Verification_Results_TVR</v>
      </c>
      <c r="R133" s="15"/>
      <c r="S133" s="10" t="str">
        <f t="shared" si="33"/>
        <v>Terminal</v>
      </c>
      <c r="T133" s="10" t="str">
        <f t="shared" si="34"/>
        <v/>
      </c>
      <c r="U133" s="11" t="str">
        <f t="shared" si="35"/>
        <v>TERMINAL_Terminal_Verification_Results_TVR</v>
      </c>
      <c r="V133" s="9" t="str">
        <f t="shared" si="36"/>
        <v>("95"</v>
      </c>
      <c r="W133" s="9" t="str">
        <f t="shared" si="37"/>
        <v>,"Terminal Verification Results (TVR)"</v>
      </c>
      <c r="X133" s="9" t="str">
        <f t="shared" si="38"/>
        <v>,"Status of the different functions as seen from the terminal"</v>
      </c>
      <c r="Y133" s="9" t="str">
        <f t="shared" si="39"/>
        <v>,"Terminal"</v>
      </c>
      <c r="Z133" s="9" t="str">
        <f t="shared" si="40"/>
        <v>,""</v>
      </c>
      <c r="AA133" s="9" t="str">
        <f t="shared" si="41"/>
        <v>,""</v>
      </c>
      <c r="AB133" s="9" t="str">
        <f t="shared" si="42"/>
        <v>,"6"</v>
      </c>
      <c r="AC133" s="9" t="str">
        <f t="shared" si="43"/>
        <v>,"6"</v>
      </c>
      <c r="AD133" s="9"/>
      <c r="AE133" s="12" t="str">
        <f t="shared" si="44"/>
        <v>TERMINAL_Terminal_Verification_Results_TVR("95","Terminal Verification Results (TVR)","Status of the different functions as seen from the terminal","Terminal","","","6","6"),</v>
      </c>
    </row>
    <row r="134" spans="1:31" ht="29.25" thickBot="1">
      <c r="A134">
        <v>129</v>
      </c>
      <c r="B134" s="4">
        <v>95</v>
      </c>
      <c r="C134" s="4" t="s">
        <v>233</v>
      </c>
      <c r="D134" s="5" t="s">
        <v>236</v>
      </c>
      <c r="E134" s="4" t="s">
        <v>52</v>
      </c>
      <c r="F134" s="4" t="s">
        <v>37</v>
      </c>
      <c r="G134" s="4"/>
      <c r="H134" s="4">
        <v>5</v>
      </c>
      <c r="I134" s="4">
        <v>5</v>
      </c>
      <c r="J134" s="4" t="s">
        <v>16</v>
      </c>
      <c r="K134" s="4"/>
      <c r="L134" s="4"/>
      <c r="M134" t="b">
        <f t="shared" si="45"/>
        <v>1</v>
      </c>
      <c r="N134" t="b">
        <f>IF(M134,ISNA(VLOOKUP(B134,$B$3:B133,1,FALSE)))</f>
        <v>0</v>
      </c>
      <c r="P134" s="14" t="b">
        <f t="shared" si="31"/>
        <v>0</v>
      </c>
      <c r="Q134" s="10" t="str">
        <f t="shared" si="32"/>
        <v>Terminal_Verification_Results_TVR</v>
      </c>
      <c r="R134" s="15"/>
      <c r="S134" s="10" t="str">
        <f t="shared" si="33"/>
        <v>Terminal</v>
      </c>
      <c r="T134" s="10" t="str">
        <f t="shared" si="34"/>
        <v>binary</v>
      </c>
      <c r="U134" s="11" t="str">
        <f t="shared" si="35"/>
        <v>TERMINAL_Terminal_Verification_Results_TVR</v>
      </c>
      <c r="V134" s="9" t="str">
        <f t="shared" si="36"/>
        <v>("95"</v>
      </c>
      <c r="W134" s="9" t="str">
        <f t="shared" si="37"/>
        <v>,"Terminal Verification Results (TVR)"</v>
      </c>
      <c r="X134" s="9" t="str">
        <f t="shared" si="38"/>
        <v>,"Status of the different functions from the Terminal perspective. The Terminal Verification Results is coded according to Annex C.5 of [EMV Book 3]."</v>
      </c>
      <c r="Y134" s="9" t="str">
        <f t="shared" si="39"/>
        <v>,"Terminal"</v>
      </c>
      <c r="Z134" s="9" t="str">
        <f t="shared" si="40"/>
        <v>,"binary"</v>
      </c>
      <c r="AA134" s="9" t="str">
        <f t="shared" si="41"/>
        <v>,""</v>
      </c>
      <c r="AB134" s="9" t="str">
        <f t="shared" si="42"/>
        <v>,"5"</v>
      </c>
      <c r="AC134" s="9" t="str">
        <f t="shared" si="43"/>
        <v>,"5"</v>
      </c>
      <c r="AD134" s="9"/>
      <c r="AE134" s="12" t="str">
        <f t="shared" si="44"/>
        <v/>
      </c>
    </row>
    <row r="135" spans="1:31" ht="43.5" thickBot="1">
      <c r="A135">
        <v>130</v>
      </c>
      <c r="B135" s="2">
        <v>95</v>
      </c>
      <c r="C135" s="2" t="s">
        <v>233</v>
      </c>
      <c r="D135" s="3" t="s">
        <v>237</v>
      </c>
      <c r="E135" s="2" t="s">
        <v>52</v>
      </c>
      <c r="F135" s="2" t="s">
        <v>238</v>
      </c>
      <c r="G135" s="2"/>
      <c r="H135" s="2">
        <v>5</v>
      </c>
      <c r="I135" s="2">
        <v>5</v>
      </c>
      <c r="J135" s="2"/>
      <c r="K135" s="2"/>
      <c r="L135" s="2"/>
      <c r="M135" t="b">
        <f t="shared" si="45"/>
        <v>1</v>
      </c>
      <c r="N135" t="b">
        <f>IF(M135,ISNA(VLOOKUP(B135,$B$3:B134,1,FALSE)))</f>
        <v>0</v>
      </c>
      <c r="P135" s="14" t="b">
        <f t="shared" si="31"/>
        <v>0</v>
      </c>
      <c r="Q135" s="10" t="str">
        <f t="shared" si="32"/>
        <v>Terminal_Verification_Results_TVR</v>
      </c>
      <c r="R135" s="15"/>
      <c r="S135" s="10" t="str">
        <f t="shared" si="33"/>
        <v>Terminal</v>
      </c>
      <c r="T135" s="10" t="str">
        <f t="shared" si="34"/>
        <v>binary_40</v>
      </c>
      <c r="U135" s="11" t="str">
        <f t="shared" si="35"/>
        <v>TERMINAL_Terminal_Verification_Results_TVR</v>
      </c>
      <c r="V135" s="9" t="str">
        <f t="shared" si="36"/>
        <v>("95"</v>
      </c>
      <c r="W135" s="9" t="str">
        <f t="shared" si="37"/>
        <v>,"Terminal Verification Results (TVR)"</v>
      </c>
      <c r="X135" s="9" t="str">
        <f t="shared" si="38"/>
        <v>,"Status of the different functions as seen from the reader/terminal. For EMV mode transactions, all of the TVR bits sent online to the acquirer shall be set to 0b."</v>
      </c>
      <c r="Y135" s="9" t="str">
        <f t="shared" si="39"/>
        <v>,"Terminal"</v>
      </c>
      <c r="Z135" s="9" t="str">
        <f t="shared" si="40"/>
        <v>,"binary 40"</v>
      </c>
      <c r="AA135" s="9" t="str">
        <f t="shared" si="41"/>
        <v>,""</v>
      </c>
      <c r="AB135" s="9" t="str">
        <f t="shared" si="42"/>
        <v>,"5"</v>
      </c>
      <c r="AC135" s="9" t="str">
        <f t="shared" si="43"/>
        <v>,"5"</v>
      </c>
      <c r="AD135" s="9"/>
      <c r="AE135" s="12" t="str">
        <f t="shared" si="44"/>
        <v/>
      </c>
    </row>
    <row r="136" spans="1:31" ht="15.75" thickBot="1">
      <c r="A136">
        <v>131</v>
      </c>
      <c r="B136" s="4">
        <v>95</v>
      </c>
      <c r="C136" s="4" t="s">
        <v>233</v>
      </c>
      <c r="D136" s="5" t="s">
        <v>239</v>
      </c>
      <c r="E136" s="4" t="s">
        <v>52</v>
      </c>
      <c r="F136" s="4" t="s">
        <v>238</v>
      </c>
      <c r="G136" s="4"/>
      <c r="H136" s="4">
        <v>5</v>
      </c>
      <c r="I136" s="4">
        <v>5</v>
      </c>
      <c r="J136" s="4"/>
      <c r="K136" s="4"/>
      <c r="L136" s="4"/>
      <c r="M136" t="b">
        <f t="shared" si="45"/>
        <v>1</v>
      </c>
      <c r="N136" t="b">
        <f>IF(M136,ISNA(VLOOKUP(B136,$B$3:B135,1,FALSE)))</f>
        <v>0</v>
      </c>
      <c r="P136" s="14" t="b">
        <f t="shared" si="31"/>
        <v>0</v>
      </c>
      <c r="Q136" s="10" t="str">
        <f t="shared" si="32"/>
        <v>Terminal_Verification_Results_TVR</v>
      </c>
      <c r="R136" s="15"/>
      <c r="S136" s="10" t="str">
        <f t="shared" si="33"/>
        <v>Terminal</v>
      </c>
      <c r="T136" s="10" t="str">
        <f t="shared" si="34"/>
        <v>binary_40</v>
      </c>
      <c r="U136" s="11" t="str">
        <f t="shared" si="35"/>
        <v>TERMINAL_Terminal_Verification_Results_TVR</v>
      </c>
      <c r="V136" s="9" t="str">
        <f t="shared" si="36"/>
        <v>("95"</v>
      </c>
      <c r="W136" s="9" t="str">
        <f t="shared" si="37"/>
        <v>,"Terminal Verification Results (TVR)"</v>
      </c>
      <c r="X136" s="9" t="str">
        <f t="shared" si="38"/>
        <v>,"Status of the different functions as seen from the terminal."</v>
      </c>
      <c r="Y136" s="9" t="str">
        <f t="shared" si="39"/>
        <v>,"Terminal"</v>
      </c>
      <c r="Z136" s="9" t="str">
        <f t="shared" si="40"/>
        <v>,"binary 40"</v>
      </c>
      <c r="AA136" s="9" t="str">
        <f t="shared" si="41"/>
        <v>,""</v>
      </c>
      <c r="AB136" s="9" t="str">
        <f t="shared" si="42"/>
        <v>,"5"</v>
      </c>
      <c r="AC136" s="9" t="str">
        <f t="shared" si="43"/>
        <v>,"5"</v>
      </c>
      <c r="AD136" s="9"/>
      <c r="AE136" s="12" t="str">
        <f t="shared" si="44"/>
        <v/>
      </c>
    </row>
    <row r="137" spans="1:31" ht="15.75" thickBot="1">
      <c r="A137">
        <v>132</v>
      </c>
      <c r="B137" s="2">
        <v>95</v>
      </c>
      <c r="C137" s="2" t="s">
        <v>233</v>
      </c>
      <c r="D137" s="3" t="s">
        <v>239</v>
      </c>
      <c r="E137" s="2" t="s">
        <v>240</v>
      </c>
      <c r="F137" s="2" t="s">
        <v>37</v>
      </c>
      <c r="G137" s="2"/>
      <c r="H137" s="2">
        <v>5</v>
      </c>
      <c r="I137" s="2">
        <v>5</v>
      </c>
      <c r="J137" s="2"/>
      <c r="K137" s="2"/>
      <c r="L137" s="2"/>
      <c r="M137" t="b">
        <f t="shared" si="45"/>
        <v>1</v>
      </c>
      <c r="N137" t="b">
        <f>IF(M137,ISNA(VLOOKUP(B137,$B$3:B136,1,FALSE)))</f>
        <v>0</v>
      </c>
      <c r="P137" s="14" t="b">
        <f t="shared" si="31"/>
        <v>0</v>
      </c>
      <c r="Q137" s="10" t="str">
        <f t="shared" si="32"/>
        <v>Terminal_Verification_Results_TVR</v>
      </c>
      <c r="R137" s="15"/>
      <c r="S137" s="10" t="str">
        <f t="shared" si="33"/>
        <v>Kernel_5</v>
      </c>
      <c r="T137" s="10" t="str">
        <f t="shared" si="34"/>
        <v>binary</v>
      </c>
      <c r="U137" s="11" t="str">
        <f t="shared" si="35"/>
        <v>KERNEL_5_Terminal_Verification_Results_TVR</v>
      </c>
      <c r="V137" s="9" t="str">
        <f t="shared" si="36"/>
        <v>("95"</v>
      </c>
      <c r="W137" s="9" t="str">
        <f t="shared" si="37"/>
        <v>,"Terminal Verification Results (TVR)"</v>
      </c>
      <c r="X137" s="9" t="str">
        <f t="shared" si="38"/>
        <v>,"Status of the different functions as seen from the terminal."</v>
      </c>
      <c r="Y137" s="9" t="str">
        <f t="shared" si="39"/>
        <v>,"Kernel 5"</v>
      </c>
      <c r="Z137" s="9" t="str">
        <f t="shared" si="40"/>
        <v>,"binary"</v>
      </c>
      <c r="AA137" s="9" t="str">
        <f t="shared" si="41"/>
        <v>,""</v>
      </c>
      <c r="AB137" s="9" t="str">
        <f t="shared" si="42"/>
        <v>,"5"</v>
      </c>
      <c r="AC137" s="9" t="str">
        <f t="shared" si="43"/>
        <v>,"5"</v>
      </c>
      <c r="AD137" s="9"/>
      <c r="AE137" s="12" t="str">
        <f t="shared" si="44"/>
        <v/>
      </c>
    </row>
    <row r="138" spans="1:31" ht="29.25" thickBot="1">
      <c r="A138">
        <v>133</v>
      </c>
      <c r="B138" s="4">
        <v>97</v>
      </c>
      <c r="C138" s="4" t="s">
        <v>241</v>
      </c>
      <c r="D138" s="5" t="s">
        <v>242</v>
      </c>
      <c r="E138" s="4" t="s">
        <v>13</v>
      </c>
      <c r="F138" s="4" t="s">
        <v>37</v>
      </c>
      <c r="G138" s="4" t="s">
        <v>38</v>
      </c>
      <c r="H138" s="4">
        <v>0</v>
      </c>
      <c r="I138" s="4">
        <v>252</v>
      </c>
      <c r="J138" s="4" t="s">
        <v>16</v>
      </c>
      <c r="K138" s="4"/>
      <c r="L138" s="4"/>
      <c r="M138" t="b">
        <f t="shared" si="45"/>
        <v>1</v>
      </c>
      <c r="N138" t="b">
        <f>IF(M138,ISNA(VLOOKUP(B138,$B$3:B137,1,FALSE)))</f>
        <v>1</v>
      </c>
      <c r="P138" s="14" t="b">
        <f t="shared" si="31"/>
        <v>1</v>
      </c>
      <c r="Q138" s="10" t="str">
        <f t="shared" si="32"/>
        <v>Transaction_Certificate_Data_Object_List_TDOL</v>
      </c>
      <c r="R138" s="15"/>
      <c r="S138" s="10" t="str">
        <f t="shared" si="33"/>
        <v>Card</v>
      </c>
      <c r="T138" s="10" t="str">
        <f t="shared" si="34"/>
        <v>binary</v>
      </c>
      <c r="U138" s="11" t="str">
        <f t="shared" si="35"/>
        <v>CARD_Transaction_Certificate_Data_Object_List_TDOL</v>
      </c>
      <c r="V138" s="9" t="str">
        <f t="shared" si="36"/>
        <v>("97"</v>
      </c>
      <c r="W138" s="9" t="str">
        <f t="shared" si="37"/>
        <v>,"Transaction Certificate Data Object List (TDOL)"</v>
      </c>
      <c r="X138" s="9" t="str">
        <f t="shared" si="38"/>
        <v>,"List of data objects (tag and length) to be used by the terminal in generating the TC Hash Value"</v>
      </c>
      <c r="Y138" s="9" t="str">
        <f t="shared" si="39"/>
        <v>,"Card"</v>
      </c>
      <c r="Z138" s="9" t="str">
        <f t="shared" si="40"/>
        <v>,"binary"</v>
      </c>
      <c r="AA138" s="9" t="str">
        <f t="shared" si="41"/>
        <v>,"'70' or '77'"</v>
      </c>
      <c r="AB138" s="9" t="str">
        <f t="shared" si="42"/>
        <v>,"0"</v>
      </c>
      <c r="AC138" s="9" t="str">
        <f t="shared" si="43"/>
        <v>,"252"</v>
      </c>
      <c r="AD138" s="9"/>
      <c r="AE138" s="12" t="str">
        <f t="shared" si="44"/>
        <v>CARD_Transaction_Certificate_Data_Object_List_TDOL("97","Transaction Certificate Data Object List (TDOL)","List of data objects (tag and length) to be used by the terminal in generating the TC Hash Value","Card","binary","'70' or '77'","0","252"),</v>
      </c>
    </row>
    <row r="139" spans="1:31" ht="15.75" thickBot="1">
      <c r="A139">
        <v>134</v>
      </c>
      <c r="B139" s="2">
        <v>98</v>
      </c>
      <c r="C139" s="2" t="s">
        <v>243</v>
      </c>
      <c r="D139" s="3" t="s">
        <v>244</v>
      </c>
      <c r="E139" s="2" t="s">
        <v>52</v>
      </c>
      <c r="F139" s="2" t="s">
        <v>37</v>
      </c>
      <c r="G139" s="2"/>
      <c r="H139" s="2">
        <v>20</v>
      </c>
      <c r="I139" s="2">
        <v>20</v>
      </c>
      <c r="J139" s="2" t="s">
        <v>16</v>
      </c>
      <c r="K139" s="2"/>
      <c r="L139" s="2"/>
      <c r="M139" t="b">
        <f t="shared" si="45"/>
        <v>1</v>
      </c>
      <c r="N139" t="b">
        <f>IF(M139,ISNA(VLOOKUP(B139,$B$3:B138,1,FALSE)))</f>
        <v>1</v>
      </c>
      <c r="P139" s="14" t="b">
        <f t="shared" si="31"/>
        <v>1</v>
      </c>
      <c r="Q139" s="10" t="str">
        <f t="shared" si="32"/>
        <v>Transaction_Certificate_TC_Hash_Value</v>
      </c>
      <c r="R139" s="15"/>
      <c r="S139" s="10" t="str">
        <f t="shared" si="33"/>
        <v>Terminal</v>
      </c>
      <c r="T139" s="10" t="str">
        <f t="shared" si="34"/>
        <v>binary</v>
      </c>
      <c r="U139" s="11" t="str">
        <f t="shared" si="35"/>
        <v>TERMINAL_Transaction_Certificate_TC_Hash_Value</v>
      </c>
      <c r="V139" s="9" t="str">
        <f t="shared" si="36"/>
        <v>("98"</v>
      </c>
      <c r="W139" s="9" t="str">
        <f t="shared" si="37"/>
        <v>,"Transaction Certificate (TC) Hash Value"</v>
      </c>
      <c r="X139" s="9" t="str">
        <f t="shared" si="38"/>
        <v>,"Result of a hash function specified in Book 2, Annex B3.1"</v>
      </c>
      <c r="Y139" s="9" t="str">
        <f t="shared" si="39"/>
        <v>,"Terminal"</v>
      </c>
      <c r="Z139" s="9" t="str">
        <f t="shared" si="40"/>
        <v>,"binary"</v>
      </c>
      <c r="AA139" s="9" t="str">
        <f t="shared" si="41"/>
        <v>,""</v>
      </c>
      <c r="AB139" s="9" t="str">
        <f t="shared" si="42"/>
        <v>,"20"</v>
      </c>
      <c r="AC139" s="9" t="str">
        <f t="shared" si="43"/>
        <v>,"20"</v>
      </c>
      <c r="AD139" s="9"/>
      <c r="AE139" s="12" t="str">
        <f t="shared" si="44"/>
        <v>TERMINAL_Transaction_Certificate_TC_Hash_Value("98","Transaction Certificate (TC) Hash Value","Result of a hash function specified in Book 2, Annex B3.1","Terminal","binary","","20","20"),</v>
      </c>
    </row>
    <row r="140" spans="1:31" ht="29.25" thickBot="1">
      <c r="A140">
        <v>135</v>
      </c>
      <c r="B140" s="4">
        <v>99</v>
      </c>
      <c r="C140" s="4" t="s">
        <v>245</v>
      </c>
      <c r="D140" s="5" t="s">
        <v>246</v>
      </c>
      <c r="E140" s="4" t="s">
        <v>52</v>
      </c>
      <c r="F140" s="4" t="s">
        <v>37</v>
      </c>
      <c r="G140" s="4"/>
      <c r="H140" s="4" t="s">
        <v>110</v>
      </c>
      <c r="I140" s="4" t="s">
        <v>110</v>
      </c>
      <c r="J140" s="4" t="s">
        <v>16</v>
      </c>
      <c r="K140" s="4"/>
      <c r="L140" s="4"/>
      <c r="M140" t="b">
        <f t="shared" si="45"/>
        <v>1</v>
      </c>
      <c r="N140" t="b">
        <f>IF(M140,ISNA(VLOOKUP(B140,$B$3:B139,1,FALSE)))</f>
        <v>1</v>
      </c>
      <c r="P140" s="14" t="b">
        <f t="shared" si="31"/>
        <v>1</v>
      </c>
      <c r="Q140" s="10" t="str">
        <f t="shared" si="32"/>
        <v>Transaction_Personal_Identification_Number_PIN_Data</v>
      </c>
      <c r="R140" s="15"/>
      <c r="S140" s="10" t="str">
        <f t="shared" si="33"/>
        <v>Terminal</v>
      </c>
      <c r="T140" s="10" t="str">
        <f t="shared" si="34"/>
        <v>binary</v>
      </c>
      <c r="U140" s="11" t="str">
        <f t="shared" si="35"/>
        <v>TERMINAL_Transaction_Personal_Identification_Number_PIN_Data</v>
      </c>
      <c r="V140" s="9" t="str">
        <f t="shared" si="36"/>
        <v>("99"</v>
      </c>
      <c r="W140" s="9" t="str">
        <f t="shared" si="37"/>
        <v>,"Transaction Personal Identification Number (PIN) Data"</v>
      </c>
      <c r="X140" s="9" t="str">
        <f t="shared" si="38"/>
        <v>,"Data entered by the cardholder for the purpose of the PIN verification"</v>
      </c>
      <c r="Y140" s="9" t="str">
        <f t="shared" si="39"/>
        <v>,"Terminal"</v>
      </c>
      <c r="Z140" s="9" t="str">
        <f t="shared" si="40"/>
        <v>,"binary"</v>
      </c>
      <c r="AA140" s="9" t="str">
        <f t="shared" si="41"/>
        <v>,""</v>
      </c>
      <c r="AB140" s="9" t="str">
        <f t="shared" si="42"/>
        <v>,"var."</v>
      </c>
      <c r="AC140" s="9" t="str">
        <f t="shared" si="43"/>
        <v>,"var."</v>
      </c>
      <c r="AD140" s="9"/>
      <c r="AE140" s="12" t="str">
        <f t="shared" si="44"/>
        <v>TERMINAL_Transaction_Personal_Identification_Number_PIN_Data("99","Transaction Personal Identification Number (PIN) Data","Data entered by the cardholder for the purpose of the PIN verification","Terminal","binary","","var.","var."),</v>
      </c>
    </row>
    <row r="141" spans="1:31" ht="15.75" thickBot="1">
      <c r="A141">
        <v>136</v>
      </c>
      <c r="B141" s="2" t="s">
        <v>247</v>
      </c>
      <c r="C141" s="2" t="s">
        <v>248</v>
      </c>
      <c r="D141" s="3" t="s">
        <v>249</v>
      </c>
      <c r="E141" s="2" t="s">
        <v>52</v>
      </c>
      <c r="F141" s="2" t="s">
        <v>60</v>
      </c>
      <c r="G141" s="2"/>
      <c r="H141" s="2">
        <v>3</v>
      </c>
      <c r="I141" s="2">
        <v>3</v>
      </c>
      <c r="J141" s="2" t="s">
        <v>16</v>
      </c>
      <c r="K141" s="2"/>
      <c r="L141" s="2"/>
      <c r="M141" t="b">
        <f t="shared" si="45"/>
        <v>1</v>
      </c>
      <c r="N141" t="b">
        <f>IF(M141,ISNA(VLOOKUP(B141,$B$3:B140,1,FALSE)))</f>
        <v>1</v>
      </c>
      <c r="P141" s="14" t="b">
        <f t="shared" si="31"/>
        <v>1</v>
      </c>
      <c r="Q141" s="10" t="str">
        <f t="shared" si="32"/>
        <v>Transaction_Date</v>
      </c>
      <c r="R141" s="15"/>
      <c r="S141" s="10" t="str">
        <f t="shared" si="33"/>
        <v>Terminal</v>
      </c>
      <c r="T141" s="10" t="str">
        <f t="shared" si="34"/>
        <v>n_6_YYMMDD</v>
      </c>
      <c r="U141" s="11" t="str">
        <f t="shared" si="35"/>
        <v>TERMINAL_Transaction_Date</v>
      </c>
      <c r="V141" s="9" t="str">
        <f t="shared" si="36"/>
        <v>("9A"</v>
      </c>
      <c r="W141" s="9" t="str">
        <f t="shared" si="37"/>
        <v>,"Transaction Date"</v>
      </c>
      <c r="X141" s="9" t="str">
        <f t="shared" si="38"/>
        <v>,"Local date that the transaction was authorised"</v>
      </c>
      <c r="Y141" s="9" t="str">
        <f t="shared" si="39"/>
        <v>,"Terminal"</v>
      </c>
      <c r="Z141" s="9" t="str">
        <f t="shared" si="40"/>
        <v>,"n 6 (YYMMDD)"</v>
      </c>
      <c r="AA141" s="9" t="str">
        <f t="shared" si="41"/>
        <v>,""</v>
      </c>
      <c r="AB141" s="9" t="str">
        <f t="shared" si="42"/>
        <v>,"3"</v>
      </c>
      <c r="AC141" s="9" t="str">
        <f t="shared" si="43"/>
        <v>,"3"</v>
      </c>
      <c r="AD141" s="9"/>
      <c r="AE141" s="12" t="str">
        <f t="shared" si="44"/>
        <v>TERMINAL_Transaction_Date("9A","Transaction Date","Local date that the transaction was authorised","Terminal","n 6 (YYMMDD)","","3","3"),</v>
      </c>
    </row>
    <row r="142" spans="1:31" ht="15.75" thickBot="1">
      <c r="A142">
        <v>137</v>
      </c>
      <c r="B142" s="4" t="s">
        <v>247</v>
      </c>
      <c r="C142" s="4" t="s">
        <v>248</v>
      </c>
      <c r="D142" s="5" t="s">
        <v>250</v>
      </c>
      <c r="E142" s="4" t="s">
        <v>52</v>
      </c>
      <c r="F142" s="4" t="s">
        <v>60</v>
      </c>
      <c r="G142" s="4"/>
      <c r="H142" s="4">
        <v>3</v>
      </c>
      <c r="I142" s="4">
        <v>3</v>
      </c>
      <c r="J142" s="4" t="s">
        <v>16</v>
      </c>
      <c r="K142" s="4"/>
      <c r="L142" s="4"/>
      <c r="M142" t="b">
        <f t="shared" si="45"/>
        <v>1</v>
      </c>
      <c r="N142" t="b">
        <f>IF(M142,ISNA(VLOOKUP(B142,$B$3:B141,1,FALSE)))</f>
        <v>0</v>
      </c>
      <c r="P142" s="14" t="b">
        <f t="shared" si="31"/>
        <v>0</v>
      </c>
      <c r="Q142" s="10" t="str">
        <f t="shared" si="32"/>
        <v>Transaction_Date</v>
      </c>
      <c r="R142" s="15"/>
      <c r="S142" s="10" t="str">
        <f t="shared" si="33"/>
        <v>Terminal</v>
      </c>
      <c r="T142" s="10" t="str">
        <f t="shared" si="34"/>
        <v>n_6_YYMMDD</v>
      </c>
      <c r="U142" s="11" t="str">
        <f t="shared" si="35"/>
        <v>TERMINAL_Transaction_Date</v>
      </c>
      <c r="V142" s="9" t="str">
        <f t="shared" si="36"/>
        <v>("9A"</v>
      </c>
      <c r="W142" s="9" t="str">
        <f t="shared" si="37"/>
        <v>,"Transaction Date"</v>
      </c>
      <c r="X142" s="9" t="str">
        <f t="shared" si="38"/>
        <v>,"Local date that the transaction was performed."</v>
      </c>
      <c r="Y142" s="9" t="str">
        <f t="shared" si="39"/>
        <v>,"Terminal"</v>
      </c>
      <c r="Z142" s="9" t="str">
        <f t="shared" si="40"/>
        <v>,"n 6 (YYMMDD)"</v>
      </c>
      <c r="AA142" s="9" t="str">
        <f t="shared" si="41"/>
        <v>,""</v>
      </c>
      <c r="AB142" s="9" t="str">
        <f t="shared" si="42"/>
        <v>,"3"</v>
      </c>
      <c r="AC142" s="9" t="str">
        <f t="shared" si="43"/>
        <v>,"3"</v>
      </c>
      <c r="AD142" s="9"/>
      <c r="AE142" s="12" t="str">
        <f t="shared" si="44"/>
        <v/>
      </c>
    </row>
    <row r="143" spans="1:31" ht="15.75" thickBot="1">
      <c r="A143">
        <v>138</v>
      </c>
      <c r="B143" s="2" t="s">
        <v>247</v>
      </c>
      <c r="C143" s="2" t="s">
        <v>248</v>
      </c>
      <c r="D143" s="3" t="s">
        <v>249</v>
      </c>
      <c r="E143" s="2" t="s">
        <v>52</v>
      </c>
      <c r="F143" s="2" t="s">
        <v>60</v>
      </c>
      <c r="G143" s="2"/>
      <c r="H143" s="2">
        <v>3</v>
      </c>
      <c r="I143" s="2">
        <v>3</v>
      </c>
      <c r="J143" s="2" t="s">
        <v>16</v>
      </c>
      <c r="K143" s="2"/>
      <c r="L143" s="2"/>
      <c r="M143" t="b">
        <f t="shared" si="45"/>
        <v>1</v>
      </c>
      <c r="N143" t="b">
        <f>IF(M143,ISNA(VLOOKUP(B143,$B$3:B142,1,FALSE)))</f>
        <v>0</v>
      </c>
      <c r="P143" s="14" t="b">
        <f t="shared" si="31"/>
        <v>0</v>
      </c>
      <c r="Q143" s="10" t="str">
        <f t="shared" si="32"/>
        <v>Transaction_Date</v>
      </c>
      <c r="R143" s="15"/>
      <c r="S143" s="10" t="str">
        <f t="shared" si="33"/>
        <v>Terminal</v>
      </c>
      <c r="T143" s="10" t="str">
        <f t="shared" si="34"/>
        <v>n_6_YYMMDD</v>
      </c>
      <c r="U143" s="11" t="str">
        <f t="shared" si="35"/>
        <v>TERMINAL_Transaction_Date</v>
      </c>
      <c r="V143" s="9" t="str">
        <f t="shared" si="36"/>
        <v>("9A"</v>
      </c>
      <c r="W143" s="9" t="str">
        <f t="shared" si="37"/>
        <v>,"Transaction Date"</v>
      </c>
      <c r="X143" s="9" t="str">
        <f t="shared" si="38"/>
        <v>,"Local date that the transaction was authorised"</v>
      </c>
      <c r="Y143" s="9" t="str">
        <f t="shared" si="39"/>
        <v>,"Terminal"</v>
      </c>
      <c r="Z143" s="9" t="str">
        <f t="shared" si="40"/>
        <v>,"n 6 (YYMMDD)"</v>
      </c>
      <c r="AA143" s="9" t="str">
        <f t="shared" si="41"/>
        <v>,""</v>
      </c>
      <c r="AB143" s="9" t="str">
        <f t="shared" si="42"/>
        <v>,"3"</v>
      </c>
      <c r="AC143" s="9" t="str">
        <f t="shared" si="43"/>
        <v>,"3"</v>
      </c>
      <c r="AD143" s="9"/>
      <c r="AE143" s="12" t="str">
        <f t="shared" si="44"/>
        <v/>
      </c>
    </row>
    <row r="144" spans="1:31" ht="15.75" thickBot="1">
      <c r="A144">
        <v>139</v>
      </c>
      <c r="B144" s="4" t="s">
        <v>247</v>
      </c>
      <c r="C144" s="4" t="s">
        <v>248</v>
      </c>
      <c r="D144" s="5" t="s">
        <v>249</v>
      </c>
      <c r="E144" s="4" t="s">
        <v>52</v>
      </c>
      <c r="F144" s="4" t="s">
        <v>60</v>
      </c>
      <c r="G144" s="4"/>
      <c r="H144" s="4">
        <v>3</v>
      </c>
      <c r="I144" s="4">
        <v>3</v>
      </c>
      <c r="J144" s="4" t="s">
        <v>16</v>
      </c>
      <c r="K144" s="4"/>
      <c r="L144" s="4"/>
      <c r="M144" t="b">
        <f t="shared" si="45"/>
        <v>1</v>
      </c>
      <c r="N144" t="b">
        <f>IF(M144,ISNA(VLOOKUP(B144,$B$3:B143,1,FALSE)))</f>
        <v>0</v>
      </c>
      <c r="P144" s="14" t="b">
        <f t="shared" si="31"/>
        <v>0</v>
      </c>
      <c r="Q144" s="10" t="str">
        <f t="shared" si="32"/>
        <v>Transaction_Date</v>
      </c>
      <c r="R144" s="15"/>
      <c r="S144" s="10" t="str">
        <f t="shared" si="33"/>
        <v>Terminal</v>
      </c>
      <c r="T144" s="10" t="str">
        <f t="shared" si="34"/>
        <v>n_6_YYMMDD</v>
      </c>
      <c r="U144" s="11" t="str">
        <f t="shared" si="35"/>
        <v>TERMINAL_Transaction_Date</v>
      </c>
      <c r="V144" s="9" t="str">
        <f t="shared" si="36"/>
        <v>("9A"</v>
      </c>
      <c r="W144" s="9" t="str">
        <f t="shared" si="37"/>
        <v>,"Transaction Date"</v>
      </c>
      <c r="X144" s="9" t="str">
        <f t="shared" si="38"/>
        <v>,"Local date that the transaction was authorised"</v>
      </c>
      <c r="Y144" s="9" t="str">
        <f t="shared" si="39"/>
        <v>,"Terminal"</v>
      </c>
      <c r="Z144" s="9" t="str">
        <f t="shared" si="40"/>
        <v>,"n 6 (YYMMDD)"</v>
      </c>
      <c r="AA144" s="9" t="str">
        <f t="shared" si="41"/>
        <v>,""</v>
      </c>
      <c r="AB144" s="9" t="str">
        <f t="shared" si="42"/>
        <v>,"3"</v>
      </c>
      <c r="AC144" s="9" t="str">
        <f t="shared" si="43"/>
        <v>,"3"</v>
      </c>
      <c r="AD144" s="9"/>
      <c r="AE144" s="12" t="str">
        <f t="shared" si="44"/>
        <v/>
      </c>
    </row>
    <row r="145" spans="1:31" ht="15.75" thickBot="1">
      <c r="A145">
        <v>140</v>
      </c>
      <c r="B145" s="2" t="s">
        <v>247</v>
      </c>
      <c r="C145" s="2" t="s">
        <v>248</v>
      </c>
      <c r="D145" s="3" t="s">
        <v>251</v>
      </c>
      <c r="E145" s="2" t="s">
        <v>252</v>
      </c>
      <c r="F145" s="2" t="s">
        <v>60</v>
      </c>
      <c r="G145" s="2"/>
      <c r="H145" s="2">
        <v>3</v>
      </c>
      <c r="I145" s="2">
        <v>3</v>
      </c>
      <c r="J145" s="2" t="s">
        <v>16</v>
      </c>
      <c r="K145" s="2"/>
      <c r="L145" s="2"/>
      <c r="M145" t="b">
        <f t="shared" si="45"/>
        <v>1</v>
      </c>
      <c r="N145" t="b">
        <f>IF(M145,ISNA(VLOOKUP(B145,$B$3:B144,1,FALSE)))</f>
        <v>0</v>
      </c>
      <c r="P145" s="14" t="b">
        <f t="shared" si="31"/>
        <v>0</v>
      </c>
      <c r="Q145" s="10" t="str">
        <f t="shared" si="32"/>
        <v>Transaction_Date</v>
      </c>
      <c r="R145" s="15"/>
      <c r="S145" s="10" t="str">
        <f t="shared" si="33"/>
        <v>POS</v>
      </c>
      <c r="T145" s="10" t="str">
        <f t="shared" si="34"/>
        <v>n_6_YYMMDD</v>
      </c>
      <c r="U145" s="11" t="str">
        <f t="shared" si="35"/>
        <v>POS_Transaction_Date</v>
      </c>
      <c r="V145" s="9" t="str">
        <f t="shared" si="36"/>
        <v>("9A"</v>
      </c>
      <c r="W145" s="9" t="str">
        <f t="shared" si="37"/>
        <v>,"Transaction Date"</v>
      </c>
      <c r="X145" s="9" t="str">
        <f t="shared" si="38"/>
        <v>,"Local date that the transaction was authorised. Requested in CDOL1."</v>
      </c>
      <c r="Y145" s="9" t="str">
        <f t="shared" si="39"/>
        <v>,"POS"</v>
      </c>
      <c r="Z145" s="9" t="str">
        <f t="shared" si="40"/>
        <v>,"n 6 (YYMMDD)"</v>
      </c>
      <c r="AA145" s="9" t="str">
        <f t="shared" si="41"/>
        <v>,""</v>
      </c>
      <c r="AB145" s="9" t="str">
        <f t="shared" si="42"/>
        <v>,"3"</v>
      </c>
      <c r="AC145" s="9" t="str">
        <f t="shared" si="43"/>
        <v>,"3"</v>
      </c>
      <c r="AD145" s="9"/>
      <c r="AE145" s="12" t="str">
        <f t="shared" si="44"/>
        <v/>
      </c>
    </row>
    <row r="146" spans="1:31" ht="15.75" thickBot="1">
      <c r="A146">
        <v>141</v>
      </c>
      <c r="B146" s="4" t="s">
        <v>253</v>
      </c>
      <c r="C146" s="4" t="s">
        <v>254</v>
      </c>
      <c r="D146" s="5" t="s">
        <v>255</v>
      </c>
      <c r="E146" s="4" t="s">
        <v>52</v>
      </c>
      <c r="F146" s="4" t="s">
        <v>37</v>
      </c>
      <c r="G146" s="4"/>
      <c r="H146" s="4">
        <v>2</v>
      </c>
      <c r="I146" s="4">
        <v>2</v>
      </c>
      <c r="J146" s="4" t="s">
        <v>16</v>
      </c>
      <c r="K146" s="4"/>
      <c r="L146" s="4"/>
      <c r="M146" t="b">
        <f t="shared" si="45"/>
        <v>1</v>
      </c>
      <c r="N146" t="b">
        <f>IF(M146,ISNA(VLOOKUP(B146,$B$3:B145,1,FALSE)))</f>
        <v>1</v>
      </c>
      <c r="P146" s="14" t="b">
        <f t="shared" si="31"/>
        <v>1</v>
      </c>
      <c r="Q146" s="10" t="str">
        <f t="shared" si="32"/>
        <v>Transaction_Status_Information</v>
      </c>
      <c r="R146" s="15"/>
      <c r="S146" s="10" t="str">
        <f t="shared" si="33"/>
        <v>Terminal</v>
      </c>
      <c r="T146" s="10" t="str">
        <f t="shared" si="34"/>
        <v>binary</v>
      </c>
      <c r="U146" s="11" t="str">
        <f t="shared" si="35"/>
        <v>TERMINAL_Transaction_Status_Information</v>
      </c>
      <c r="V146" s="9" t="str">
        <f t="shared" si="36"/>
        <v>("9B"</v>
      </c>
      <c r="W146" s="9" t="str">
        <f t="shared" si="37"/>
        <v>,"Transaction Status Information"</v>
      </c>
      <c r="X146" s="9" t="str">
        <f t="shared" si="38"/>
        <v>,"Indicates the functions performed in a transaction"</v>
      </c>
      <c r="Y146" s="9" t="str">
        <f t="shared" si="39"/>
        <v>,"Terminal"</v>
      </c>
      <c r="Z146" s="9" t="str">
        <f t="shared" si="40"/>
        <v>,"binary"</v>
      </c>
      <c r="AA146" s="9" t="str">
        <f t="shared" si="41"/>
        <v>,""</v>
      </c>
      <c r="AB146" s="9" t="str">
        <f t="shared" si="42"/>
        <v>,"2"</v>
      </c>
      <c r="AC146" s="9" t="str">
        <f t="shared" si="43"/>
        <v>,"2"</v>
      </c>
      <c r="AD146" s="9"/>
      <c r="AE146" s="12" t="str">
        <f t="shared" si="44"/>
        <v>TERMINAL_Transaction_Status_Information("9B","Transaction Status Information","Indicates the functions performed in a transaction","Terminal","binary","","2","2"),</v>
      </c>
    </row>
    <row r="147" spans="1:31" ht="43.5" thickBot="1">
      <c r="A147">
        <v>142</v>
      </c>
      <c r="B147" s="2" t="s">
        <v>256</v>
      </c>
      <c r="C147" s="2" t="s">
        <v>257</v>
      </c>
      <c r="D147" s="3" t="s">
        <v>258</v>
      </c>
      <c r="E147" s="2" t="s">
        <v>52</v>
      </c>
      <c r="F147" s="2" t="s">
        <v>92</v>
      </c>
      <c r="G147" s="2"/>
      <c r="H147" s="2">
        <v>1</v>
      </c>
      <c r="I147" s="2">
        <v>1</v>
      </c>
      <c r="J147" s="2" t="s">
        <v>16</v>
      </c>
      <c r="K147" s="2" t="s">
        <v>259</v>
      </c>
      <c r="L147" s="2"/>
      <c r="M147" t="b">
        <f t="shared" si="45"/>
        <v>1</v>
      </c>
      <c r="N147" t="b">
        <f>IF(M147,ISNA(VLOOKUP(B147,$B$3:B146,1,FALSE)))</f>
        <v>1</v>
      </c>
      <c r="P147" s="14" t="b">
        <f t="shared" si="31"/>
        <v>1</v>
      </c>
      <c r="Q147" s="10" t="str">
        <f t="shared" si="32"/>
        <v>Transaction_Type</v>
      </c>
      <c r="R147" s="15"/>
      <c r="S147" s="10" t="str">
        <f t="shared" si="33"/>
        <v>Terminal</v>
      </c>
      <c r="T147" s="10" t="str">
        <f t="shared" si="34"/>
        <v>n_2</v>
      </c>
      <c r="U147" s="11" t="str">
        <f t="shared" si="35"/>
        <v>TERMINAL_Transaction_Type</v>
      </c>
      <c r="V147" s="9" t="str">
        <f t="shared" si="36"/>
        <v>("9C"</v>
      </c>
      <c r="W147" s="9" t="str">
        <f t="shared" si="37"/>
        <v>,"Transaction Type"</v>
      </c>
      <c r="X147" s="9" t="str">
        <f t="shared" si="38"/>
        <v>,"Indicates the type of financial transaction, represented by the first two digits of the ISO 8583:1987 Processing Code. The actual values to be used for the Transaction Type data element are defined by the relevant payment system"</v>
      </c>
      <c r="Y147" s="9" t="str">
        <f t="shared" si="39"/>
        <v>,"Terminal"</v>
      </c>
      <c r="Z147" s="9" t="str">
        <f t="shared" si="40"/>
        <v>,"n 2"</v>
      </c>
      <c r="AA147" s="9" t="str">
        <f t="shared" si="41"/>
        <v>,""</v>
      </c>
      <c r="AB147" s="9" t="str">
        <f t="shared" si="42"/>
        <v>,"1"</v>
      </c>
      <c r="AC147" s="9" t="str">
        <f t="shared" si="43"/>
        <v>,"1"</v>
      </c>
      <c r="AD147" s="9"/>
      <c r="AE147" s="12" t="str">
        <f t="shared" si="44"/>
        <v>TERMINAL_Transaction_Type("9C","Transaction Type","Indicates the type of financial transaction, represented by the first two digits of the ISO 8583:1987 Processing Code. The actual values to be used for the Transaction Type data element are defined by the relevant payment system","Terminal","n 2","","1","1"),</v>
      </c>
    </row>
    <row r="148" spans="1:31" ht="43.5" thickBot="1">
      <c r="A148">
        <v>143</v>
      </c>
      <c r="B148" s="4" t="s">
        <v>256</v>
      </c>
      <c r="C148" s="4" t="s">
        <v>257</v>
      </c>
      <c r="D148" s="5" t="s">
        <v>260</v>
      </c>
      <c r="E148" s="4" t="s">
        <v>52</v>
      </c>
      <c r="F148" s="4" t="s">
        <v>92</v>
      </c>
      <c r="G148" s="4"/>
      <c r="H148" s="4">
        <v>1</v>
      </c>
      <c r="I148" s="4">
        <v>1</v>
      </c>
      <c r="J148" s="4" t="s">
        <v>16</v>
      </c>
      <c r="K148" s="4"/>
      <c r="L148" s="4"/>
      <c r="M148" t="b">
        <f t="shared" si="45"/>
        <v>1</v>
      </c>
      <c r="N148" t="b">
        <f>IF(M148,ISNA(VLOOKUP(B148,$B$3:B147,1,FALSE)))</f>
        <v>0</v>
      </c>
      <c r="P148" s="14" t="b">
        <f t="shared" si="31"/>
        <v>0</v>
      </c>
      <c r="Q148" s="10" t="str">
        <f t="shared" si="32"/>
        <v>Transaction_Type</v>
      </c>
      <c r="R148" s="15"/>
      <c r="S148" s="10" t="str">
        <f t="shared" si="33"/>
        <v>Terminal</v>
      </c>
      <c r="T148" s="10" t="str">
        <f t="shared" si="34"/>
        <v>n_2</v>
      </c>
      <c r="U148" s="11" t="str">
        <f t="shared" si="35"/>
        <v>TERMINAL_Transaction_Type</v>
      </c>
      <c r="V148" s="9" t="str">
        <f t="shared" si="36"/>
        <v>("9C"</v>
      </c>
      <c r="W148" s="9" t="str">
        <f t="shared" si="37"/>
        <v>,"Transaction Type"</v>
      </c>
      <c r="X148" s="9" t="str">
        <f t="shared" si="38"/>
        <v>,"Indicates the type of financial transaction, represented by the first two digits of the ISO 8583:1993 Processing Code. The actual values to be used for the Transaction Type data element are defined by the relevant payment system."</v>
      </c>
      <c r="Y148" s="9" t="str">
        <f t="shared" si="39"/>
        <v>,"Terminal"</v>
      </c>
      <c r="Z148" s="9" t="str">
        <f t="shared" si="40"/>
        <v>,"n 2"</v>
      </c>
      <c r="AA148" s="9" t="str">
        <f t="shared" si="41"/>
        <v>,""</v>
      </c>
      <c r="AB148" s="9" t="str">
        <f t="shared" si="42"/>
        <v>,"1"</v>
      </c>
      <c r="AC148" s="9" t="str">
        <f t="shared" si="43"/>
        <v>,"1"</v>
      </c>
      <c r="AD148" s="9"/>
      <c r="AE148" s="12" t="str">
        <f t="shared" si="44"/>
        <v/>
      </c>
    </row>
    <row r="149" spans="1:31" ht="29.25" thickBot="1">
      <c r="A149">
        <v>144</v>
      </c>
      <c r="B149" s="2" t="s">
        <v>256</v>
      </c>
      <c r="C149" s="2" t="s">
        <v>257</v>
      </c>
      <c r="D149" s="3" t="s">
        <v>261</v>
      </c>
      <c r="E149" s="2" t="s">
        <v>52</v>
      </c>
      <c r="F149" s="2" t="s">
        <v>92</v>
      </c>
      <c r="G149" s="2"/>
      <c r="H149" s="2">
        <v>1</v>
      </c>
      <c r="I149" s="2">
        <v>1</v>
      </c>
      <c r="J149" s="2" t="s">
        <v>16</v>
      </c>
      <c r="K149" s="2"/>
      <c r="L149" s="2"/>
      <c r="M149" t="b">
        <f t="shared" si="45"/>
        <v>1</v>
      </c>
      <c r="N149" t="b">
        <f>IF(M149,ISNA(VLOOKUP(B149,$B$3:B148,1,FALSE)))</f>
        <v>0</v>
      </c>
      <c r="P149" s="14" t="b">
        <f t="shared" si="31"/>
        <v>0</v>
      </c>
      <c r="Q149" s="10" t="str">
        <f t="shared" si="32"/>
        <v>Transaction_Type</v>
      </c>
      <c r="R149" s="15"/>
      <c r="S149" s="10" t="str">
        <f t="shared" si="33"/>
        <v>Terminal</v>
      </c>
      <c r="T149" s="10" t="str">
        <f t="shared" si="34"/>
        <v>n_2</v>
      </c>
      <c r="U149" s="11" t="str">
        <f t="shared" si="35"/>
        <v>TERMINAL_Transaction_Type</v>
      </c>
      <c r="V149" s="9" t="str">
        <f t="shared" si="36"/>
        <v>("9C"</v>
      </c>
      <c r="W149" s="9" t="str">
        <f t="shared" si="37"/>
        <v>,"Transaction Type"</v>
      </c>
      <c r="X149" s="9" t="str">
        <f t="shared" si="38"/>
        <v>,"Indicates the type of transaction, represented by the values of the first two digits of Processing Code as defined by the payment system."</v>
      </c>
      <c r="Y149" s="9" t="str">
        <f t="shared" si="39"/>
        <v>,"Terminal"</v>
      </c>
      <c r="Z149" s="9" t="str">
        <f t="shared" si="40"/>
        <v>,"n 2"</v>
      </c>
      <c r="AA149" s="9" t="str">
        <f t="shared" si="41"/>
        <v>,""</v>
      </c>
      <c r="AB149" s="9" t="str">
        <f t="shared" si="42"/>
        <v>,"1"</v>
      </c>
      <c r="AC149" s="9" t="str">
        <f t="shared" si="43"/>
        <v>,"1"</v>
      </c>
      <c r="AD149" s="9"/>
      <c r="AE149" s="12" t="str">
        <f t="shared" si="44"/>
        <v/>
      </c>
    </row>
    <row r="150" spans="1:31" ht="29.25" thickBot="1">
      <c r="A150">
        <v>145</v>
      </c>
      <c r="B150" s="4" t="s">
        <v>256</v>
      </c>
      <c r="C150" s="4" t="s">
        <v>257</v>
      </c>
      <c r="D150" s="5" t="s">
        <v>261</v>
      </c>
      <c r="E150" s="4" t="s">
        <v>262</v>
      </c>
      <c r="F150" s="4" t="s">
        <v>92</v>
      </c>
      <c r="G150" s="4"/>
      <c r="H150" s="4">
        <v>1</v>
      </c>
      <c r="I150" s="4">
        <v>1</v>
      </c>
      <c r="J150" s="4" t="s">
        <v>16</v>
      </c>
      <c r="K150" s="4"/>
      <c r="L150" s="4"/>
      <c r="M150" t="b">
        <f t="shared" si="45"/>
        <v>1</v>
      </c>
      <c r="N150" t="b">
        <f>IF(M150,ISNA(VLOOKUP(B150,$B$3:B149,1,FALSE)))</f>
        <v>0</v>
      </c>
      <c r="P150" s="14" t="b">
        <f t="shared" si="31"/>
        <v>0</v>
      </c>
      <c r="Q150" s="10" t="str">
        <f t="shared" si="32"/>
        <v>Transaction_Type</v>
      </c>
      <c r="R150" s="15"/>
      <c r="S150" s="10" t="str">
        <f t="shared" si="33"/>
        <v>Terminal_Reader</v>
      </c>
      <c r="T150" s="10" t="str">
        <f t="shared" si="34"/>
        <v>n_2</v>
      </c>
      <c r="U150" s="11" t="str">
        <f t="shared" si="35"/>
        <v>TERMINAL_READER_Transaction_Type</v>
      </c>
      <c r="V150" s="9" t="str">
        <f t="shared" si="36"/>
        <v>("9C"</v>
      </c>
      <c r="W150" s="9" t="str">
        <f t="shared" si="37"/>
        <v>,"Transaction Type"</v>
      </c>
      <c r="X150" s="9" t="str">
        <f t="shared" si="38"/>
        <v>,"Indicates the type of transaction, represented by the values of the first two digits of Processing Code as defined by the payment system."</v>
      </c>
      <c r="Y150" s="9" t="str">
        <f t="shared" si="39"/>
        <v>,"Terminal/Reader"</v>
      </c>
      <c r="Z150" s="9" t="str">
        <f t="shared" si="40"/>
        <v>,"n 2"</v>
      </c>
      <c r="AA150" s="9" t="str">
        <f t="shared" si="41"/>
        <v>,""</v>
      </c>
      <c r="AB150" s="9" t="str">
        <f t="shared" si="42"/>
        <v>,"1"</v>
      </c>
      <c r="AC150" s="9" t="str">
        <f t="shared" si="43"/>
        <v>,"1"</v>
      </c>
      <c r="AD150" s="9"/>
      <c r="AE150" s="12" t="str">
        <f t="shared" si="44"/>
        <v/>
      </c>
    </row>
    <row r="151" spans="1:31" ht="57.75" thickBot="1">
      <c r="A151">
        <v>146</v>
      </c>
      <c r="B151" s="2" t="s">
        <v>256</v>
      </c>
      <c r="C151" s="2" t="s">
        <v>257</v>
      </c>
      <c r="D151" s="3" t="s">
        <v>1131</v>
      </c>
      <c r="E151" s="2" t="s">
        <v>252</v>
      </c>
      <c r="F151" s="2" t="s">
        <v>92</v>
      </c>
      <c r="G151" s="2"/>
      <c r="H151" s="2">
        <v>1</v>
      </c>
      <c r="I151" s="2">
        <v>1</v>
      </c>
      <c r="J151" s="2" t="s">
        <v>16</v>
      </c>
      <c r="K151" s="2"/>
      <c r="L151" s="2"/>
      <c r="M151" t="b">
        <f t="shared" si="45"/>
        <v>1</v>
      </c>
      <c r="N151" t="b">
        <f>IF(M151,ISNA(VLOOKUP(B151,$B$3:B150,1,FALSE)))</f>
        <v>0</v>
      </c>
      <c r="P151" s="14" t="b">
        <f t="shared" si="31"/>
        <v>0</v>
      </c>
      <c r="Q151" s="10" t="str">
        <f t="shared" si="32"/>
        <v>Transaction_Type</v>
      </c>
      <c r="R151" s="15"/>
      <c r="S151" s="10" t="str">
        <f t="shared" si="33"/>
        <v>POS</v>
      </c>
      <c r="T151" s="10" t="str">
        <f t="shared" si="34"/>
        <v>n_2</v>
      </c>
      <c r="U151" s="11" t="str">
        <f t="shared" si="35"/>
        <v>POS_Transaction_Type</v>
      </c>
      <c r="V151" s="9" t="str">
        <f t="shared" si="36"/>
        <v>("9C"</v>
      </c>
      <c r="W151" s="9" t="str">
        <f t="shared" si="37"/>
        <v>,"Transaction Type"</v>
      </c>
      <c r="X151" s="9" t="str">
        <f t="shared" si="38"/>
        <v>,"Indicates the type of financial transaction, represented by the first two digits of the ISO 8583:1987 Processing Code. Requested in CDOL1. Possible values are:- '00' for a purchase transaction - '01' for a cash advance transaction - '09' for a purchase with cashback - '20' for a refund transaction"</v>
      </c>
      <c r="Y151" s="9" t="str">
        <f t="shared" si="39"/>
        <v>,"POS"</v>
      </c>
      <c r="Z151" s="9" t="str">
        <f t="shared" si="40"/>
        <v>,"n 2"</v>
      </c>
      <c r="AA151" s="9" t="str">
        <f t="shared" si="41"/>
        <v>,""</v>
      </c>
      <c r="AB151" s="9" t="str">
        <f t="shared" si="42"/>
        <v>,"1"</v>
      </c>
      <c r="AC151" s="9" t="str">
        <f t="shared" si="43"/>
        <v>,"1"</v>
      </c>
      <c r="AD151" s="9"/>
      <c r="AE151" s="12" t="str">
        <f t="shared" si="44"/>
        <v/>
      </c>
    </row>
    <row r="152" spans="1:31" ht="15.75" thickBot="1">
      <c r="A152">
        <v>147</v>
      </c>
      <c r="B152" s="4" t="s">
        <v>263</v>
      </c>
      <c r="C152" s="4" t="s">
        <v>264</v>
      </c>
      <c r="D152" s="5" t="s">
        <v>265</v>
      </c>
      <c r="E152" s="4" t="s">
        <v>13</v>
      </c>
      <c r="F152" s="4" t="s">
        <v>37</v>
      </c>
      <c r="G152" s="4" t="s">
        <v>21</v>
      </c>
      <c r="H152" s="4">
        <v>5</v>
      </c>
      <c r="I152" s="4">
        <v>16</v>
      </c>
      <c r="J152" s="4" t="s">
        <v>16</v>
      </c>
      <c r="K152" s="4"/>
      <c r="L152" s="4"/>
      <c r="M152" t="b">
        <f t="shared" si="45"/>
        <v>1</v>
      </c>
      <c r="N152" t="b">
        <f>IF(M152,ISNA(VLOOKUP(B152,$B$3:B151,1,FALSE)))</f>
        <v>1</v>
      </c>
      <c r="P152" s="14" t="b">
        <f t="shared" si="31"/>
        <v>1</v>
      </c>
      <c r="Q152" s="10" t="str">
        <f t="shared" si="32"/>
        <v>Directory_Definition_File_DDF_Name</v>
      </c>
      <c r="R152" s="15"/>
      <c r="S152" s="10" t="str">
        <f t="shared" si="33"/>
        <v>Card</v>
      </c>
      <c r="T152" s="10" t="str">
        <f t="shared" si="34"/>
        <v>binary</v>
      </c>
      <c r="U152" s="11" t="str">
        <f t="shared" si="35"/>
        <v>CARD_Directory_Definition_File_DDF_Name</v>
      </c>
      <c r="V152" s="9" t="str">
        <f t="shared" si="36"/>
        <v>("9D"</v>
      </c>
      <c r="W152" s="9" t="str">
        <f t="shared" si="37"/>
        <v>,"Directory Definition File (DDF) Name"</v>
      </c>
      <c r="X152" s="9" t="str">
        <f t="shared" si="38"/>
        <v>,"Identifies the name of a DF associated with a directory"</v>
      </c>
      <c r="Y152" s="9" t="str">
        <f t="shared" si="39"/>
        <v>,"Card"</v>
      </c>
      <c r="Z152" s="9" t="str">
        <f t="shared" si="40"/>
        <v>,"binary"</v>
      </c>
      <c r="AA152" s="9" t="str">
        <f t="shared" si="41"/>
        <v>,"'61'"</v>
      </c>
      <c r="AB152" s="9" t="str">
        <f t="shared" si="42"/>
        <v>,"5"</v>
      </c>
      <c r="AC152" s="9" t="str">
        <f t="shared" si="43"/>
        <v>,"16"</v>
      </c>
      <c r="AD152" s="9"/>
      <c r="AE152" s="12" t="str">
        <f t="shared" si="44"/>
        <v>CARD_Directory_Definition_File_DDF_Name("9D","Directory Definition File (DDF) Name","Identifies the name of a DF associated with a directory","Card","binary","'61'","5","16"),</v>
      </c>
    </row>
    <row r="153" spans="1:31" ht="15.75" thickBot="1">
      <c r="A153">
        <v>148</v>
      </c>
      <c r="B153" s="2" t="s">
        <v>266</v>
      </c>
      <c r="C153" s="2" t="s">
        <v>267</v>
      </c>
      <c r="D153" s="3" t="s">
        <v>268</v>
      </c>
      <c r="E153" s="2" t="s">
        <v>52</v>
      </c>
      <c r="F153" s="2" t="s">
        <v>269</v>
      </c>
      <c r="G153" s="2"/>
      <c r="H153" s="2">
        <v>6</v>
      </c>
      <c r="I153" s="2">
        <v>11</v>
      </c>
      <c r="J153" s="2" t="s">
        <v>16</v>
      </c>
      <c r="K153" s="2"/>
      <c r="L153" s="2"/>
      <c r="M153" t="b">
        <f t="shared" si="45"/>
        <v>1</v>
      </c>
      <c r="N153" t="b">
        <f>IF(M153,ISNA(VLOOKUP(B153,$B$3:B152,1,FALSE)))</f>
        <v>1</v>
      </c>
      <c r="P153" s="14" t="b">
        <f t="shared" si="31"/>
        <v>1</v>
      </c>
      <c r="Q153" s="10" t="str">
        <f t="shared" si="32"/>
        <v>Acquirer_Identifier</v>
      </c>
      <c r="R153" s="15"/>
      <c r="S153" s="10" t="str">
        <f t="shared" si="33"/>
        <v>Terminal</v>
      </c>
      <c r="T153" s="10" t="str">
        <f t="shared" si="34"/>
        <v>n_6_11</v>
      </c>
      <c r="U153" s="11" t="str">
        <f t="shared" si="35"/>
        <v>TERMINAL_Acquirer_Identifier</v>
      </c>
      <c r="V153" s="9" t="str">
        <f t="shared" si="36"/>
        <v>("9F01"</v>
      </c>
      <c r="W153" s="9" t="str">
        <f t="shared" si="37"/>
        <v>,"Acquirer Identifier"</v>
      </c>
      <c r="X153" s="9" t="str">
        <f t="shared" si="38"/>
        <v>,"Uniquely identifies the acquirer within each payment system"</v>
      </c>
      <c r="Y153" s="9" t="str">
        <f t="shared" si="39"/>
        <v>,"Terminal"</v>
      </c>
      <c r="Z153" s="9" t="str">
        <f t="shared" si="40"/>
        <v>,"n 6-11"</v>
      </c>
      <c r="AA153" s="9" t="str">
        <f t="shared" si="41"/>
        <v>,""</v>
      </c>
      <c r="AB153" s="9" t="str">
        <f t="shared" si="42"/>
        <v>,"6"</v>
      </c>
      <c r="AC153" s="9" t="str">
        <f t="shared" si="43"/>
        <v>,"11"</v>
      </c>
      <c r="AD153" s="9"/>
      <c r="AE153" s="12" t="str">
        <f t="shared" si="44"/>
        <v>TERMINAL_Acquirer_Identifier("9F01","Acquirer Identifier","Uniquely identifies the acquirer within each payment system","Terminal","n 6-11","","6","11"),</v>
      </c>
    </row>
    <row r="154" spans="1:31" ht="15.75" thickBot="1">
      <c r="A154">
        <v>149</v>
      </c>
      <c r="B154" s="4" t="s">
        <v>266</v>
      </c>
      <c r="C154" s="4" t="s">
        <v>267</v>
      </c>
      <c r="D154" s="5" t="s">
        <v>268</v>
      </c>
      <c r="E154" s="4" t="s">
        <v>52</v>
      </c>
      <c r="F154" s="4" t="s">
        <v>269</v>
      </c>
      <c r="G154" s="4"/>
      <c r="H154" s="4">
        <v>6</v>
      </c>
      <c r="I154" s="4">
        <v>6</v>
      </c>
      <c r="J154" s="4" t="s">
        <v>16</v>
      </c>
      <c r="K154" s="4"/>
      <c r="L154" s="4"/>
      <c r="M154" t="b">
        <f t="shared" si="45"/>
        <v>1</v>
      </c>
      <c r="N154" t="b">
        <f>IF(M154,ISNA(VLOOKUP(B154,$B$3:B153,1,FALSE)))</f>
        <v>0</v>
      </c>
      <c r="P154" s="14" t="b">
        <f t="shared" si="31"/>
        <v>0</v>
      </c>
      <c r="Q154" s="10" t="str">
        <f t="shared" si="32"/>
        <v>Acquirer_Identifier</v>
      </c>
      <c r="R154" s="15"/>
      <c r="S154" s="10" t="str">
        <f t="shared" si="33"/>
        <v>Terminal</v>
      </c>
      <c r="T154" s="10" t="str">
        <f t="shared" si="34"/>
        <v>n_6_11</v>
      </c>
      <c r="U154" s="11" t="str">
        <f t="shared" si="35"/>
        <v>TERMINAL_Acquirer_Identifier</v>
      </c>
      <c r="V154" s="9" t="str">
        <f t="shared" si="36"/>
        <v>("9F01"</v>
      </c>
      <c r="W154" s="9" t="str">
        <f t="shared" si="37"/>
        <v>,"Acquirer Identifier"</v>
      </c>
      <c r="X154" s="9" t="str">
        <f t="shared" si="38"/>
        <v>,"Uniquely identifies the acquirer within each payment system"</v>
      </c>
      <c r="Y154" s="9" t="str">
        <f t="shared" si="39"/>
        <v>,"Terminal"</v>
      </c>
      <c r="Z154" s="9" t="str">
        <f t="shared" si="40"/>
        <v>,"n 6-11"</v>
      </c>
      <c r="AA154" s="9" t="str">
        <f t="shared" si="41"/>
        <v>,""</v>
      </c>
      <c r="AB154" s="9" t="str">
        <f t="shared" si="42"/>
        <v>,"6"</v>
      </c>
      <c r="AC154" s="9" t="str">
        <f t="shared" si="43"/>
        <v>,"6"</v>
      </c>
      <c r="AD154" s="9"/>
      <c r="AE154" s="12" t="str">
        <f t="shared" si="44"/>
        <v/>
      </c>
    </row>
    <row r="155" spans="1:31" ht="15.75" thickBot="1">
      <c r="A155">
        <v>150</v>
      </c>
      <c r="B155" s="2" t="s">
        <v>270</v>
      </c>
      <c r="C155" s="2" t="s">
        <v>271</v>
      </c>
      <c r="D155" s="3" t="s">
        <v>159</v>
      </c>
      <c r="E155" s="2" t="s">
        <v>52</v>
      </c>
      <c r="F155" s="2" t="s">
        <v>272</v>
      </c>
      <c r="G155" s="2"/>
      <c r="H155" s="2">
        <v>6</v>
      </c>
      <c r="I155" s="2">
        <v>6</v>
      </c>
      <c r="J155" s="2" t="s">
        <v>16</v>
      </c>
      <c r="K155" s="2">
        <v>10000</v>
      </c>
      <c r="L155" s="2"/>
      <c r="M155" t="b">
        <f t="shared" si="45"/>
        <v>1</v>
      </c>
      <c r="N155" t="b">
        <f>IF(M155,ISNA(VLOOKUP(B155,$B$3:B154,1,FALSE)))</f>
        <v>1</v>
      </c>
      <c r="P155" s="14" t="b">
        <f t="shared" si="31"/>
        <v>1</v>
      </c>
      <c r="Q155" s="10" t="str">
        <f t="shared" si="32"/>
        <v>Amount_Authorised_Numeric</v>
      </c>
      <c r="R155" s="15"/>
      <c r="S155" s="10" t="str">
        <f t="shared" si="33"/>
        <v>Terminal</v>
      </c>
      <c r="T155" s="10" t="str">
        <f t="shared" si="34"/>
        <v>n_12</v>
      </c>
      <c r="U155" s="11" t="str">
        <f t="shared" si="35"/>
        <v>TERMINAL_Amount_Authorised_Numeric</v>
      </c>
      <c r="V155" s="9" t="str">
        <f t="shared" si="36"/>
        <v>("9F02"</v>
      </c>
      <c r="W155" s="9" t="str">
        <f t="shared" si="37"/>
        <v>,"Amount, Authorised (Numeric)"</v>
      </c>
      <c r="X155" s="9" t="str">
        <f t="shared" si="38"/>
        <v>,"Authorised amount of the transaction (excluding adjustments)"</v>
      </c>
      <c r="Y155" s="9" t="str">
        <f t="shared" si="39"/>
        <v>,"Terminal"</v>
      </c>
      <c r="Z155" s="9" t="str">
        <f t="shared" si="40"/>
        <v>,"n 12"</v>
      </c>
      <c r="AA155" s="9" t="str">
        <f t="shared" si="41"/>
        <v>,""</v>
      </c>
      <c r="AB155" s="9" t="str">
        <f t="shared" si="42"/>
        <v>,"6"</v>
      </c>
      <c r="AC155" s="9" t="str">
        <f t="shared" si="43"/>
        <v>,"6"</v>
      </c>
      <c r="AD155" s="9"/>
      <c r="AE155" s="12" t="str">
        <f t="shared" si="44"/>
        <v>TERMINAL_Amount_Authorised_Numeric("9F02","Amount, Authorised (Numeric)","Authorised amount of the transaction (excluding adjustments)","Terminal","n 12","","6","6"),</v>
      </c>
    </row>
    <row r="156" spans="1:31" ht="86.25" thickBot="1">
      <c r="A156">
        <v>151</v>
      </c>
      <c r="B156" s="4" t="s">
        <v>270</v>
      </c>
      <c r="C156" s="4" t="s">
        <v>271</v>
      </c>
      <c r="D156" s="5" t="s">
        <v>273</v>
      </c>
      <c r="E156" s="4" t="s">
        <v>52</v>
      </c>
      <c r="F156" s="4" t="s">
        <v>272</v>
      </c>
      <c r="G156" s="4"/>
      <c r="H156" s="4">
        <v>6</v>
      </c>
      <c r="I156" s="4">
        <v>6</v>
      </c>
      <c r="J156" s="4" t="s">
        <v>16</v>
      </c>
      <c r="K156" s="4">
        <v>10000</v>
      </c>
      <c r="L156" s="4"/>
      <c r="M156" t="b">
        <f t="shared" si="45"/>
        <v>1</v>
      </c>
      <c r="N156" t="b">
        <f>IF(M156,ISNA(VLOOKUP(B156,$B$3:B155,1,FALSE)))</f>
        <v>0</v>
      </c>
      <c r="P156" s="14" t="b">
        <f t="shared" si="31"/>
        <v>0</v>
      </c>
      <c r="Q156" s="10" t="str">
        <f t="shared" si="32"/>
        <v>Amount_Authorised_Numeric</v>
      </c>
      <c r="R156" s="15"/>
      <c r="S156" s="10" t="str">
        <f t="shared" si="33"/>
        <v>Terminal</v>
      </c>
      <c r="T156" s="10" t="str">
        <f t="shared" si="34"/>
        <v>n_12</v>
      </c>
      <c r="U156" s="11" t="str">
        <f t="shared" si="35"/>
        <v>TERMINAL_Amount_Authorised_Numeric</v>
      </c>
      <c r="V156" s="9" t="str">
        <f t="shared" si="36"/>
        <v>("9F02"</v>
      </c>
      <c r="W156" s="9" t="str">
        <f t="shared" si="37"/>
        <v>,"Amount, Authorised (Numeric)"</v>
      </c>
      <c r="X156" s="9" t="str">
        <f t="shared" si="38"/>
        <v>,"Authorised amount of the transaction (excluding adjustments). This amount is expressed with implicit decimal point corresponding to the minor unit of currency as defined by [ISO 4217] (for example the six bytes '00 00 00 00 01 23' represent USD 1.23 when the currency code is '840'). If the initial transaction amount needs to be replaced with a revised transaction amount, the Terminal must provide it before the chokepoint."</v>
      </c>
      <c r="Y156" s="9" t="str">
        <f t="shared" si="39"/>
        <v>,"Terminal"</v>
      </c>
      <c r="Z156" s="9" t="str">
        <f t="shared" si="40"/>
        <v>,"n 12"</v>
      </c>
      <c r="AA156" s="9" t="str">
        <f t="shared" si="41"/>
        <v>,""</v>
      </c>
      <c r="AB156" s="9" t="str">
        <f t="shared" si="42"/>
        <v>,"6"</v>
      </c>
      <c r="AC156" s="9" t="str">
        <f t="shared" si="43"/>
        <v>,"6"</v>
      </c>
      <c r="AD156" s="9"/>
      <c r="AE156" s="12" t="str">
        <f t="shared" si="44"/>
        <v/>
      </c>
    </row>
    <row r="157" spans="1:31" ht="29.25" thickBot="1">
      <c r="A157">
        <v>152</v>
      </c>
      <c r="B157" s="2" t="s">
        <v>270</v>
      </c>
      <c r="C157" s="2" t="s">
        <v>271</v>
      </c>
      <c r="D157" s="3" t="s">
        <v>274</v>
      </c>
      <c r="E157" s="2" t="s">
        <v>52</v>
      </c>
      <c r="F157" s="2" t="s">
        <v>272</v>
      </c>
      <c r="G157" s="2"/>
      <c r="H157" s="2">
        <v>6</v>
      </c>
      <c r="I157" s="2">
        <v>6</v>
      </c>
      <c r="J157" s="2" t="s">
        <v>16</v>
      </c>
      <c r="K157" s="2">
        <v>10000</v>
      </c>
      <c r="L157" s="2"/>
      <c r="M157" t="b">
        <f t="shared" si="45"/>
        <v>1</v>
      </c>
      <c r="N157" t="b">
        <f>IF(M157,ISNA(VLOOKUP(B157,$B$3:B156,1,FALSE)))</f>
        <v>0</v>
      </c>
      <c r="P157" s="14" t="b">
        <f t="shared" si="31"/>
        <v>0</v>
      </c>
      <c r="Q157" s="10" t="str">
        <f t="shared" si="32"/>
        <v>Amount_Authorised_Numeric</v>
      </c>
      <c r="R157" s="15"/>
      <c r="S157" s="10" t="str">
        <f t="shared" si="33"/>
        <v>Terminal</v>
      </c>
      <c r="T157" s="10" t="str">
        <f t="shared" si="34"/>
        <v>n_12</v>
      </c>
      <c r="U157" s="11" t="str">
        <f t="shared" si="35"/>
        <v>TERMINAL_Amount_Authorised_Numeric</v>
      </c>
      <c r="V157" s="9" t="str">
        <f t="shared" si="36"/>
        <v>("9F02"</v>
      </c>
      <c r="W157" s="9" t="str">
        <f t="shared" si="37"/>
        <v>,"Amount, Authorised (Numeric)"</v>
      </c>
      <c r="X157" s="9" t="str">
        <f t="shared" si="38"/>
        <v>,"Authorised amount of the transaction (including Amount, Other and excluding adjustments)."</v>
      </c>
      <c r="Y157" s="9" t="str">
        <f t="shared" si="39"/>
        <v>,"Terminal"</v>
      </c>
      <c r="Z157" s="9" t="str">
        <f t="shared" si="40"/>
        <v>,"n 12"</v>
      </c>
      <c r="AA157" s="9" t="str">
        <f t="shared" si="41"/>
        <v>,""</v>
      </c>
      <c r="AB157" s="9" t="str">
        <f t="shared" si="42"/>
        <v>,"6"</v>
      </c>
      <c r="AC157" s="9" t="str">
        <f t="shared" si="43"/>
        <v>,"6"</v>
      </c>
      <c r="AD157" s="9"/>
      <c r="AE157" s="12" t="str">
        <f t="shared" si="44"/>
        <v/>
      </c>
    </row>
    <row r="158" spans="1:31" ht="15.75" thickBot="1">
      <c r="A158">
        <v>153</v>
      </c>
      <c r="B158" s="4" t="s">
        <v>270</v>
      </c>
      <c r="C158" s="4" t="s">
        <v>271</v>
      </c>
      <c r="D158" s="5" t="s">
        <v>275</v>
      </c>
      <c r="E158" s="4" t="s">
        <v>52</v>
      </c>
      <c r="F158" s="4" t="s">
        <v>272</v>
      </c>
      <c r="G158" s="4"/>
      <c r="H158" s="4">
        <v>6</v>
      </c>
      <c r="I158" s="4">
        <v>6</v>
      </c>
      <c r="J158" s="4" t="s">
        <v>16</v>
      </c>
      <c r="K158" s="4">
        <v>10000</v>
      </c>
      <c r="L158" s="4"/>
      <c r="M158" t="b">
        <f t="shared" si="45"/>
        <v>1</v>
      </c>
      <c r="N158" t="b">
        <f>IF(M158,ISNA(VLOOKUP(B158,$B$3:B157,1,FALSE)))</f>
        <v>0</v>
      </c>
      <c r="P158" s="14" t="b">
        <f t="shared" si="31"/>
        <v>0</v>
      </c>
      <c r="Q158" s="10" t="str">
        <f t="shared" si="32"/>
        <v>Amount_Authorised_Numeric</v>
      </c>
      <c r="R158" s="15"/>
      <c r="S158" s="10" t="str">
        <f t="shared" si="33"/>
        <v>Terminal</v>
      </c>
      <c r="T158" s="10" t="str">
        <f t="shared" si="34"/>
        <v>n_12</v>
      </c>
      <c r="U158" s="11" t="str">
        <f t="shared" si="35"/>
        <v>TERMINAL_Amount_Authorised_Numeric</v>
      </c>
      <c r="V158" s="9" t="str">
        <f t="shared" si="36"/>
        <v>("9F02"</v>
      </c>
      <c r="W158" s="9" t="str">
        <f t="shared" si="37"/>
        <v>,"Amount, Authorised (Numeric)"</v>
      </c>
      <c r="X158" s="9" t="str">
        <f t="shared" si="38"/>
        <v>,"Authorised amount of the transaction (excluding adjustments)."</v>
      </c>
      <c r="Y158" s="9" t="str">
        <f t="shared" si="39"/>
        <v>,"Terminal"</v>
      </c>
      <c r="Z158" s="9" t="str">
        <f t="shared" si="40"/>
        <v>,"n 12"</v>
      </c>
      <c r="AA158" s="9" t="str">
        <f t="shared" si="41"/>
        <v>,""</v>
      </c>
      <c r="AB158" s="9" t="str">
        <f t="shared" si="42"/>
        <v>,"6"</v>
      </c>
      <c r="AC158" s="9" t="str">
        <f t="shared" si="43"/>
        <v>,"6"</v>
      </c>
      <c r="AD158" s="9"/>
      <c r="AE158" s="12" t="str">
        <f t="shared" si="44"/>
        <v/>
      </c>
    </row>
    <row r="159" spans="1:31" ht="15.75" thickBot="1">
      <c r="A159">
        <v>154</v>
      </c>
      <c r="B159" s="2" t="s">
        <v>270</v>
      </c>
      <c r="C159" s="2" t="s">
        <v>271</v>
      </c>
      <c r="D159" s="3" t="s">
        <v>276</v>
      </c>
      <c r="E159" s="2" t="s">
        <v>52</v>
      </c>
      <c r="F159" s="2" t="s">
        <v>272</v>
      </c>
      <c r="G159" s="2"/>
      <c r="H159" s="2">
        <v>6</v>
      </c>
      <c r="I159" s="2">
        <v>6</v>
      </c>
      <c r="J159" s="2" t="s">
        <v>16</v>
      </c>
      <c r="K159" s="2">
        <v>10000</v>
      </c>
      <c r="L159" s="2"/>
      <c r="M159" t="b">
        <f t="shared" si="45"/>
        <v>1</v>
      </c>
      <c r="N159" t="b">
        <f>IF(M159,ISNA(VLOOKUP(B159,$B$3:B158,1,FALSE)))</f>
        <v>0</v>
      </c>
      <c r="P159" s="14" t="b">
        <f t="shared" si="31"/>
        <v>0</v>
      </c>
      <c r="Q159" s="10" t="str">
        <f t="shared" si="32"/>
        <v>Amount_Authorised_Numeric</v>
      </c>
      <c r="R159" s="15"/>
      <c r="S159" s="10" t="str">
        <f t="shared" si="33"/>
        <v>Terminal</v>
      </c>
      <c r="T159" s="10" t="str">
        <f t="shared" si="34"/>
        <v>n_12</v>
      </c>
      <c r="U159" s="11" t="str">
        <f t="shared" si="35"/>
        <v>TERMINAL_Amount_Authorised_Numeric</v>
      </c>
      <c r="V159" s="9" t="str">
        <f t="shared" si="36"/>
        <v>("9F02"</v>
      </c>
      <c r="W159" s="9" t="str">
        <f t="shared" si="37"/>
        <v>,"Amount, Authorised (Numeric)"</v>
      </c>
      <c r="X159" s="9" t="str">
        <f t="shared" si="38"/>
        <v>,"Authorised amount of the transaction. Requested in CDOL1."</v>
      </c>
      <c r="Y159" s="9" t="str">
        <f t="shared" si="39"/>
        <v>,"Terminal"</v>
      </c>
      <c r="Z159" s="9" t="str">
        <f t="shared" si="40"/>
        <v>,"n 12"</v>
      </c>
      <c r="AA159" s="9" t="str">
        <f t="shared" si="41"/>
        <v>,""</v>
      </c>
      <c r="AB159" s="9" t="str">
        <f t="shared" si="42"/>
        <v>,"6"</v>
      </c>
      <c r="AC159" s="9" t="str">
        <f t="shared" si="43"/>
        <v>,"6"</v>
      </c>
      <c r="AD159" s="9"/>
      <c r="AE159" s="12" t="str">
        <f t="shared" si="44"/>
        <v/>
      </c>
    </row>
    <row r="160" spans="1:31" ht="43.5" thickBot="1">
      <c r="A160">
        <v>155</v>
      </c>
      <c r="B160" s="4" t="s">
        <v>277</v>
      </c>
      <c r="C160" s="4" t="s">
        <v>278</v>
      </c>
      <c r="D160" s="5" t="s">
        <v>279</v>
      </c>
      <c r="E160" s="4" t="s">
        <v>52</v>
      </c>
      <c r="F160" s="4" t="s">
        <v>272</v>
      </c>
      <c r="G160" s="4"/>
      <c r="H160" s="4">
        <v>6</v>
      </c>
      <c r="I160" s="4">
        <v>6</v>
      </c>
      <c r="J160" s="4" t="s">
        <v>16</v>
      </c>
      <c r="K160" s="4" t="s">
        <v>280</v>
      </c>
      <c r="L160" s="4"/>
      <c r="M160" t="b">
        <f t="shared" si="45"/>
        <v>1</v>
      </c>
      <c r="N160" t="b">
        <f>IF(M160,ISNA(VLOOKUP(B160,$B$3:B159,1,FALSE)))</f>
        <v>1</v>
      </c>
      <c r="P160" s="14" t="b">
        <f t="shared" si="31"/>
        <v>1</v>
      </c>
      <c r="Q160" s="10" t="str">
        <f t="shared" si="32"/>
        <v>Amount_Other_Numeric</v>
      </c>
      <c r="R160" s="15"/>
      <c r="S160" s="10" t="str">
        <f t="shared" si="33"/>
        <v>Terminal</v>
      </c>
      <c r="T160" s="10" t="str">
        <f t="shared" si="34"/>
        <v>n_12</v>
      </c>
      <c r="U160" s="11" t="str">
        <f t="shared" si="35"/>
        <v>TERMINAL_Amount_Other_Numeric</v>
      </c>
      <c r="V160" s="9" t="str">
        <f t="shared" si="36"/>
        <v>("9F03"</v>
      </c>
      <c r="W160" s="9" t="str">
        <f t="shared" si="37"/>
        <v>,"Amount, Other (Numeric)"</v>
      </c>
      <c r="X160" s="9" t="str">
        <f t="shared" si="38"/>
        <v>,"Secondary amount associated with the transaction representing a cashback amount"</v>
      </c>
      <c r="Y160" s="9" t="str">
        <f t="shared" si="39"/>
        <v>,"Terminal"</v>
      </c>
      <c r="Z160" s="9" t="str">
        <f t="shared" si="40"/>
        <v>,"n 12"</v>
      </c>
      <c r="AA160" s="9" t="str">
        <f t="shared" si="41"/>
        <v>,""</v>
      </c>
      <c r="AB160" s="9" t="str">
        <f t="shared" si="42"/>
        <v>,"6"</v>
      </c>
      <c r="AC160" s="9" t="str">
        <f t="shared" si="43"/>
        <v>,"6"</v>
      </c>
      <c r="AD160" s="9"/>
      <c r="AE160" s="12" t="str">
        <f t="shared" si="44"/>
        <v>TERMINAL_Amount_Other_Numeric("9F03","Amount, Other (Numeric)","Secondary amount associated with the transaction representing a cashback amount","Terminal","n 12","","6","6"),</v>
      </c>
    </row>
    <row r="161" spans="1:31" ht="72" thickBot="1">
      <c r="A161">
        <v>156</v>
      </c>
      <c r="B161" s="2" t="s">
        <v>277</v>
      </c>
      <c r="C161" s="2" t="s">
        <v>278</v>
      </c>
      <c r="D161" s="3" t="s">
        <v>281</v>
      </c>
      <c r="E161" s="2" t="s">
        <v>52</v>
      </c>
      <c r="F161" s="2" t="s">
        <v>272</v>
      </c>
      <c r="G161" s="2"/>
      <c r="H161" s="2">
        <v>6</v>
      </c>
      <c r="I161" s="2">
        <v>6</v>
      </c>
      <c r="J161" s="2" t="s">
        <v>16</v>
      </c>
      <c r="K161" s="2"/>
      <c r="L161" s="2"/>
      <c r="M161" t="b">
        <f t="shared" si="45"/>
        <v>1</v>
      </c>
      <c r="N161" t="b">
        <f>IF(M161,ISNA(VLOOKUP(B161,$B$3:B160,1,FALSE)))</f>
        <v>0</v>
      </c>
      <c r="P161" s="14" t="b">
        <f t="shared" si="31"/>
        <v>0</v>
      </c>
      <c r="Q161" s="10" t="str">
        <f t="shared" si="32"/>
        <v>Amount_Other_Numeric</v>
      </c>
      <c r="R161" s="15"/>
      <c r="S161" s="10" t="str">
        <f t="shared" si="33"/>
        <v>Terminal</v>
      </c>
      <c r="T161" s="10" t="str">
        <f t="shared" si="34"/>
        <v>n_12</v>
      </c>
      <c r="U161" s="11" t="str">
        <f t="shared" si="35"/>
        <v>TERMINAL_Amount_Other_Numeric</v>
      </c>
      <c r="V161" s="9" t="str">
        <f t="shared" si="36"/>
        <v>("9F03"</v>
      </c>
      <c r="W161" s="9" t="str">
        <f t="shared" si="37"/>
        <v>,"Amount, Other (Numeric)"</v>
      </c>
      <c r="X161" s="9" t="str">
        <f t="shared" si="38"/>
        <v>,"Secondary amount associated with the transaction representing a cash back amount. This amount is expressed with implicit decimal point corresponding to the minor unit of currency as defined by [ISO 4217] (for example the 6 bytes '00 00 00 00 01 23' represent GBP 1.23 when the currency code is '826')."</v>
      </c>
      <c r="Y161" s="9" t="str">
        <f t="shared" si="39"/>
        <v>,"Terminal"</v>
      </c>
      <c r="Z161" s="9" t="str">
        <f t="shared" si="40"/>
        <v>,"n 12"</v>
      </c>
      <c r="AA161" s="9" t="str">
        <f t="shared" si="41"/>
        <v>,""</v>
      </c>
      <c r="AB161" s="9" t="str">
        <f t="shared" si="42"/>
        <v>,"6"</v>
      </c>
      <c r="AC161" s="9" t="str">
        <f t="shared" si="43"/>
        <v>,"6"</v>
      </c>
      <c r="AD161" s="9"/>
      <c r="AE161" s="12" t="str">
        <f t="shared" si="44"/>
        <v/>
      </c>
    </row>
    <row r="162" spans="1:31" ht="29.25" thickBot="1">
      <c r="A162">
        <v>157</v>
      </c>
      <c r="B162" s="4" t="s">
        <v>277</v>
      </c>
      <c r="C162" s="4" t="s">
        <v>278</v>
      </c>
      <c r="D162" s="5" t="s">
        <v>282</v>
      </c>
      <c r="E162" s="4" t="s">
        <v>52</v>
      </c>
      <c r="F162" s="4" t="s">
        <v>272</v>
      </c>
      <c r="G162" s="4"/>
      <c r="H162" s="4">
        <v>6</v>
      </c>
      <c r="I162" s="4">
        <v>6</v>
      </c>
      <c r="J162" s="4" t="s">
        <v>16</v>
      </c>
      <c r="K162" s="4"/>
      <c r="L162" s="4"/>
      <c r="M162" t="b">
        <f t="shared" si="45"/>
        <v>1</v>
      </c>
      <c r="N162" t="b">
        <f>IF(M162,ISNA(VLOOKUP(B162,$B$3:B161,1,FALSE)))</f>
        <v>0</v>
      </c>
      <c r="P162" s="14" t="b">
        <f t="shared" si="31"/>
        <v>0</v>
      </c>
      <c r="Q162" s="10" t="str">
        <f t="shared" si="32"/>
        <v>Amount_Other_Numeric</v>
      </c>
      <c r="R162" s="15"/>
      <c r="S162" s="10" t="str">
        <f t="shared" si="33"/>
        <v>Terminal</v>
      </c>
      <c r="T162" s="10" t="str">
        <f t="shared" si="34"/>
        <v>n_12</v>
      </c>
      <c r="U162" s="11" t="str">
        <f t="shared" si="35"/>
        <v>TERMINAL_Amount_Other_Numeric</v>
      </c>
      <c r="V162" s="9" t="str">
        <f t="shared" si="36"/>
        <v>("9F03"</v>
      </c>
      <c r="W162" s="9" t="str">
        <f t="shared" si="37"/>
        <v>,"Amount, Other (Numeric)"</v>
      </c>
      <c r="X162" s="9" t="str">
        <f t="shared" si="38"/>
        <v>,"Secondary amount associated with the transaction representing a cashback amount."</v>
      </c>
      <c r="Y162" s="9" t="str">
        <f t="shared" si="39"/>
        <v>,"Terminal"</v>
      </c>
      <c r="Z162" s="9" t="str">
        <f t="shared" si="40"/>
        <v>,"n 12"</v>
      </c>
      <c r="AA162" s="9" t="str">
        <f t="shared" si="41"/>
        <v>,""</v>
      </c>
      <c r="AB162" s="9" t="str">
        <f t="shared" si="42"/>
        <v>,"6"</v>
      </c>
      <c r="AC162" s="9" t="str">
        <f t="shared" si="43"/>
        <v>,"6"</v>
      </c>
      <c r="AD162" s="9"/>
      <c r="AE162" s="12" t="str">
        <f t="shared" si="44"/>
        <v/>
      </c>
    </row>
    <row r="163" spans="1:31" ht="29.25" thickBot="1">
      <c r="A163">
        <v>158</v>
      </c>
      <c r="B163" s="2" t="s">
        <v>277</v>
      </c>
      <c r="C163" s="2" t="s">
        <v>278</v>
      </c>
      <c r="D163" s="3" t="s">
        <v>282</v>
      </c>
      <c r="E163" s="2" t="s">
        <v>52</v>
      </c>
      <c r="F163" s="2" t="s">
        <v>272</v>
      </c>
      <c r="G163" s="2"/>
      <c r="H163" s="2">
        <v>6</v>
      </c>
      <c r="I163" s="2">
        <v>6</v>
      </c>
      <c r="J163" s="2" t="s">
        <v>16</v>
      </c>
      <c r="K163" s="2"/>
      <c r="L163" s="2"/>
      <c r="M163" t="b">
        <f t="shared" si="45"/>
        <v>1</v>
      </c>
      <c r="N163" t="b">
        <f>IF(M163,ISNA(VLOOKUP(B163,$B$3:B162,1,FALSE)))</f>
        <v>0</v>
      </c>
      <c r="P163" s="14" t="b">
        <f t="shared" si="31"/>
        <v>0</v>
      </c>
      <c r="Q163" s="10" t="str">
        <f t="shared" si="32"/>
        <v>Amount_Other_Numeric</v>
      </c>
      <c r="R163" s="15"/>
      <c r="S163" s="10" t="str">
        <f t="shared" si="33"/>
        <v>Terminal</v>
      </c>
      <c r="T163" s="10" t="str">
        <f t="shared" si="34"/>
        <v>n_12</v>
      </c>
      <c r="U163" s="11" t="str">
        <f t="shared" si="35"/>
        <v>TERMINAL_Amount_Other_Numeric</v>
      </c>
      <c r="V163" s="9" t="str">
        <f t="shared" si="36"/>
        <v>("9F03"</v>
      </c>
      <c r="W163" s="9" t="str">
        <f t="shared" si="37"/>
        <v>,"Amount, Other (Numeric)"</v>
      </c>
      <c r="X163" s="9" t="str">
        <f t="shared" si="38"/>
        <v>,"Secondary amount associated with the transaction representing a cashback amount."</v>
      </c>
      <c r="Y163" s="9" t="str">
        <f t="shared" si="39"/>
        <v>,"Terminal"</v>
      </c>
      <c r="Z163" s="9" t="str">
        <f t="shared" si="40"/>
        <v>,"n 12"</v>
      </c>
      <c r="AA163" s="9" t="str">
        <f t="shared" si="41"/>
        <v>,""</v>
      </c>
      <c r="AB163" s="9" t="str">
        <f t="shared" si="42"/>
        <v>,"6"</v>
      </c>
      <c r="AC163" s="9" t="str">
        <f t="shared" si="43"/>
        <v>,"6"</v>
      </c>
      <c r="AD163" s="9"/>
      <c r="AE163" s="12" t="str">
        <f t="shared" si="44"/>
        <v/>
      </c>
    </row>
    <row r="164" spans="1:31" ht="29.25" thickBot="1">
      <c r="A164">
        <v>159</v>
      </c>
      <c r="B164" s="4" t="s">
        <v>277</v>
      </c>
      <c r="C164" s="4" t="s">
        <v>278</v>
      </c>
      <c r="D164" s="5" t="s">
        <v>283</v>
      </c>
      <c r="E164" s="4" t="s">
        <v>52</v>
      </c>
      <c r="F164" s="4" t="s">
        <v>272</v>
      </c>
      <c r="G164" s="4"/>
      <c r="H164" s="4">
        <v>6</v>
      </c>
      <c r="I164" s="4">
        <v>6</v>
      </c>
      <c r="J164" s="4" t="s">
        <v>16</v>
      </c>
      <c r="K164" s="4"/>
      <c r="L164" s="4"/>
      <c r="M164" t="b">
        <f t="shared" si="45"/>
        <v>1</v>
      </c>
      <c r="N164" t="b">
        <f>IF(M164,ISNA(VLOOKUP(B164,$B$3:B163,1,FALSE)))</f>
        <v>0</v>
      </c>
      <c r="P164" s="14" t="b">
        <f t="shared" si="31"/>
        <v>0</v>
      </c>
      <c r="Q164" s="10" t="str">
        <f t="shared" si="32"/>
        <v>Amount_Other_Numeric</v>
      </c>
      <c r="R164" s="15"/>
      <c r="S164" s="10" t="str">
        <f t="shared" si="33"/>
        <v>Terminal</v>
      </c>
      <c r="T164" s="10" t="str">
        <f t="shared" si="34"/>
        <v>n_12</v>
      </c>
      <c r="U164" s="11" t="str">
        <f t="shared" si="35"/>
        <v>TERMINAL_Amount_Other_Numeric</v>
      </c>
      <c r="V164" s="9" t="str">
        <f t="shared" si="36"/>
        <v>("9F03"</v>
      </c>
      <c r="W164" s="9" t="str">
        <f t="shared" si="37"/>
        <v>,"Amount, Other (Numeric)"</v>
      </c>
      <c r="X164" s="9" t="str">
        <f t="shared" si="38"/>
        <v>,"Secondary amount associated with the transaction representing a cashback amount. Requested in CDOL1."</v>
      </c>
      <c r="Y164" s="9" t="str">
        <f t="shared" si="39"/>
        <v>,"Terminal"</v>
      </c>
      <c r="Z164" s="9" t="str">
        <f t="shared" si="40"/>
        <v>,"n 12"</v>
      </c>
      <c r="AA164" s="9" t="str">
        <f t="shared" si="41"/>
        <v>,""</v>
      </c>
      <c r="AB164" s="9" t="str">
        <f t="shared" si="42"/>
        <v>,"6"</v>
      </c>
      <c r="AC164" s="9" t="str">
        <f t="shared" si="43"/>
        <v>,"6"</v>
      </c>
      <c r="AD164" s="9"/>
      <c r="AE164" s="12" t="str">
        <f t="shared" si="44"/>
        <v/>
      </c>
    </row>
    <row r="165" spans="1:31" ht="29.25" thickBot="1">
      <c r="A165">
        <v>160</v>
      </c>
      <c r="B165" s="2" t="s">
        <v>284</v>
      </c>
      <c r="C165" s="2" t="s">
        <v>285</v>
      </c>
      <c r="D165" s="3" t="s">
        <v>279</v>
      </c>
      <c r="E165" s="2" t="s">
        <v>52</v>
      </c>
      <c r="F165" s="2" t="s">
        <v>37</v>
      </c>
      <c r="G165" s="2"/>
      <c r="H165" s="2">
        <v>4</v>
      </c>
      <c r="I165" s="2">
        <v>4</v>
      </c>
      <c r="J165" s="2" t="s">
        <v>16</v>
      </c>
      <c r="K165" s="2"/>
      <c r="L165" s="2"/>
      <c r="M165" t="b">
        <f t="shared" si="45"/>
        <v>1</v>
      </c>
      <c r="N165" t="b">
        <f>IF(M165,ISNA(VLOOKUP(B165,$B$3:B164,1,FALSE)))</f>
        <v>1</v>
      </c>
      <c r="P165" s="14" t="b">
        <f t="shared" si="31"/>
        <v>1</v>
      </c>
      <c r="Q165" s="10" t="str">
        <f t="shared" si="32"/>
        <v>Amount_Other_Binary</v>
      </c>
      <c r="R165" s="15"/>
      <c r="S165" s="10" t="str">
        <f t="shared" si="33"/>
        <v>Terminal</v>
      </c>
      <c r="T165" s="10" t="str">
        <f t="shared" si="34"/>
        <v>binary</v>
      </c>
      <c r="U165" s="11" t="str">
        <f t="shared" si="35"/>
        <v>TERMINAL_Amount_Other_Binary</v>
      </c>
      <c r="V165" s="9" t="str">
        <f t="shared" si="36"/>
        <v>("9F04"</v>
      </c>
      <c r="W165" s="9" t="str">
        <f t="shared" si="37"/>
        <v>,"Amount, Other (Binary)"</v>
      </c>
      <c r="X165" s="9" t="str">
        <f t="shared" si="38"/>
        <v>,"Secondary amount associated with the transaction representing a cashback amount"</v>
      </c>
      <c r="Y165" s="9" t="str">
        <f t="shared" si="39"/>
        <v>,"Terminal"</v>
      </c>
      <c r="Z165" s="9" t="str">
        <f t="shared" si="40"/>
        <v>,"binary"</v>
      </c>
      <c r="AA165" s="9" t="str">
        <f t="shared" si="41"/>
        <v>,""</v>
      </c>
      <c r="AB165" s="9" t="str">
        <f t="shared" si="42"/>
        <v>,"4"</v>
      </c>
      <c r="AC165" s="9" t="str">
        <f t="shared" si="43"/>
        <v>,"4"</v>
      </c>
      <c r="AD165" s="9"/>
      <c r="AE165" s="12" t="str">
        <f t="shared" si="44"/>
        <v>TERMINAL_Amount_Other_Binary("9F04","Amount, Other (Binary)","Secondary amount associated with the transaction representing a cashback amount","Terminal","binary","","4","4"),</v>
      </c>
    </row>
    <row r="166" spans="1:31" ht="15.75" thickBot="1">
      <c r="A166">
        <v>161</v>
      </c>
      <c r="B166" s="4" t="s">
        <v>286</v>
      </c>
      <c r="C166" s="4" t="s">
        <v>287</v>
      </c>
      <c r="D166" s="5" t="s">
        <v>288</v>
      </c>
      <c r="E166" s="4" t="s">
        <v>13</v>
      </c>
      <c r="F166" s="4" t="s">
        <v>37</v>
      </c>
      <c r="G166" s="4" t="s">
        <v>38</v>
      </c>
      <c r="H166" s="4">
        <v>1</v>
      </c>
      <c r="I166" s="4">
        <v>32</v>
      </c>
      <c r="J166" s="4" t="s">
        <v>16</v>
      </c>
      <c r="K166" s="4"/>
      <c r="L166" s="4"/>
      <c r="M166" t="b">
        <f t="shared" si="45"/>
        <v>1</v>
      </c>
      <c r="N166" t="b">
        <f>IF(M166,ISNA(VLOOKUP(B166,$B$3:B165,1,FALSE)))</f>
        <v>1</v>
      </c>
      <c r="P166" s="14" t="b">
        <f t="shared" si="31"/>
        <v>1</v>
      </c>
      <c r="Q166" s="10" t="str">
        <f t="shared" si="32"/>
        <v>Application_Discretionary_Data</v>
      </c>
      <c r="R166" s="15"/>
      <c r="S166" s="10" t="str">
        <f t="shared" si="33"/>
        <v>Card</v>
      </c>
      <c r="T166" s="10" t="str">
        <f t="shared" si="34"/>
        <v>binary</v>
      </c>
      <c r="U166" s="11" t="str">
        <f t="shared" si="35"/>
        <v>CARD_Application_Discretionary_Data</v>
      </c>
      <c r="V166" s="9" t="str">
        <f t="shared" si="36"/>
        <v>("9F05"</v>
      </c>
      <c r="W166" s="9" t="str">
        <f t="shared" si="37"/>
        <v>,"Application Discretionary Data"</v>
      </c>
      <c r="X166" s="9" t="str">
        <f t="shared" si="38"/>
        <v>,"Issuer or payment system specified data relating to the application"</v>
      </c>
      <c r="Y166" s="9" t="str">
        <f t="shared" si="39"/>
        <v>,"Card"</v>
      </c>
      <c r="Z166" s="9" t="str">
        <f t="shared" si="40"/>
        <v>,"binary"</v>
      </c>
      <c r="AA166" s="9" t="str">
        <f t="shared" si="41"/>
        <v>,"'70' or '77'"</v>
      </c>
      <c r="AB166" s="9" t="str">
        <f t="shared" si="42"/>
        <v>,"1"</v>
      </c>
      <c r="AC166" s="9" t="str">
        <f t="shared" si="43"/>
        <v>,"32"</v>
      </c>
      <c r="AD166" s="9"/>
      <c r="AE166" s="12" t="str">
        <f t="shared" si="44"/>
        <v>CARD_Application_Discretionary_Data("9F05","Application Discretionary Data","Issuer or payment system specified data relating to the application","Card","binary","'70' or '77'","1","32"),</v>
      </c>
    </row>
    <row r="167" spans="1:31" ht="15.75" thickBot="1">
      <c r="A167">
        <v>162</v>
      </c>
      <c r="B167" s="2" t="s">
        <v>289</v>
      </c>
      <c r="C167" s="2" t="s">
        <v>290</v>
      </c>
      <c r="D167" s="3" t="s">
        <v>291</v>
      </c>
      <c r="E167" s="2" t="s">
        <v>52</v>
      </c>
      <c r="F167" s="2" t="s">
        <v>37</v>
      </c>
      <c r="G167" s="2"/>
      <c r="H167" s="2">
        <v>5</v>
      </c>
      <c r="I167" s="2">
        <v>16</v>
      </c>
      <c r="J167" s="2" t="s">
        <v>16</v>
      </c>
      <c r="K167" s="2"/>
      <c r="L167" s="2"/>
      <c r="M167" t="b">
        <f t="shared" si="45"/>
        <v>1</v>
      </c>
      <c r="N167" t="b">
        <f>IF(M167,ISNA(VLOOKUP(B167,$B$3:B166,1,FALSE)))</f>
        <v>1</v>
      </c>
      <c r="P167" s="14" t="b">
        <f t="shared" si="31"/>
        <v>1</v>
      </c>
      <c r="Q167" s="10" t="str">
        <f t="shared" si="32"/>
        <v>Application_Identifier_AID_terminal</v>
      </c>
      <c r="R167" s="15"/>
      <c r="S167" s="10" t="str">
        <f t="shared" si="33"/>
        <v>Terminal</v>
      </c>
      <c r="T167" s="10" t="str">
        <f t="shared" si="34"/>
        <v>binary</v>
      </c>
      <c r="U167" s="11" t="str">
        <f t="shared" si="35"/>
        <v>TERMINAL_Application_Identifier_AID_terminal</v>
      </c>
      <c r="V167" s="9" t="str">
        <f t="shared" si="36"/>
        <v>("9F06"</v>
      </c>
      <c r="W167" s="9" t="str">
        <f t="shared" si="37"/>
        <v>,"Application Identifier (AID) - terminal"</v>
      </c>
      <c r="X167" s="9" t="str">
        <f t="shared" si="38"/>
        <v>,"Identifies the application as described in ISO/IEC 7816-5"</v>
      </c>
      <c r="Y167" s="9" t="str">
        <f t="shared" si="39"/>
        <v>,"Terminal"</v>
      </c>
      <c r="Z167" s="9" t="str">
        <f t="shared" si="40"/>
        <v>,"binary"</v>
      </c>
      <c r="AA167" s="9" t="str">
        <f t="shared" si="41"/>
        <v>,""</v>
      </c>
      <c r="AB167" s="9" t="str">
        <f t="shared" si="42"/>
        <v>,"5"</v>
      </c>
      <c r="AC167" s="9" t="str">
        <f t="shared" si="43"/>
        <v>,"16"</v>
      </c>
      <c r="AD167" s="9"/>
      <c r="AE167" s="12" t="str">
        <f t="shared" si="44"/>
        <v>TERMINAL_Application_Identifier_AID_terminal("9F06","Application Identifier (AID) - terminal","Identifies the application as described in ISO/IEC 7816-5","Terminal","binary","","5","16"),</v>
      </c>
    </row>
    <row r="168" spans="1:31" ht="15.75" thickBot="1">
      <c r="A168">
        <v>163</v>
      </c>
      <c r="B168" s="4" t="s">
        <v>289</v>
      </c>
      <c r="C168" s="4" t="s">
        <v>292</v>
      </c>
      <c r="D168" s="5" t="s">
        <v>291</v>
      </c>
      <c r="E168" s="4" t="s">
        <v>52</v>
      </c>
      <c r="F168" s="4" t="s">
        <v>20</v>
      </c>
      <c r="G168" s="4"/>
      <c r="H168" s="4">
        <v>5</v>
      </c>
      <c r="I168" s="4">
        <v>16</v>
      </c>
      <c r="J168" s="4" t="s">
        <v>16</v>
      </c>
      <c r="K168" s="4"/>
      <c r="L168" s="4"/>
      <c r="M168" t="b">
        <f t="shared" si="45"/>
        <v>1</v>
      </c>
      <c r="N168" t="b">
        <f>IF(M168,ISNA(VLOOKUP(B168,$B$3:B167,1,FALSE)))</f>
        <v>0</v>
      </c>
      <c r="P168" s="14" t="b">
        <f t="shared" si="31"/>
        <v>0</v>
      </c>
      <c r="Q168" s="10" t="str">
        <f t="shared" si="32"/>
        <v>Application_Identifier_AID</v>
      </c>
      <c r="R168" s="15"/>
      <c r="S168" s="10" t="str">
        <f t="shared" si="33"/>
        <v>Terminal</v>
      </c>
      <c r="T168" s="10" t="str">
        <f t="shared" si="34"/>
        <v>binary_40_128</v>
      </c>
      <c r="U168" s="11" t="str">
        <f t="shared" si="35"/>
        <v>TERMINAL_Application_Identifier_AID</v>
      </c>
      <c r="V168" s="9" t="str">
        <f t="shared" si="36"/>
        <v>("9F06"</v>
      </c>
      <c r="W168" s="9" t="str">
        <f t="shared" si="37"/>
        <v>,"Application Identifier (AID)"</v>
      </c>
      <c r="X168" s="9" t="str">
        <f t="shared" si="38"/>
        <v>,"Identifies the application as described in ISO/IEC 7816-5"</v>
      </c>
      <c r="Y168" s="9" t="str">
        <f t="shared" si="39"/>
        <v>,"Terminal"</v>
      </c>
      <c r="Z168" s="9" t="str">
        <f t="shared" si="40"/>
        <v>,"binary 40-128"</v>
      </c>
      <c r="AA168" s="9" t="str">
        <f t="shared" si="41"/>
        <v>,""</v>
      </c>
      <c r="AB168" s="9" t="str">
        <f t="shared" si="42"/>
        <v>,"5"</v>
      </c>
      <c r="AC168" s="9" t="str">
        <f t="shared" si="43"/>
        <v>,"16"</v>
      </c>
      <c r="AD168" s="9"/>
      <c r="AE168" s="12" t="str">
        <f t="shared" si="44"/>
        <v/>
      </c>
    </row>
    <row r="169" spans="1:31" ht="29.25" thickBot="1">
      <c r="A169">
        <v>164</v>
      </c>
      <c r="B169" s="2" t="s">
        <v>293</v>
      </c>
      <c r="C169" s="2" t="s">
        <v>294</v>
      </c>
      <c r="D169" s="3" t="s">
        <v>295</v>
      </c>
      <c r="E169" s="2" t="s">
        <v>13</v>
      </c>
      <c r="F169" s="2" t="s">
        <v>37</v>
      </c>
      <c r="G169" s="2" t="s">
        <v>38</v>
      </c>
      <c r="H169" s="2">
        <v>2</v>
      </c>
      <c r="I169" s="2">
        <v>2</v>
      </c>
      <c r="J169" s="2" t="s">
        <v>16</v>
      </c>
      <c r="K169" s="2"/>
      <c r="L169" s="2"/>
      <c r="M169" t="b">
        <f t="shared" si="45"/>
        <v>1</v>
      </c>
      <c r="N169" t="b">
        <f>IF(M169,ISNA(VLOOKUP(B169,$B$3:B168,1,FALSE)))</f>
        <v>1</v>
      </c>
      <c r="P169" s="14" t="b">
        <f t="shared" si="31"/>
        <v>1</v>
      </c>
      <c r="Q169" s="10" t="str">
        <f t="shared" si="32"/>
        <v>Application_Usage_Control_AUC</v>
      </c>
      <c r="R169" s="15"/>
      <c r="S169" s="10" t="str">
        <f t="shared" si="33"/>
        <v>Card</v>
      </c>
      <c r="T169" s="10" t="str">
        <f t="shared" si="34"/>
        <v>binary</v>
      </c>
      <c r="U169" s="11" t="str">
        <f t="shared" si="35"/>
        <v>CARD_Application_Usage_Control_AUC</v>
      </c>
      <c r="V169" s="9" t="str">
        <f t="shared" si="36"/>
        <v>("9F07"</v>
      </c>
      <c r="W169" s="9" t="str">
        <f t="shared" si="37"/>
        <v>,"Application Usage Control (AUC)"</v>
      </c>
      <c r="X169" s="9" t="str">
        <f t="shared" si="38"/>
        <v>,"Indicates issuer's specified restrictions on the geographic usage and services allowed for the application"</v>
      </c>
      <c r="Y169" s="9" t="str">
        <f t="shared" si="39"/>
        <v>,"Card"</v>
      </c>
      <c r="Z169" s="9" t="str">
        <f t="shared" si="40"/>
        <v>,"binary"</v>
      </c>
      <c r="AA169" s="9" t="str">
        <f t="shared" si="41"/>
        <v>,"'70' or '77'"</v>
      </c>
      <c r="AB169" s="9" t="str">
        <f t="shared" si="42"/>
        <v>,"2"</v>
      </c>
      <c r="AC169" s="9" t="str">
        <f t="shared" si="43"/>
        <v>,"2"</v>
      </c>
      <c r="AD169" s="9"/>
      <c r="AE169" s="12" t="str">
        <f t="shared" si="44"/>
        <v>CARD_Application_Usage_Control_AUC("9F07","Application Usage Control (AUC)","Indicates issuer's specified restrictions on the geographic usage and services allowed for the application","Card","binary","'70' or '77'","2","2"),</v>
      </c>
    </row>
    <row r="170" spans="1:31" ht="29.25" thickBot="1">
      <c r="A170">
        <v>165</v>
      </c>
      <c r="B170" s="4" t="s">
        <v>293</v>
      </c>
      <c r="C170" s="4" t="s">
        <v>294</v>
      </c>
      <c r="D170" s="5" t="s">
        <v>296</v>
      </c>
      <c r="E170" s="4" t="s">
        <v>13</v>
      </c>
      <c r="F170" s="4" t="s">
        <v>164</v>
      </c>
      <c r="G170" s="4"/>
      <c r="H170" s="4">
        <v>2</v>
      </c>
      <c r="I170" s="4">
        <v>2</v>
      </c>
      <c r="J170" s="4" t="s">
        <v>16</v>
      </c>
      <c r="K170" s="4"/>
      <c r="L170" s="4"/>
      <c r="M170" t="b">
        <f t="shared" si="45"/>
        <v>1</v>
      </c>
      <c r="N170" t="b">
        <f>IF(M170,ISNA(VLOOKUP(B170,$B$3:B169,1,FALSE)))</f>
        <v>0</v>
      </c>
      <c r="P170" s="14" t="b">
        <f t="shared" si="31"/>
        <v>0</v>
      </c>
      <c r="Q170" s="10" t="str">
        <f t="shared" si="32"/>
        <v>Application_Usage_Control_AUC</v>
      </c>
      <c r="R170" s="15"/>
      <c r="S170" s="10" t="str">
        <f t="shared" si="33"/>
        <v>Card</v>
      </c>
      <c r="T170" s="10" t="str">
        <f t="shared" si="34"/>
        <v>binary_16</v>
      </c>
      <c r="U170" s="11" t="str">
        <f t="shared" si="35"/>
        <v>CARD_Application_Usage_Control_AUC</v>
      </c>
      <c r="V170" s="9" t="str">
        <f t="shared" si="36"/>
        <v>("9F07"</v>
      </c>
      <c r="W170" s="9" t="str">
        <f t="shared" si="37"/>
        <v>,"Application Usage Control (AUC)"</v>
      </c>
      <c r="X170" s="9" t="str">
        <f t="shared" si="38"/>
        <v>,"Indicates issuer's specified restrictions on the geographic usage and services allowed for the card application."</v>
      </c>
      <c r="Y170" s="9" t="str">
        <f t="shared" si="39"/>
        <v>,"Card"</v>
      </c>
      <c r="Z170" s="9" t="str">
        <f t="shared" si="40"/>
        <v>,"binary 16"</v>
      </c>
      <c r="AA170" s="9" t="str">
        <f t="shared" si="41"/>
        <v>,""</v>
      </c>
      <c r="AB170" s="9" t="str">
        <f t="shared" si="42"/>
        <v>,"2"</v>
      </c>
      <c r="AC170" s="9" t="str">
        <f t="shared" si="43"/>
        <v>,"2"</v>
      </c>
      <c r="AD170" s="9"/>
      <c r="AE170" s="12" t="str">
        <f t="shared" si="44"/>
        <v/>
      </c>
    </row>
    <row r="171" spans="1:31" ht="29.25" thickBot="1">
      <c r="A171">
        <v>166</v>
      </c>
      <c r="B171" s="2" t="s">
        <v>293</v>
      </c>
      <c r="C171" s="2" t="s">
        <v>294</v>
      </c>
      <c r="D171" s="3" t="s">
        <v>296</v>
      </c>
      <c r="E171" s="2" t="s">
        <v>13</v>
      </c>
      <c r="F171" s="2" t="s">
        <v>164</v>
      </c>
      <c r="G171" s="2"/>
      <c r="H171" s="2">
        <v>2</v>
      </c>
      <c r="I171" s="2">
        <v>2</v>
      </c>
      <c r="J171" s="2" t="s">
        <v>16</v>
      </c>
      <c r="K171" s="2"/>
      <c r="L171" s="2"/>
      <c r="M171" t="b">
        <f t="shared" si="45"/>
        <v>1</v>
      </c>
      <c r="N171" t="b">
        <f>IF(M171,ISNA(VLOOKUP(B171,$B$3:B170,1,FALSE)))</f>
        <v>0</v>
      </c>
      <c r="P171" s="14" t="b">
        <f t="shared" si="31"/>
        <v>0</v>
      </c>
      <c r="Q171" s="10" t="str">
        <f t="shared" si="32"/>
        <v>Application_Usage_Control_AUC</v>
      </c>
      <c r="R171" s="15"/>
      <c r="S171" s="10" t="str">
        <f t="shared" si="33"/>
        <v>Card</v>
      </c>
      <c r="T171" s="10" t="str">
        <f t="shared" si="34"/>
        <v>binary_16</v>
      </c>
      <c r="U171" s="11" t="str">
        <f t="shared" si="35"/>
        <v>CARD_Application_Usage_Control_AUC</v>
      </c>
      <c r="V171" s="9" t="str">
        <f t="shared" si="36"/>
        <v>("9F07"</v>
      </c>
      <c r="W171" s="9" t="str">
        <f t="shared" si="37"/>
        <v>,"Application Usage Control (AUC)"</v>
      </c>
      <c r="X171" s="9" t="str">
        <f t="shared" si="38"/>
        <v>,"Indicates issuer's specified restrictions on the geographic usage and services allowed for the card application."</v>
      </c>
      <c r="Y171" s="9" t="str">
        <f t="shared" si="39"/>
        <v>,"Card"</v>
      </c>
      <c r="Z171" s="9" t="str">
        <f t="shared" si="40"/>
        <v>,"binary 16"</v>
      </c>
      <c r="AA171" s="9" t="str">
        <f t="shared" si="41"/>
        <v>,""</v>
      </c>
      <c r="AB171" s="9" t="str">
        <f t="shared" si="42"/>
        <v>,"2"</v>
      </c>
      <c r="AC171" s="9" t="str">
        <f t="shared" si="43"/>
        <v>,"2"</v>
      </c>
      <c r="AD171" s="9"/>
      <c r="AE171" s="12" t="str">
        <f t="shared" si="44"/>
        <v/>
      </c>
    </row>
    <row r="172" spans="1:31" ht="29.25" thickBot="1">
      <c r="A172">
        <v>167</v>
      </c>
      <c r="B172" s="4" t="s">
        <v>293</v>
      </c>
      <c r="C172" s="4" t="s">
        <v>294</v>
      </c>
      <c r="D172" s="5" t="s">
        <v>296</v>
      </c>
      <c r="E172" s="4" t="s">
        <v>13</v>
      </c>
      <c r="F172" s="4" t="s">
        <v>37</v>
      </c>
      <c r="G172" s="4"/>
      <c r="H172" s="4">
        <v>2</v>
      </c>
      <c r="I172" s="4">
        <v>2</v>
      </c>
      <c r="J172" s="4" t="s">
        <v>16</v>
      </c>
      <c r="K172" s="4"/>
      <c r="L172" s="4"/>
      <c r="M172" t="b">
        <f t="shared" si="45"/>
        <v>1</v>
      </c>
      <c r="N172" t="b">
        <f>IF(M172,ISNA(VLOOKUP(B172,$B$3:B171,1,FALSE)))</f>
        <v>0</v>
      </c>
      <c r="P172" s="14" t="b">
        <f t="shared" si="31"/>
        <v>0</v>
      </c>
      <c r="Q172" s="10" t="str">
        <f t="shared" si="32"/>
        <v>Application_Usage_Control_AUC</v>
      </c>
      <c r="R172" s="15"/>
      <c r="S172" s="10" t="str">
        <f t="shared" si="33"/>
        <v>Card</v>
      </c>
      <c r="T172" s="10" t="str">
        <f t="shared" si="34"/>
        <v>binary</v>
      </c>
      <c r="U172" s="11" t="str">
        <f t="shared" si="35"/>
        <v>CARD_Application_Usage_Control_AUC</v>
      </c>
      <c r="V172" s="9" t="str">
        <f t="shared" si="36"/>
        <v>("9F07"</v>
      </c>
      <c r="W172" s="9" t="str">
        <f t="shared" si="37"/>
        <v>,"Application Usage Control (AUC)"</v>
      </c>
      <c r="X172" s="9" t="str">
        <f t="shared" si="38"/>
        <v>,"Indicates issuer's specified restrictions on the geographic usage and services allowed for the card application."</v>
      </c>
      <c r="Y172" s="9" t="str">
        <f t="shared" si="39"/>
        <v>,"Card"</v>
      </c>
      <c r="Z172" s="9" t="str">
        <f t="shared" si="40"/>
        <v>,"binary"</v>
      </c>
      <c r="AA172" s="9" t="str">
        <f t="shared" si="41"/>
        <v>,""</v>
      </c>
      <c r="AB172" s="9" t="str">
        <f t="shared" si="42"/>
        <v>,"2"</v>
      </c>
      <c r="AC172" s="9" t="str">
        <f t="shared" si="43"/>
        <v>,"2"</v>
      </c>
      <c r="AD172" s="9"/>
      <c r="AE172" s="12" t="str">
        <f t="shared" si="44"/>
        <v/>
      </c>
    </row>
    <row r="173" spans="1:31" ht="29.25" thickBot="1">
      <c r="A173">
        <v>168</v>
      </c>
      <c r="B173" s="2" t="s">
        <v>297</v>
      </c>
      <c r="C173" s="2" t="s">
        <v>298</v>
      </c>
      <c r="D173" s="3" t="s">
        <v>299</v>
      </c>
      <c r="E173" s="2" t="s">
        <v>13</v>
      </c>
      <c r="F173" s="2" t="s">
        <v>37</v>
      </c>
      <c r="G173" s="2" t="s">
        <v>38</v>
      </c>
      <c r="H173" s="2">
        <v>2</v>
      </c>
      <c r="I173" s="2">
        <v>2</v>
      </c>
      <c r="J173" s="2" t="s">
        <v>16</v>
      </c>
      <c r="K173" s="2"/>
      <c r="L173" s="2"/>
      <c r="M173" t="b">
        <f t="shared" si="45"/>
        <v>1</v>
      </c>
      <c r="N173" t="b">
        <f>IF(M173,ISNA(VLOOKUP(B173,$B$3:B172,1,FALSE)))</f>
        <v>1</v>
      </c>
      <c r="P173" s="14" t="b">
        <f t="shared" si="31"/>
        <v>1</v>
      </c>
      <c r="Q173" s="10" t="str">
        <f t="shared" si="32"/>
        <v>Application_Version_Number</v>
      </c>
      <c r="R173" s="15"/>
      <c r="S173" s="10" t="str">
        <f t="shared" si="33"/>
        <v>Card</v>
      </c>
      <c r="T173" s="10" t="str">
        <f t="shared" si="34"/>
        <v>binary</v>
      </c>
      <c r="U173" s="11" t="str">
        <f t="shared" si="35"/>
        <v>CARD_Application_Version_Number</v>
      </c>
      <c r="V173" s="9" t="str">
        <f t="shared" si="36"/>
        <v>("9F08"</v>
      </c>
      <c r="W173" s="9" t="str">
        <f t="shared" si="37"/>
        <v>,"Application Version Number"</v>
      </c>
      <c r="X173" s="9" t="str">
        <f t="shared" si="38"/>
        <v>,"Version number assigned by the payment system for the application in the Card"</v>
      </c>
      <c r="Y173" s="9" t="str">
        <f t="shared" si="39"/>
        <v>,"Card"</v>
      </c>
      <c r="Z173" s="9" t="str">
        <f t="shared" si="40"/>
        <v>,"binary"</v>
      </c>
      <c r="AA173" s="9" t="str">
        <f t="shared" si="41"/>
        <v>,"'70' or '77'"</v>
      </c>
      <c r="AB173" s="9" t="str">
        <f t="shared" si="42"/>
        <v>,"2"</v>
      </c>
      <c r="AC173" s="9" t="str">
        <f t="shared" si="43"/>
        <v>,"2"</v>
      </c>
      <c r="AD173" s="9"/>
      <c r="AE173" s="12" t="str">
        <f t="shared" si="44"/>
        <v>CARD_Application_Version_Number("9F08","Application Version Number","Version number assigned by the payment system for the application in the Card","Card","binary","'70' or '77'","2","2"),</v>
      </c>
    </row>
    <row r="174" spans="1:31" ht="15.75" thickBot="1">
      <c r="A174">
        <v>169</v>
      </c>
      <c r="B174" s="4" t="s">
        <v>297</v>
      </c>
      <c r="C174" s="4" t="s">
        <v>298</v>
      </c>
      <c r="D174" s="5" t="s">
        <v>300</v>
      </c>
      <c r="E174" s="4" t="s">
        <v>13</v>
      </c>
      <c r="F174" s="4" t="s">
        <v>164</v>
      </c>
      <c r="G174" s="4" t="s">
        <v>38</v>
      </c>
      <c r="H174" s="4">
        <v>2</v>
      </c>
      <c r="I174" s="4">
        <v>2</v>
      </c>
      <c r="J174" s="4" t="s">
        <v>16</v>
      </c>
      <c r="K174" s="4"/>
      <c r="L174" s="4"/>
      <c r="M174" t="b">
        <f t="shared" si="45"/>
        <v>1</v>
      </c>
      <c r="N174" t="b">
        <f>IF(M174,ISNA(VLOOKUP(B174,$B$3:B173,1,FALSE)))</f>
        <v>0</v>
      </c>
      <c r="P174" s="14" t="b">
        <f t="shared" si="31"/>
        <v>0</v>
      </c>
      <c r="Q174" s="10" t="str">
        <f t="shared" si="32"/>
        <v>Application_Version_Number</v>
      </c>
      <c r="R174" s="15"/>
      <c r="S174" s="10" t="str">
        <f t="shared" si="33"/>
        <v>Card</v>
      </c>
      <c r="T174" s="10" t="str">
        <f t="shared" si="34"/>
        <v>binary_16</v>
      </c>
      <c r="U174" s="11" t="str">
        <f t="shared" si="35"/>
        <v>CARD_Application_Version_Number</v>
      </c>
      <c r="V174" s="9" t="str">
        <f t="shared" si="36"/>
        <v>("9F08"</v>
      </c>
      <c r="W174" s="9" t="str">
        <f t="shared" si="37"/>
        <v>,"Application Version Number"</v>
      </c>
      <c r="X174" s="9" t="str">
        <f t="shared" si="38"/>
        <v>,"Version number assigned by the Issuer for the application in the Card"</v>
      </c>
      <c r="Y174" s="9" t="str">
        <f t="shared" si="39"/>
        <v>,"Card"</v>
      </c>
      <c r="Z174" s="9" t="str">
        <f t="shared" si="40"/>
        <v>,"binary 16"</v>
      </c>
      <c r="AA174" s="9" t="str">
        <f t="shared" si="41"/>
        <v>,"'70' or '77'"</v>
      </c>
      <c r="AB174" s="9" t="str">
        <f t="shared" si="42"/>
        <v>,"2"</v>
      </c>
      <c r="AC174" s="9" t="str">
        <f t="shared" si="43"/>
        <v>,"2"</v>
      </c>
      <c r="AD174" s="9"/>
      <c r="AE174" s="12" t="str">
        <f t="shared" si="44"/>
        <v/>
      </c>
    </row>
    <row r="175" spans="1:31" ht="15.75" thickBot="1">
      <c r="A175">
        <v>170</v>
      </c>
      <c r="B175" s="2" t="s">
        <v>301</v>
      </c>
      <c r="C175" s="2" t="s">
        <v>298</v>
      </c>
      <c r="D175" s="3" t="s">
        <v>302</v>
      </c>
      <c r="E175" s="2" t="s">
        <v>52</v>
      </c>
      <c r="F175" s="2" t="s">
        <v>37</v>
      </c>
      <c r="G175" s="2"/>
      <c r="H175" s="2">
        <v>2</v>
      </c>
      <c r="I175" s="2">
        <v>2</v>
      </c>
      <c r="J175" s="2" t="s">
        <v>16</v>
      </c>
      <c r="K175" s="2"/>
      <c r="L175" s="2"/>
      <c r="M175" t="b">
        <f t="shared" si="45"/>
        <v>1</v>
      </c>
      <c r="N175" t="b">
        <f>IF(M175,ISNA(VLOOKUP(B175,$B$3:B174,1,FALSE)))</f>
        <v>1</v>
      </c>
      <c r="P175" s="14" t="b">
        <f t="shared" si="31"/>
        <v>1</v>
      </c>
      <c r="Q175" s="10" t="str">
        <f t="shared" si="32"/>
        <v>Application_Version_Number</v>
      </c>
      <c r="R175" s="15"/>
      <c r="S175" s="10" t="str">
        <f t="shared" si="33"/>
        <v>Terminal</v>
      </c>
      <c r="T175" s="10" t="str">
        <f t="shared" si="34"/>
        <v>binary</v>
      </c>
      <c r="U175" s="11" t="str">
        <f t="shared" si="35"/>
        <v>TERMINAL_Application_Version_Number</v>
      </c>
      <c r="V175" s="9" t="str">
        <f t="shared" si="36"/>
        <v>("9F09"</v>
      </c>
      <c r="W175" s="9" t="str">
        <f t="shared" si="37"/>
        <v>,"Application Version Number"</v>
      </c>
      <c r="X175" s="9" t="str">
        <f t="shared" si="38"/>
        <v>,"Version number assigned by the payment system for the Kernel application"</v>
      </c>
      <c r="Y175" s="9" t="str">
        <f t="shared" si="39"/>
        <v>,"Terminal"</v>
      </c>
      <c r="Z175" s="9" t="str">
        <f t="shared" si="40"/>
        <v>,"binary"</v>
      </c>
      <c r="AA175" s="9" t="str">
        <f t="shared" si="41"/>
        <v>,""</v>
      </c>
      <c r="AB175" s="9" t="str">
        <f t="shared" si="42"/>
        <v>,"2"</v>
      </c>
      <c r="AC175" s="9" t="str">
        <f t="shared" si="43"/>
        <v>,"2"</v>
      </c>
      <c r="AD175" s="9"/>
      <c r="AE175" s="12" t="str">
        <f t="shared" si="44"/>
        <v>TERMINAL_Application_Version_Number("9F09","Application Version Number","Version number assigned by the payment system for the Kernel application","Terminal","binary","","2","2"),</v>
      </c>
    </row>
    <row r="176" spans="1:31" ht="29.25" thickBot="1">
      <c r="A176">
        <v>171</v>
      </c>
      <c r="B176" s="4" t="s">
        <v>303</v>
      </c>
      <c r="C176" s="4" t="s">
        <v>304</v>
      </c>
      <c r="D176" s="5" t="s">
        <v>305</v>
      </c>
      <c r="E176" s="4" t="s">
        <v>13</v>
      </c>
      <c r="F176" s="4" t="s">
        <v>306</v>
      </c>
      <c r="G176" s="4" t="s">
        <v>38</v>
      </c>
      <c r="H176" s="4">
        <v>27</v>
      </c>
      <c r="I176" s="4">
        <v>45</v>
      </c>
      <c r="J176" s="4" t="s">
        <v>16</v>
      </c>
      <c r="K176" s="4"/>
      <c r="L176" s="4"/>
      <c r="M176" t="b">
        <f t="shared" si="45"/>
        <v>1</v>
      </c>
      <c r="N176" t="b">
        <f>IF(M176,ISNA(VLOOKUP(B176,$B$3:B175,1,FALSE)))</f>
        <v>1</v>
      </c>
      <c r="P176" s="14" t="b">
        <f t="shared" si="31"/>
        <v>1</v>
      </c>
      <c r="Q176" s="10" t="str">
        <f t="shared" si="32"/>
        <v>Cardholder_Name_Extended</v>
      </c>
      <c r="R176" s="15"/>
      <c r="S176" s="10" t="str">
        <f t="shared" si="33"/>
        <v>Card</v>
      </c>
      <c r="T176" s="10" t="str">
        <f t="shared" si="34"/>
        <v>ans_27_45</v>
      </c>
      <c r="U176" s="11" t="str">
        <f t="shared" si="35"/>
        <v>CARD_Cardholder_Name_Extended</v>
      </c>
      <c r="V176" s="9" t="str">
        <f t="shared" si="36"/>
        <v>("9F0B"</v>
      </c>
      <c r="W176" s="9" t="str">
        <f t="shared" si="37"/>
        <v>,"Cardholder Name Extended"</v>
      </c>
      <c r="X176" s="9" t="str">
        <f t="shared" si="38"/>
        <v>,"Indicates the whole cardholder name when greater than 26 characters using the same coding convention as in ISO 7813"</v>
      </c>
      <c r="Y176" s="9" t="str">
        <f t="shared" si="39"/>
        <v>,"Card"</v>
      </c>
      <c r="Z176" s="9" t="str">
        <f t="shared" si="40"/>
        <v>,"ans 27-45"</v>
      </c>
      <c r="AA176" s="9" t="str">
        <f t="shared" si="41"/>
        <v>,"'70' or '77'"</v>
      </c>
      <c r="AB176" s="9" t="str">
        <f t="shared" si="42"/>
        <v>,"27"</v>
      </c>
      <c r="AC176" s="9" t="str">
        <f t="shared" si="43"/>
        <v>,"45"</v>
      </c>
      <c r="AD176" s="9"/>
      <c r="AE176" s="12" t="str">
        <f t="shared" si="44"/>
        <v>CARD_Cardholder_Name_Extended("9F0B","Cardholder Name Extended","Indicates the whole cardholder name when greater than 26 characters using the same coding convention as in ISO 7813","Card","ans 27-45","'70' or '77'","27","45"),</v>
      </c>
    </row>
    <row r="177" spans="1:31" ht="43.5" thickBot="1">
      <c r="A177">
        <v>172</v>
      </c>
      <c r="B177" s="2" t="s">
        <v>307</v>
      </c>
      <c r="C177" s="2" t="s">
        <v>308</v>
      </c>
      <c r="D177" s="3" t="s">
        <v>309</v>
      </c>
      <c r="E177" s="2" t="s">
        <v>13</v>
      </c>
      <c r="F177" s="2" t="s">
        <v>37</v>
      </c>
      <c r="G177" s="2" t="s">
        <v>38</v>
      </c>
      <c r="H177" s="2">
        <v>5</v>
      </c>
      <c r="I177" s="2">
        <v>5</v>
      </c>
      <c r="J177" s="2" t="s">
        <v>16</v>
      </c>
      <c r="K177" s="2"/>
      <c r="L177" s="2"/>
      <c r="M177" t="b">
        <f t="shared" si="45"/>
        <v>1</v>
      </c>
      <c r="N177" t="b">
        <f>IF(M177,ISNA(VLOOKUP(B177,$B$3:B176,1,FALSE)))</f>
        <v>1</v>
      </c>
      <c r="P177" s="14" t="b">
        <f t="shared" si="31"/>
        <v>1</v>
      </c>
      <c r="Q177" s="10" t="str">
        <f t="shared" si="32"/>
        <v>Issuer_Action_Code_Default</v>
      </c>
      <c r="R177" s="15"/>
      <c r="S177" s="10" t="str">
        <f t="shared" si="33"/>
        <v>Card</v>
      </c>
      <c r="T177" s="10" t="str">
        <f t="shared" si="34"/>
        <v>binary</v>
      </c>
      <c r="U177" s="11" t="str">
        <f t="shared" si="35"/>
        <v>CARD_Issuer_Action_Code_Default</v>
      </c>
      <c r="V177" s="9" t="str">
        <f t="shared" si="36"/>
        <v>("9F0D"</v>
      </c>
      <c r="W177" s="9" t="str">
        <f t="shared" si="37"/>
        <v>,"Issuer Action Code - Default"</v>
      </c>
      <c r="X177" s="9" t="str">
        <f t="shared" si="38"/>
        <v>,"Specifies the issuer's conditions that cause a transaction to be rejected if it might have been approved online, but the terminal is unable to process the transaction online"</v>
      </c>
      <c r="Y177" s="9" t="str">
        <f t="shared" si="39"/>
        <v>,"Card"</v>
      </c>
      <c r="Z177" s="9" t="str">
        <f t="shared" si="40"/>
        <v>,"binary"</v>
      </c>
      <c r="AA177" s="9" t="str">
        <f t="shared" si="41"/>
        <v>,"'70' or '77'"</v>
      </c>
      <c r="AB177" s="9" t="str">
        <f t="shared" si="42"/>
        <v>,"5"</v>
      </c>
      <c r="AC177" s="9" t="str">
        <f t="shared" si="43"/>
        <v>,"5"</v>
      </c>
      <c r="AD177" s="9"/>
      <c r="AE177" s="12" t="str">
        <f t="shared" si="44"/>
        <v>CARD_Issuer_Action_Code_Default("9F0D","Issuer Action Code - Default","Specifies the issuer's conditions that cause a transaction to be rejected if it might have been approved online, but the terminal is unable to process the transaction online","Card","binary","'70' or '77'","5","5"),</v>
      </c>
    </row>
    <row r="178" spans="1:31" ht="43.5" thickBot="1">
      <c r="A178">
        <v>173</v>
      </c>
      <c r="B178" s="4" t="s">
        <v>307</v>
      </c>
      <c r="C178" s="4" t="s">
        <v>308</v>
      </c>
      <c r="D178" s="5" t="s">
        <v>310</v>
      </c>
      <c r="E178" s="4" t="s">
        <v>13</v>
      </c>
      <c r="F178" s="4" t="s">
        <v>238</v>
      </c>
      <c r="G178" s="4" t="s">
        <v>38</v>
      </c>
      <c r="H178" s="4">
        <v>5</v>
      </c>
      <c r="I178" s="4">
        <v>5</v>
      </c>
      <c r="J178" s="4" t="s">
        <v>16</v>
      </c>
      <c r="K178" s="4"/>
      <c r="L178" s="4"/>
      <c r="M178" t="b">
        <f t="shared" si="45"/>
        <v>1</v>
      </c>
      <c r="N178" t="b">
        <f>IF(M178,ISNA(VLOOKUP(B178,$B$3:B177,1,FALSE)))</f>
        <v>0</v>
      </c>
      <c r="P178" s="14" t="b">
        <f t="shared" si="31"/>
        <v>0</v>
      </c>
      <c r="Q178" s="10" t="str">
        <f t="shared" si="32"/>
        <v>Issuer_Action_Code_Default</v>
      </c>
      <c r="R178" s="15"/>
      <c r="S178" s="10" t="str">
        <f t="shared" si="33"/>
        <v>Card</v>
      </c>
      <c r="T178" s="10" t="str">
        <f t="shared" si="34"/>
        <v>binary_40</v>
      </c>
      <c r="U178" s="11" t="str">
        <f t="shared" si="35"/>
        <v>CARD_Issuer_Action_Code_Default</v>
      </c>
      <c r="V178" s="9" t="str">
        <f t="shared" si="36"/>
        <v>("9F0D"</v>
      </c>
      <c r="W178" s="9" t="str">
        <f t="shared" si="37"/>
        <v>,"Issuer Action Code - Default"</v>
      </c>
      <c r="X178" s="9" t="str">
        <f t="shared" si="38"/>
        <v>,"Specifies conditions that cause a transaction to be declined if it might have been approved online, but the Reader is unable to process the transaction online."</v>
      </c>
      <c r="Y178" s="9" t="str">
        <f t="shared" si="39"/>
        <v>,"Card"</v>
      </c>
      <c r="Z178" s="9" t="str">
        <f t="shared" si="40"/>
        <v>,"binary 40"</v>
      </c>
      <c r="AA178" s="9" t="str">
        <f t="shared" si="41"/>
        <v>,"'70' or '77'"</v>
      </c>
      <c r="AB178" s="9" t="str">
        <f t="shared" si="42"/>
        <v>,"5"</v>
      </c>
      <c r="AC178" s="9" t="str">
        <f t="shared" si="43"/>
        <v>,"5"</v>
      </c>
      <c r="AD178" s="9"/>
      <c r="AE178" s="12" t="str">
        <f t="shared" si="44"/>
        <v/>
      </c>
    </row>
    <row r="179" spans="1:31" ht="43.5" thickBot="1">
      <c r="A179">
        <v>174</v>
      </c>
      <c r="B179" s="2" t="s">
        <v>307</v>
      </c>
      <c r="C179" s="2" t="s">
        <v>308</v>
      </c>
      <c r="D179" s="3" t="s">
        <v>309</v>
      </c>
      <c r="E179" s="2" t="s">
        <v>13</v>
      </c>
      <c r="F179" s="2" t="s">
        <v>37</v>
      </c>
      <c r="G179" s="2" t="s">
        <v>38</v>
      </c>
      <c r="H179" s="2">
        <v>5</v>
      </c>
      <c r="I179" s="2">
        <v>5</v>
      </c>
      <c r="J179" s="2" t="s">
        <v>16</v>
      </c>
      <c r="K179" s="2"/>
      <c r="L179" s="2"/>
      <c r="M179" t="b">
        <f t="shared" si="45"/>
        <v>1</v>
      </c>
      <c r="N179" t="b">
        <f>IF(M179,ISNA(VLOOKUP(B179,$B$3:B178,1,FALSE)))</f>
        <v>0</v>
      </c>
      <c r="P179" s="14" t="b">
        <f t="shared" si="31"/>
        <v>0</v>
      </c>
      <c r="Q179" s="10" t="str">
        <f t="shared" si="32"/>
        <v>Issuer_Action_Code_Default</v>
      </c>
      <c r="R179" s="15"/>
      <c r="S179" s="10" t="str">
        <f t="shared" si="33"/>
        <v>Card</v>
      </c>
      <c r="T179" s="10" t="str">
        <f t="shared" si="34"/>
        <v>binary</v>
      </c>
      <c r="U179" s="11" t="str">
        <f t="shared" si="35"/>
        <v>CARD_Issuer_Action_Code_Default</v>
      </c>
      <c r="V179" s="9" t="str">
        <f t="shared" si="36"/>
        <v>("9F0D"</v>
      </c>
      <c r="W179" s="9" t="str">
        <f t="shared" si="37"/>
        <v>,"Issuer Action Code - Default"</v>
      </c>
      <c r="X179" s="9" t="str">
        <f t="shared" si="38"/>
        <v>,"Specifies the issuer's conditions that cause a transaction to be rejected if it might have been approved online, but the terminal is unable to process the transaction online"</v>
      </c>
      <c r="Y179" s="9" t="str">
        <f t="shared" si="39"/>
        <v>,"Card"</v>
      </c>
      <c r="Z179" s="9" t="str">
        <f t="shared" si="40"/>
        <v>,"binary"</v>
      </c>
      <c r="AA179" s="9" t="str">
        <f t="shared" si="41"/>
        <v>,"'70' or '77'"</v>
      </c>
      <c r="AB179" s="9" t="str">
        <f t="shared" si="42"/>
        <v>,"5"</v>
      </c>
      <c r="AC179" s="9" t="str">
        <f t="shared" si="43"/>
        <v>,"5"</v>
      </c>
      <c r="AD179" s="9"/>
      <c r="AE179" s="12" t="str">
        <f t="shared" si="44"/>
        <v/>
      </c>
    </row>
    <row r="180" spans="1:31" ht="29.25" thickBot="1">
      <c r="A180">
        <v>175</v>
      </c>
      <c r="B180" s="4" t="s">
        <v>311</v>
      </c>
      <c r="C180" s="4" t="s">
        <v>312</v>
      </c>
      <c r="D180" s="5" t="s">
        <v>313</v>
      </c>
      <c r="E180" s="4" t="s">
        <v>13</v>
      </c>
      <c r="F180" s="4" t="s">
        <v>37</v>
      </c>
      <c r="G180" s="4" t="s">
        <v>38</v>
      </c>
      <c r="H180" s="4">
        <v>5</v>
      </c>
      <c r="I180" s="4">
        <v>5</v>
      </c>
      <c r="J180" s="4" t="s">
        <v>16</v>
      </c>
      <c r="K180" s="4"/>
      <c r="L180" s="4"/>
      <c r="M180" t="b">
        <f t="shared" si="45"/>
        <v>1</v>
      </c>
      <c r="N180" t="b">
        <f>IF(M180,ISNA(VLOOKUP(B180,$B$3:B179,1,FALSE)))</f>
        <v>1</v>
      </c>
      <c r="P180" s="14" t="b">
        <f t="shared" si="31"/>
        <v>1</v>
      </c>
      <c r="Q180" s="10" t="str">
        <f t="shared" si="32"/>
        <v>Issuer_Action_Code_Denial</v>
      </c>
      <c r="R180" s="15"/>
      <c r="S180" s="10" t="str">
        <f t="shared" si="33"/>
        <v>Card</v>
      </c>
      <c r="T180" s="10" t="str">
        <f t="shared" si="34"/>
        <v>binary</v>
      </c>
      <c r="U180" s="11" t="str">
        <f t="shared" si="35"/>
        <v>CARD_Issuer_Action_Code_Denial</v>
      </c>
      <c r="V180" s="9" t="str">
        <f t="shared" si="36"/>
        <v>("9F0E"</v>
      </c>
      <c r="W180" s="9" t="str">
        <f t="shared" si="37"/>
        <v>,"Issuer Action Code - Denial"</v>
      </c>
      <c r="X180" s="9" t="str">
        <f t="shared" si="38"/>
        <v>,"Specifies the issuer's conditions that cause the denial of a transaction without attempt to go online"</v>
      </c>
      <c r="Y180" s="9" t="str">
        <f t="shared" si="39"/>
        <v>,"Card"</v>
      </c>
      <c r="Z180" s="9" t="str">
        <f t="shared" si="40"/>
        <v>,"binary"</v>
      </c>
      <c r="AA180" s="9" t="str">
        <f t="shared" si="41"/>
        <v>,"'70' or '77'"</v>
      </c>
      <c r="AB180" s="9" t="str">
        <f t="shared" si="42"/>
        <v>,"5"</v>
      </c>
      <c r="AC180" s="9" t="str">
        <f t="shared" si="43"/>
        <v>,"5"</v>
      </c>
      <c r="AD180" s="9"/>
      <c r="AE180" s="12" t="str">
        <f t="shared" si="44"/>
        <v>CARD_Issuer_Action_Code_Denial("9F0E","Issuer Action Code - Denial","Specifies the issuer's conditions that cause the denial of a transaction without attempt to go online","Card","binary","'70' or '77'","5","5"),</v>
      </c>
    </row>
    <row r="181" spans="1:31" ht="29.25" thickBot="1">
      <c r="A181">
        <v>176</v>
      </c>
      <c r="B181" s="2" t="s">
        <v>311</v>
      </c>
      <c r="C181" s="2" t="s">
        <v>312</v>
      </c>
      <c r="D181" s="3" t="s">
        <v>314</v>
      </c>
      <c r="E181" s="2" t="s">
        <v>13</v>
      </c>
      <c r="F181" s="2" t="s">
        <v>238</v>
      </c>
      <c r="G181" s="2" t="s">
        <v>38</v>
      </c>
      <c r="H181" s="2">
        <v>5</v>
      </c>
      <c r="I181" s="2">
        <v>5</v>
      </c>
      <c r="J181" s="2" t="s">
        <v>16</v>
      </c>
      <c r="K181" s="2"/>
      <c r="L181" s="2"/>
      <c r="M181" t="b">
        <f t="shared" si="45"/>
        <v>1</v>
      </c>
      <c r="N181" t="b">
        <f>IF(M181,ISNA(VLOOKUP(B181,$B$3:B180,1,FALSE)))</f>
        <v>0</v>
      </c>
      <c r="P181" s="14" t="b">
        <f t="shared" si="31"/>
        <v>0</v>
      </c>
      <c r="Q181" s="10" t="str">
        <f t="shared" si="32"/>
        <v>Issuer_Action_Code_Denial</v>
      </c>
      <c r="R181" s="15"/>
      <c r="S181" s="10" t="str">
        <f t="shared" si="33"/>
        <v>Card</v>
      </c>
      <c r="T181" s="10" t="str">
        <f t="shared" si="34"/>
        <v>binary_40</v>
      </c>
      <c r="U181" s="11" t="str">
        <f t="shared" si="35"/>
        <v>CARD_Issuer_Action_Code_Denial</v>
      </c>
      <c r="V181" s="9" t="str">
        <f t="shared" si="36"/>
        <v>("9F0E"</v>
      </c>
      <c r="W181" s="9" t="str">
        <f t="shared" si="37"/>
        <v>,"Issuer Action Code - Denial"</v>
      </c>
      <c r="X181" s="9" t="str">
        <f t="shared" si="38"/>
        <v>,"Specifies conditions that cause the decline of a transaction without attempting to go online."</v>
      </c>
      <c r="Y181" s="9" t="str">
        <f t="shared" si="39"/>
        <v>,"Card"</v>
      </c>
      <c r="Z181" s="9" t="str">
        <f t="shared" si="40"/>
        <v>,"binary 40"</v>
      </c>
      <c r="AA181" s="9" t="str">
        <f t="shared" si="41"/>
        <v>,"'70' or '77'"</v>
      </c>
      <c r="AB181" s="9" t="str">
        <f t="shared" si="42"/>
        <v>,"5"</v>
      </c>
      <c r="AC181" s="9" t="str">
        <f t="shared" si="43"/>
        <v>,"5"</v>
      </c>
      <c r="AD181" s="9"/>
      <c r="AE181" s="12" t="str">
        <f t="shared" si="44"/>
        <v/>
      </c>
    </row>
    <row r="182" spans="1:31" ht="29.25" thickBot="1">
      <c r="A182">
        <v>177</v>
      </c>
      <c r="B182" s="4" t="s">
        <v>311</v>
      </c>
      <c r="C182" s="4" t="s">
        <v>312</v>
      </c>
      <c r="D182" s="5" t="s">
        <v>313</v>
      </c>
      <c r="E182" s="4" t="s">
        <v>13</v>
      </c>
      <c r="F182" s="4" t="s">
        <v>37</v>
      </c>
      <c r="G182" s="4" t="s">
        <v>38</v>
      </c>
      <c r="H182" s="4">
        <v>5</v>
      </c>
      <c r="I182" s="4">
        <v>5</v>
      </c>
      <c r="J182" s="4" t="s">
        <v>16</v>
      </c>
      <c r="K182" s="4"/>
      <c r="L182" s="4"/>
      <c r="M182" t="b">
        <f t="shared" si="45"/>
        <v>1</v>
      </c>
      <c r="N182" t="b">
        <f>IF(M182,ISNA(VLOOKUP(B182,$B$3:B181,1,FALSE)))</f>
        <v>0</v>
      </c>
      <c r="P182" s="14" t="b">
        <f t="shared" si="31"/>
        <v>0</v>
      </c>
      <c r="Q182" s="10" t="str">
        <f t="shared" si="32"/>
        <v>Issuer_Action_Code_Denial</v>
      </c>
      <c r="R182" s="15"/>
      <c r="S182" s="10" t="str">
        <f t="shared" si="33"/>
        <v>Card</v>
      </c>
      <c r="T182" s="10" t="str">
        <f t="shared" si="34"/>
        <v>binary</v>
      </c>
      <c r="U182" s="11" t="str">
        <f t="shared" si="35"/>
        <v>CARD_Issuer_Action_Code_Denial</v>
      </c>
      <c r="V182" s="9" t="str">
        <f t="shared" si="36"/>
        <v>("9F0E"</v>
      </c>
      <c r="W182" s="9" t="str">
        <f t="shared" si="37"/>
        <v>,"Issuer Action Code - Denial"</v>
      </c>
      <c r="X182" s="9" t="str">
        <f t="shared" si="38"/>
        <v>,"Specifies the issuer's conditions that cause the denial of a transaction without attempt to go online"</v>
      </c>
      <c r="Y182" s="9" t="str">
        <f t="shared" si="39"/>
        <v>,"Card"</v>
      </c>
      <c r="Z182" s="9" t="str">
        <f t="shared" si="40"/>
        <v>,"binary"</v>
      </c>
      <c r="AA182" s="9" t="str">
        <f t="shared" si="41"/>
        <v>,"'70' or '77'"</v>
      </c>
      <c r="AB182" s="9" t="str">
        <f t="shared" si="42"/>
        <v>,"5"</v>
      </c>
      <c r="AC182" s="9" t="str">
        <f t="shared" si="43"/>
        <v>,"5"</v>
      </c>
      <c r="AD182" s="9"/>
      <c r="AE182" s="12" t="str">
        <f t="shared" si="44"/>
        <v/>
      </c>
    </row>
    <row r="183" spans="1:31" ht="29.25" thickBot="1">
      <c r="A183">
        <v>178</v>
      </c>
      <c r="B183" s="2" t="s">
        <v>315</v>
      </c>
      <c r="C183" s="2" t="s">
        <v>316</v>
      </c>
      <c r="D183" s="3" t="s">
        <v>317</v>
      </c>
      <c r="E183" s="2" t="s">
        <v>13</v>
      </c>
      <c r="F183" s="2" t="s">
        <v>37</v>
      </c>
      <c r="G183" s="2" t="s">
        <v>38</v>
      </c>
      <c r="H183" s="2">
        <v>5</v>
      </c>
      <c r="I183" s="2">
        <v>5</v>
      </c>
      <c r="J183" s="2" t="s">
        <v>16</v>
      </c>
      <c r="K183" s="2"/>
      <c r="L183" s="2"/>
      <c r="M183" t="b">
        <f t="shared" si="45"/>
        <v>1</v>
      </c>
      <c r="N183" t="b">
        <f>IF(M183,ISNA(VLOOKUP(B183,$B$3:B182,1,FALSE)))</f>
        <v>1</v>
      </c>
      <c r="P183" s="14" t="b">
        <f t="shared" ref="P183:P246" si="46">AND(M183,N183)</f>
        <v>1</v>
      </c>
      <c r="Q183" s="10" t="str">
        <f t="shared" ref="Q183:Q246" si="47">SUBSTITUTE(SUBSTITUTE(SUBSTITUTE(SUBSTITUTE(TRIM(SUBSTITUTE(SUBSTITUTE(SUBSTITUTE(SUBSTITUTE(SUBSTITUTE(SUBSTITUTE(SUBSTITUTE(SUBSTITUTE(SUBSTITUTE(SUBSTITUTE(C183,";", " "),"."," "),",", " "),"–"," "),"-"," "),"/"," "),")"," "),"(","")," "," ")," "," "))," ","_"),"__","_"),"__","_"),"__","_")</f>
        <v>Issuer_Action_Code_Online</v>
      </c>
      <c r="R183" s="15"/>
      <c r="S183" s="10" t="str">
        <f t="shared" ref="S183:S246" si="48">SUBSTITUTE(SUBSTITUTE(SUBSTITUTE(SUBSTITUTE(TRIM(SUBSTITUTE(SUBSTITUTE(SUBSTITUTE(SUBSTITUTE(SUBSTITUTE(SUBSTITUTE(SUBSTITUTE(SUBSTITUTE(SUBSTITUTE(SUBSTITUTE(E183,";", " "),"."," "),",", " "),"–"," "),"-"," "),"/"," "),")"," "),"(","")," "," ")," "," "))," ","_"),"__","_"),"__","_"),"__","_")</f>
        <v>Card</v>
      </c>
      <c r="T183" s="10" t="str">
        <f t="shared" ref="T183:T246" si="49">SUBSTITUTE(SUBSTITUTE(SUBSTITUTE(SUBSTITUTE(TRIM(SUBSTITUTE(SUBSTITUTE(SUBSTITUTE(SUBSTITUTE(SUBSTITUTE(SUBSTITUTE(SUBSTITUTE(SUBSTITUTE(SUBSTITUTE(SUBSTITUTE(F183,";", " "),"."," "),",", " "),"–"," "),"-"," "),"/"," "),")"," "),"(","")," "," ")," "," "))," ","_"),"__","_"),"__","_"),"__","_")</f>
        <v>binary</v>
      </c>
      <c r="U183" s="11" t="str">
        <f t="shared" ref="U183:U246" si="50">IF(LEN(E183)&gt;0,CONCATENATE(UPPER(S183),"_",Q183),Q183)</f>
        <v>CARD_Issuer_Action_Code_Online</v>
      </c>
      <c r="V183" s="9" t="str">
        <f t="shared" ref="V183:V246" si="51">CONCATENATE("(","""",B183,"""")</f>
        <v>("9F0F"</v>
      </c>
      <c r="W183" s="9" t="str">
        <f t="shared" ref="W183:W246" si="52">CONCATENATE(",","""",C183,"""")</f>
        <v>,"Issuer Action Code - Online"</v>
      </c>
      <c r="X183" s="9" t="str">
        <f t="shared" ref="X183:X246" si="53">CONCATENATE(",","""",D183,"""")</f>
        <v>,"Specifies the issuer's conditions that cause a transaction to be transmitted online"</v>
      </c>
      <c r="Y183" s="9" t="str">
        <f t="shared" ref="Y183:Y246" si="54">CONCATENATE(",","""",E183,"""")</f>
        <v>,"Card"</v>
      </c>
      <c r="Z183" s="9" t="str">
        <f t="shared" ref="Z183:Z246" si="55">CONCATENATE(",","""",F183,"""")</f>
        <v>,"binary"</v>
      </c>
      <c r="AA183" s="9" t="str">
        <f t="shared" ref="AA183:AA246" si="56">CONCATENATE(",","""",G183,"""")</f>
        <v>,"'70' or '77'"</v>
      </c>
      <c r="AB183" s="9" t="str">
        <f t="shared" ref="AB183:AB246" si="57">CONCATENATE(",","""",H183,"""")</f>
        <v>,"5"</v>
      </c>
      <c r="AC183" s="9" t="str">
        <f t="shared" ref="AC183:AC246" si="58">CONCATENATE(",","""",I183,"""")</f>
        <v>,"5"</v>
      </c>
      <c r="AD183" s="9"/>
      <c r="AE183" s="12" t="str">
        <f t="shared" ref="AE183:AE246" si="59">IF(P183,CONCATENATE(U183,V183,W183,X183,Y183,Z183,AA183,AB183,AC183,"),"),"")</f>
        <v>CARD_Issuer_Action_Code_Online("9F0F","Issuer Action Code - Online","Specifies the issuer's conditions that cause a transaction to be transmitted online","Card","binary","'70' or '77'","5","5"),</v>
      </c>
    </row>
    <row r="184" spans="1:31" ht="15.75" thickBot="1">
      <c r="A184">
        <v>179</v>
      </c>
      <c r="B184" s="4" t="s">
        <v>315</v>
      </c>
      <c r="C184" s="4" t="s">
        <v>316</v>
      </c>
      <c r="D184" s="5" t="s">
        <v>318</v>
      </c>
      <c r="E184" s="4" t="s">
        <v>13</v>
      </c>
      <c r="F184" s="4" t="s">
        <v>238</v>
      </c>
      <c r="G184" s="4" t="s">
        <v>38</v>
      </c>
      <c r="H184" s="4">
        <v>5</v>
      </c>
      <c r="I184" s="4">
        <v>5</v>
      </c>
      <c r="J184" s="4" t="s">
        <v>16</v>
      </c>
      <c r="K184" s="4"/>
      <c r="L184" s="4"/>
      <c r="M184" t="b">
        <f t="shared" si="45"/>
        <v>1</v>
      </c>
      <c r="N184" t="b">
        <f>IF(M184,ISNA(VLOOKUP(B184,$B$3:B183,1,FALSE)))</f>
        <v>0</v>
      </c>
      <c r="P184" s="14" t="b">
        <f t="shared" si="46"/>
        <v>0</v>
      </c>
      <c r="Q184" s="10" t="str">
        <f t="shared" si="47"/>
        <v>Issuer_Action_Code_Online</v>
      </c>
      <c r="R184" s="15"/>
      <c r="S184" s="10" t="str">
        <f t="shared" si="48"/>
        <v>Card</v>
      </c>
      <c r="T184" s="10" t="str">
        <f t="shared" si="49"/>
        <v>binary_40</v>
      </c>
      <c r="U184" s="11" t="str">
        <f t="shared" si="50"/>
        <v>CARD_Issuer_Action_Code_Online</v>
      </c>
      <c r="V184" s="9" t="str">
        <f t="shared" si="51"/>
        <v>("9F0F"</v>
      </c>
      <c r="W184" s="9" t="str">
        <f t="shared" si="52"/>
        <v>,"Issuer Action Code - Online"</v>
      </c>
      <c r="X184" s="9" t="str">
        <f t="shared" si="53"/>
        <v>,"Specifies conditions that cause a transaction to be transmitted online."</v>
      </c>
      <c r="Y184" s="9" t="str">
        <f t="shared" si="54"/>
        <v>,"Card"</v>
      </c>
      <c r="Z184" s="9" t="str">
        <f t="shared" si="55"/>
        <v>,"binary 40"</v>
      </c>
      <c r="AA184" s="9" t="str">
        <f t="shared" si="56"/>
        <v>,"'70' or '77'"</v>
      </c>
      <c r="AB184" s="9" t="str">
        <f t="shared" si="57"/>
        <v>,"5"</v>
      </c>
      <c r="AC184" s="9" t="str">
        <f t="shared" si="58"/>
        <v>,"5"</v>
      </c>
      <c r="AD184" s="9"/>
      <c r="AE184" s="12" t="str">
        <f t="shared" si="59"/>
        <v/>
      </c>
    </row>
    <row r="185" spans="1:31" ht="29.25" thickBot="1">
      <c r="A185">
        <v>180</v>
      </c>
      <c r="B185" s="2" t="s">
        <v>315</v>
      </c>
      <c r="C185" s="2" t="s">
        <v>316</v>
      </c>
      <c r="D185" s="3" t="s">
        <v>317</v>
      </c>
      <c r="E185" s="2" t="s">
        <v>13</v>
      </c>
      <c r="F185" s="2" t="s">
        <v>37</v>
      </c>
      <c r="G185" s="2" t="s">
        <v>38</v>
      </c>
      <c r="H185" s="2">
        <v>5</v>
      </c>
      <c r="I185" s="2">
        <v>5</v>
      </c>
      <c r="J185" s="2" t="s">
        <v>16</v>
      </c>
      <c r="K185" s="2"/>
      <c r="L185" s="2"/>
      <c r="M185" t="b">
        <f t="shared" si="45"/>
        <v>1</v>
      </c>
      <c r="N185" t="b">
        <f>IF(M185,ISNA(VLOOKUP(B185,$B$3:B184,1,FALSE)))</f>
        <v>0</v>
      </c>
      <c r="P185" s="14" t="b">
        <f t="shared" si="46"/>
        <v>0</v>
      </c>
      <c r="Q185" s="10" t="str">
        <f t="shared" si="47"/>
        <v>Issuer_Action_Code_Online</v>
      </c>
      <c r="R185" s="15"/>
      <c r="S185" s="10" t="str">
        <f t="shared" si="48"/>
        <v>Card</v>
      </c>
      <c r="T185" s="10" t="str">
        <f t="shared" si="49"/>
        <v>binary</v>
      </c>
      <c r="U185" s="11" t="str">
        <f t="shared" si="50"/>
        <v>CARD_Issuer_Action_Code_Online</v>
      </c>
      <c r="V185" s="9" t="str">
        <f t="shared" si="51"/>
        <v>("9F0F"</v>
      </c>
      <c r="W185" s="9" t="str">
        <f t="shared" si="52"/>
        <v>,"Issuer Action Code - Online"</v>
      </c>
      <c r="X185" s="9" t="str">
        <f t="shared" si="53"/>
        <v>,"Specifies the issuer's conditions that cause a transaction to be transmitted online"</v>
      </c>
      <c r="Y185" s="9" t="str">
        <f t="shared" si="54"/>
        <v>,"Card"</v>
      </c>
      <c r="Z185" s="9" t="str">
        <f t="shared" si="55"/>
        <v>,"binary"</v>
      </c>
      <c r="AA185" s="9" t="str">
        <f t="shared" si="56"/>
        <v>,"'70' or '77'"</v>
      </c>
      <c r="AB185" s="9" t="str">
        <f t="shared" si="57"/>
        <v>,"5"</v>
      </c>
      <c r="AC185" s="9" t="str">
        <f t="shared" si="58"/>
        <v>,"5"</v>
      </c>
      <c r="AD185" s="9"/>
      <c r="AE185" s="12" t="str">
        <f t="shared" si="59"/>
        <v/>
      </c>
    </row>
    <row r="186" spans="1:31" ht="29.25" thickBot="1">
      <c r="A186">
        <v>181</v>
      </c>
      <c r="B186" s="7" t="s">
        <v>319</v>
      </c>
      <c r="C186" s="7" t="s">
        <v>320</v>
      </c>
      <c r="D186" s="5" t="s">
        <v>321</v>
      </c>
      <c r="E186" s="7" t="s">
        <v>13</v>
      </c>
      <c r="F186" s="7" t="s">
        <v>37</v>
      </c>
      <c r="G186" s="7" t="s">
        <v>162</v>
      </c>
      <c r="H186" s="7">
        <v>0</v>
      </c>
      <c r="I186" s="7">
        <v>32</v>
      </c>
      <c r="J186" s="7" t="s">
        <v>16</v>
      </c>
      <c r="K186" s="7"/>
      <c r="L186" s="4"/>
      <c r="M186" t="b">
        <f t="shared" si="45"/>
        <v>1</v>
      </c>
      <c r="N186" t="b">
        <f>IF(M186,ISNA(VLOOKUP(B186,$B$3:B185,1,FALSE)))</f>
        <v>1</v>
      </c>
      <c r="P186" s="14" t="b">
        <f t="shared" si="46"/>
        <v>1</v>
      </c>
      <c r="Q186" s="10" t="str">
        <f t="shared" si="47"/>
        <v>Issuer_Application_Data_IAD</v>
      </c>
      <c r="R186" s="15"/>
      <c r="S186" s="10" t="str">
        <f t="shared" si="48"/>
        <v>Card</v>
      </c>
      <c r="T186" s="10" t="str">
        <f t="shared" si="49"/>
        <v>binary</v>
      </c>
      <c r="U186" s="11" t="str">
        <f t="shared" si="50"/>
        <v>CARD_Issuer_Application_Data_IAD</v>
      </c>
      <c r="V186" s="9" t="str">
        <f t="shared" si="51"/>
        <v>("9F10"</v>
      </c>
      <c r="W186" s="9" t="str">
        <f t="shared" si="52"/>
        <v>,"Issuer Application Data (IAD)"</v>
      </c>
      <c r="X186" s="9" t="str">
        <f t="shared" si="53"/>
        <v>,"Contains proprietary application data for transmission to the issuer in an online transaction."</v>
      </c>
      <c r="Y186" s="9" t="str">
        <f t="shared" si="54"/>
        <v>,"Card"</v>
      </c>
      <c r="Z186" s="9" t="str">
        <f t="shared" si="55"/>
        <v>,"binary"</v>
      </c>
      <c r="AA186" s="9" t="str">
        <f t="shared" si="56"/>
        <v>,"'77' or '80'"</v>
      </c>
      <c r="AB186" s="9" t="str">
        <f t="shared" si="57"/>
        <v>,"0"</v>
      </c>
      <c r="AC186" s="9" t="str">
        <f t="shared" si="58"/>
        <v>,"32"</v>
      </c>
      <c r="AD186" s="9"/>
      <c r="AE186" s="12" t="str">
        <f t="shared" si="59"/>
        <v>CARD_Issuer_Application_Data_IAD("9F10","Issuer Application Data (IAD)","Contains proprietary application data for transmission to the issuer in an online transaction.","Card","binary","'77' or '80'","0","32"),</v>
      </c>
    </row>
    <row r="187" spans="1:31" ht="72" thickBot="1">
      <c r="A187">
        <v>182</v>
      </c>
      <c r="B187" s="7"/>
      <c r="C187" s="7"/>
      <c r="D187" s="5" t="s">
        <v>322</v>
      </c>
      <c r="E187" s="7"/>
      <c r="F187" s="7"/>
      <c r="G187" s="7"/>
      <c r="H187" s="7"/>
      <c r="I187" s="7"/>
      <c r="J187" s="7"/>
      <c r="K187" s="7"/>
      <c r="L187" s="4"/>
      <c r="M187" t="b">
        <f t="shared" si="45"/>
        <v>0</v>
      </c>
      <c r="N187" t="b">
        <f>IF(M187,ISNA(VLOOKUP(B187,$B$3:B186,1,FALSE)))</f>
        <v>0</v>
      </c>
      <c r="P187" s="14" t="b">
        <f t="shared" si="46"/>
        <v>0</v>
      </c>
      <c r="Q187" s="10" t="str">
        <f t="shared" si="47"/>
        <v/>
      </c>
      <c r="R187" s="15"/>
      <c r="S187" s="10" t="str">
        <f t="shared" si="48"/>
        <v/>
      </c>
      <c r="T187" s="10" t="str">
        <f t="shared" si="49"/>
        <v/>
      </c>
      <c r="U187" s="11" t="str">
        <f t="shared" si="50"/>
        <v/>
      </c>
      <c r="V187" s="9" t="str">
        <f t="shared" si="51"/>
        <v>(""</v>
      </c>
      <c r="W187" s="9" t="str">
        <f t="shared" si="52"/>
        <v>,""</v>
      </c>
      <c r="X187" s="9" t="str">
        <f t="shared" si="53"/>
        <v>,"Note: For CCD-compliant applications, Annex C, section C7 defines the specific coding of the Issuer Application Data (IAD). To avoid potential conflicts with CCD-compliant applications, it is strongly recommended that the IAD data element in an application that is not CCD-compliant should not use the coding for a CCD-compliant application."</v>
      </c>
      <c r="Y187" s="9" t="str">
        <f t="shared" si="54"/>
        <v>,""</v>
      </c>
      <c r="Z187" s="9" t="str">
        <f t="shared" si="55"/>
        <v>,""</v>
      </c>
      <c r="AA187" s="9" t="str">
        <f t="shared" si="56"/>
        <v>,""</v>
      </c>
      <c r="AB187" s="9" t="str">
        <f t="shared" si="57"/>
        <v>,""</v>
      </c>
      <c r="AC187" s="9" t="str">
        <f t="shared" si="58"/>
        <v>,""</v>
      </c>
      <c r="AD187" s="9"/>
      <c r="AE187" s="12" t="str">
        <f t="shared" si="59"/>
        <v/>
      </c>
    </row>
    <row r="188" spans="1:31" ht="29.25" thickBot="1">
      <c r="A188">
        <v>183</v>
      </c>
      <c r="B188" s="6" t="s">
        <v>319</v>
      </c>
      <c r="C188" s="6" t="s">
        <v>320</v>
      </c>
      <c r="D188" s="3" t="s">
        <v>321</v>
      </c>
      <c r="E188" s="6" t="s">
        <v>13</v>
      </c>
      <c r="F188" s="6" t="s">
        <v>37</v>
      </c>
      <c r="G188" s="6" t="s">
        <v>162</v>
      </c>
      <c r="H188" s="6">
        <v>0</v>
      </c>
      <c r="I188" s="6">
        <v>32</v>
      </c>
      <c r="J188" s="6" t="s">
        <v>16</v>
      </c>
      <c r="K188" s="6"/>
      <c r="L188" s="2"/>
      <c r="M188" t="b">
        <f t="shared" si="45"/>
        <v>1</v>
      </c>
      <c r="N188" t="b">
        <f>IF(M188,ISNA(VLOOKUP(B188,$B$3:B187,1,FALSE)))</f>
        <v>0</v>
      </c>
      <c r="P188" s="14" t="b">
        <f t="shared" si="46"/>
        <v>0</v>
      </c>
      <c r="Q188" s="10" t="str">
        <f t="shared" si="47"/>
        <v>Issuer_Application_Data_IAD</v>
      </c>
      <c r="R188" s="15"/>
      <c r="S188" s="10" t="str">
        <f t="shared" si="48"/>
        <v>Card</v>
      </c>
      <c r="T188" s="10" t="str">
        <f t="shared" si="49"/>
        <v>binary</v>
      </c>
      <c r="U188" s="11" t="str">
        <f t="shared" si="50"/>
        <v>CARD_Issuer_Application_Data_IAD</v>
      </c>
      <c r="V188" s="9" t="str">
        <f t="shared" si="51"/>
        <v>("9F10"</v>
      </c>
      <c r="W188" s="9" t="str">
        <f t="shared" si="52"/>
        <v>,"Issuer Application Data (IAD)"</v>
      </c>
      <c r="X188" s="9" t="str">
        <f t="shared" si="53"/>
        <v>,"Contains proprietary application data for transmission to the issuer in an online transaction."</v>
      </c>
      <c r="Y188" s="9" t="str">
        <f t="shared" si="54"/>
        <v>,"Card"</v>
      </c>
      <c r="Z188" s="9" t="str">
        <f t="shared" si="55"/>
        <v>,"binary"</v>
      </c>
      <c r="AA188" s="9" t="str">
        <f t="shared" si="56"/>
        <v>,"'77' or '80'"</v>
      </c>
      <c r="AB188" s="9" t="str">
        <f t="shared" si="57"/>
        <v>,"0"</v>
      </c>
      <c r="AC188" s="9" t="str">
        <f t="shared" si="58"/>
        <v>,"32"</v>
      </c>
      <c r="AD188" s="9"/>
      <c r="AE188" s="12" t="str">
        <f t="shared" si="59"/>
        <v/>
      </c>
    </row>
    <row r="189" spans="1:31" ht="72" thickBot="1">
      <c r="A189">
        <v>184</v>
      </c>
      <c r="B189" s="6"/>
      <c r="C189" s="6"/>
      <c r="D189" s="3" t="s">
        <v>322</v>
      </c>
      <c r="E189" s="6"/>
      <c r="F189" s="6"/>
      <c r="G189" s="6"/>
      <c r="H189" s="6"/>
      <c r="I189" s="6"/>
      <c r="J189" s="6"/>
      <c r="K189" s="6"/>
      <c r="L189" s="2"/>
      <c r="M189" t="b">
        <f t="shared" si="45"/>
        <v>0</v>
      </c>
      <c r="N189" t="b">
        <f>IF(M189,ISNA(VLOOKUP(B189,$B$3:B188,1,FALSE)))</f>
        <v>0</v>
      </c>
      <c r="P189" s="14" t="b">
        <f t="shared" si="46"/>
        <v>0</v>
      </c>
      <c r="Q189" s="10" t="str">
        <f t="shared" si="47"/>
        <v/>
      </c>
      <c r="R189" s="15"/>
      <c r="S189" s="10" t="str">
        <f t="shared" si="48"/>
        <v/>
      </c>
      <c r="T189" s="10" t="str">
        <f t="shared" si="49"/>
        <v/>
      </c>
      <c r="U189" s="11" t="str">
        <f t="shared" si="50"/>
        <v/>
      </c>
      <c r="V189" s="9" t="str">
        <f t="shared" si="51"/>
        <v>(""</v>
      </c>
      <c r="W189" s="9" t="str">
        <f t="shared" si="52"/>
        <v>,""</v>
      </c>
      <c r="X189" s="9" t="str">
        <f t="shared" si="53"/>
        <v>,"Note: For CCD-compliant applications, Annex C, section C7 defines the specific coding of the Issuer Application Data (IAD). To avoid potential conflicts with CCD-compliant applications, it is strongly recommended that the IAD data element in an application that is not CCD-compliant should not use the coding for a CCD-compliant application."</v>
      </c>
      <c r="Y189" s="9" t="str">
        <f t="shared" si="54"/>
        <v>,""</v>
      </c>
      <c r="Z189" s="9" t="str">
        <f t="shared" si="55"/>
        <v>,""</v>
      </c>
      <c r="AA189" s="9" t="str">
        <f t="shared" si="56"/>
        <v>,""</v>
      </c>
      <c r="AB189" s="9" t="str">
        <f t="shared" si="57"/>
        <v>,""</v>
      </c>
      <c r="AC189" s="9" t="str">
        <f t="shared" si="58"/>
        <v>,""</v>
      </c>
      <c r="AD189" s="9"/>
      <c r="AE189" s="12" t="str">
        <f t="shared" si="59"/>
        <v/>
      </c>
    </row>
    <row r="190" spans="1:31" ht="29.25" thickBot="1">
      <c r="A190">
        <v>185</v>
      </c>
      <c r="B190" s="4" t="s">
        <v>319</v>
      </c>
      <c r="C190" s="4" t="s">
        <v>320</v>
      </c>
      <c r="D190" s="5" t="s">
        <v>323</v>
      </c>
      <c r="E190" s="4" t="s">
        <v>13</v>
      </c>
      <c r="F190" s="4" t="s">
        <v>37</v>
      </c>
      <c r="G190" s="4" t="s">
        <v>162</v>
      </c>
      <c r="H190" s="4">
        <v>0</v>
      </c>
      <c r="I190" s="4">
        <v>32</v>
      </c>
      <c r="J190" s="4" t="s">
        <v>16</v>
      </c>
      <c r="K190" s="4"/>
      <c r="L190" s="4"/>
      <c r="M190" t="b">
        <f t="shared" si="45"/>
        <v>1</v>
      </c>
      <c r="N190" t="b">
        <f>IF(M190,ISNA(VLOOKUP(B190,$B$3:B189,1,FALSE)))</f>
        <v>0</v>
      </c>
      <c r="P190" s="14" t="b">
        <f t="shared" si="46"/>
        <v>0</v>
      </c>
      <c r="Q190" s="10" t="str">
        <f t="shared" si="47"/>
        <v>Issuer_Application_Data_IAD</v>
      </c>
      <c r="R190" s="15"/>
      <c r="S190" s="10" t="str">
        <f t="shared" si="48"/>
        <v>Card</v>
      </c>
      <c r="T190" s="10" t="str">
        <f t="shared" si="49"/>
        <v>binary</v>
      </c>
      <c r="U190" s="11" t="str">
        <f t="shared" si="50"/>
        <v>CARD_Issuer_Application_Data_IAD</v>
      </c>
      <c r="V190" s="9" t="str">
        <f t="shared" si="51"/>
        <v>("9F10"</v>
      </c>
      <c r="W190" s="9" t="str">
        <f t="shared" si="52"/>
        <v>,"Issuer Application Data (IAD)"</v>
      </c>
      <c r="X190" s="9" t="str">
        <f t="shared" si="53"/>
        <v>,"Contains proprietary application data for transmission to the Issuer in an online transaction."</v>
      </c>
      <c r="Y190" s="9" t="str">
        <f t="shared" si="54"/>
        <v>,"Card"</v>
      </c>
      <c r="Z190" s="9" t="str">
        <f t="shared" si="55"/>
        <v>,"binary"</v>
      </c>
      <c r="AA190" s="9" t="str">
        <f t="shared" si="56"/>
        <v>,"'77' or '80'"</v>
      </c>
      <c r="AB190" s="9" t="str">
        <f t="shared" si="57"/>
        <v>,"0"</v>
      </c>
      <c r="AC190" s="9" t="str">
        <f t="shared" si="58"/>
        <v>,"32"</v>
      </c>
      <c r="AD190" s="9"/>
      <c r="AE190" s="12" t="str">
        <f t="shared" si="59"/>
        <v/>
      </c>
    </row>
    <row r="191" spans="1:31" ht="29.25" thickBot="1">
      <c r="A191">
        <v>186</v>
      </c>
      <c r="B191" s="2" t="s">
        <v>319</v>
      </c>
      <c r="C191" s="2" t="s">
        <v>320</v>
      </c>
      <c r="D191" s="3" t="s">
        <v>324</v>
      </c>
      <c r="E191" s="2" t="s">
        <v>13</v>
      </c>
      <c r="F191" s="2" t="s">
        <v>37</v>
      </c>
      <c r="G191" s="2" t="s">
        <v>162</v>
      </c>
      <c r="H191" s="2" t="s">
        <v>325</v>
      </c>
      <c r="I191" s="2" t="s">
        <v>325</v>
      </c>
      <c r="J191" s="2" t="s">
        <v>16</v>
      </c>
      <c r="K191" s="2"/>
      <c r="L191" s="2"/>
      <c r="M191" t="b">
        <f t="shared" si="45"/>
        <v>1</v>
      </c>
      <c r="N191" t="b">
        <f>IF(M191,ISNA(VLOOKUP(B191,$B$3:B190,1,FALSE)))</f>
        <v>0</v>
      </c>
      <c r="P191" s="14" t="b">
        <f t="shared" si="46"/>
        <v>0</v>
      </c>
      <c r="Q191" s="10" t="str">
        <f t="shared" si="47"/>
        <v>Issuer_Application_Data_IAD</v>
      </c>
      <c r="R191" s="15"/>
      <c r="S191" s="10" t="str">
        <f t="shared" si="48"/>
        <v>Card</v>
      </c>
      <c r="T191" s="10" t="str">
        <f t="shared" si="49"/>
        <v>binary</v>
      </c>
      <c r="U191" s="11" t="str">
        <f t="shared" si="50"/>
        <v>CARD_Issuer_Application_Data_IAD</v>
      </c>
      <c r="V191" s="9" t="str">
        <f t="shared" si="51"/>
        <v>("9F10"</v>
      </c>
      <c r="W191" s="9" t="str">
        <f t="shared" si="52"/>
        <v>,"Issuer Application Data (IAD)"</v>
      </c>
      <c r="X191" s="9" t="str">
        <f t="shared" si="53"/>
        <v>,"Contains proprietary application data for transmission to the Issuer in all transaction messages."</v>
      </c>
      <c r="Y191" s="9" t="str">
        <f t="shared" si="54"/>
        <v>,"Card"</v>
      </c>
      <c r="Z191" s="9" t="str">
        <f t="shared" si="55"/>
        <v>,"binary"</v>
      </c>
      <c r="AA191" s="9" t="str">
        <f t="shared" si="56"/>
        <v>,"'77' or '80'"</v>
      </c>
      <c r="AB191" s="9" t="str">
        <f t="shared" si="57"/>
        <v>,"var. 32"</v>
      </c>
      <c r="AC191" s="9" t="str">
        <f t="shared" si="58"/>
        <v>,"var. 32"</v>
      </c>
      <c r="AD191" s="9"/>
      <c r="AE191" s="12" t="str">
        <f t="shared" si="59"/>
        <v/>
      </c>
    </row>
    <row r="192" spans="1:31" ht="29.25" thickBot="1">
      <c r="A192">
        <v>187</v>
      </c>
      <c r="B192" s="4" t="s">
        <v>319</v>
      </c>
      <c r="C192" s="4" t="s">
        <v>320</v>
      </c>
      <c r="D192" s="5" t="s">
        <v>323</v>
      </c>
      <c r="E192" s="4" t="s">
        <v>13</v>
      </c>
      <c r="F192" s="4" t="s">
        <v>37</v>
      </c>
      <c r="G192" s="4" t="s">
        <v>162</v>
      </c>
      <c r="H192" s="4" t="s">
        <v>203</v>
      </c>
      <c r="I192" s="4" t="s">
        <v>203</v>
      </c>
      <c r="J192" s="4" t="s">
        <v>16</v>
      </c>
      <c r="K192" s="4"/>
      <c r="L192" s="4"/>
      <c r="M192" t="b">
        <f t="shared" ref="M192:M255" si="60">LEN(B192)&gt;0</f>
        <v>1</v>
      </c>
      <c r="N192" t="b">
        <f>IF(M192,ISNA(VLOOKUP(B192,$B$3:B191,1,FALSE)))</f>
        <v>0</v>
      </c>
      <c r="P192" s="14" t="b">
        <f t="shared" si="46"/>
        <v>0</v>
      </c>
      <c r="Q192" s="10" t="str">
        <f t="shared" si="47"/>
        <v>Issuer_Application_Data_IAD</v>
      </c>
      <c r="R192" s="15"/>
      <c r="S192" s="10" t="str">
        <f t="shared" si="48"/>
        <v>Card</v>
      </c>
      <c r="T192" s="10" t="str">
        <f t="shared" si="49"/>
        <v>binary</v>
      </c>
      <c r="U192" s="11" t="str">
        <f t="shared" si="50"/>
        <v>CARD_Issuer_Application_Data_IAD</v>
      </c>
      <c r="V192" s="9" t="str">
        <f t="shared" si="51"/>
        <v>("9F10"</v>
      </c>
      <c r="W192" s="9" t="str">
        <f t="shared" si="52"/>
        <v>,"Issuer Application Data (IAD)"</v>
      </c>
      <c r="X192" s="9" t="str">
        <f t="shared" si="53"/>
        <v>,"Contains proprietary application data for transmission to the Issuer in an online transaction."</v>
      </c>
      <c r="Y192" s="9" t="str">
        <f t="shared" si="54"/>
        <v>,"Card"</v>
      </c>
      <c r="Z192" s="9" t="str">
        <f t="shared" si="55"/>
        <v>,"binary"</v>
      </c>
      <c r="AA192" s="9" t="str">
        <f t="shared" si="56"/>
        <v>,"'77' or '80'"</v>
      </c>
      <c r="AB192" s="9" t="str">
        <f t="shared" si="57"/>
        <v>,"var. up to 32"</v>
      </c>
      <c r="AC192" s="9" t="str">
        <f t="shared" si="58"/>
        <v>,"var. up to 32"</v>
      </c>
      <c r="AD192" s="9"/>
      <c r="AE192" s="12" t="str">
        <f t="shared" si="59"/>
        <v/>
      </c>
    </row>
    <row r="193" spans="1:31" ht="29.25" thickBot="1">
      <c r="A193">
        <v>188</v>
      </c>
      <c r="B193" s="2" t="s">
        <v>326</v>
      </c>
      <c r="C193" s="2" t="s">
        <v>327</v>
      </c>
      <c r="D193" s="3" t="s">
        <v>328</v>
      </c>
      <c r="E193" s="2" t="s">
        <v>13</v>
      </c>
      <c r="F193" s="2" t="s">
        <v>92</v>
      </c>
      <c r="G193" s="2" t="s">
        <v>84</v>
      </c>
      <c r="H193" s="2">
        <v>1</v>
      </c>
      <c r="I193" s="2">
        <v>1</v>
      </c>
      <c r="J193" s="2" t="s">
        <v>16</v>
      </c>
      <c r="K193" s="2"/>
      <c r="L193" s="2"/>
      <c r="M193" t="b">
        <f t="shared" si="60"/>
        <v>1</v>
      </c>
      <c r="N193" t="b">
        <f>IF(M193,ISNA(VLOOKUP(B193,$B$3:B192,1,FALSE)))</f>
        <v>1</v>
      </c>
      <c r="P193" s="14" t="b">
        <f t="shared" si="46"/>
        <v>1</v>
      </c>
      <c r="Q193" s="10" t="str">
        <f t="shared" si="47"/>
        <v>Issuer_Code_Table_Index</v>
      </c>
      <c r="R193" s="15"/>
      <c r="S193" s="10" t="str">
        <f t="shared" si="48"/>
        <v>Card</v>
      </c>
      <c r="T193" s="10" t="str">
        <f t="shared" si="49"/>
        <v>n_2</v>
      </c>
      <c r="U193" s="11" t="str">
        <f t="shared" si="50"/>
        <v>CARD_Issuer_Code_Table_Index</v>
      </c>
      <c r="V193" s="9" t="str">
        <f t="shared" si="51"/>
        <v>("9F11"</v>
      </c>
      <c r="W193" s="9" t="str">
        <f t="shared" si="52"/>
        <v>,"Issuer Code Table Index"</v>
      </c>
      <c r="X193" s="9" t="str">
        <f t="shared" si="53"/>
        <v>,"Indicates the code table according to ISO/IEC 8859 for displaying the Application Preferred Name"</v>
      </c>
      <c r="Y193" s="9" t="str">
        <f t="shared" si="54"/>
        <v>,"Card"</v>
      </c>
      <c r="Z193" s="9" t="str">
        <f t="shared" si="55"/>
        <v>,"n 2"</v>
      </c>
      <c r="AA193" s="9" t="str">
        <f t="shared" si="56"/>
        <v>,"'A5'"</v>
      </c>
      <c r="AB193" s="9" t="str">
        <f t="shared" si="57"/>
        <v>,"1"</v>
      </c>
      <c r="AC193" s="9" t="str">
        <f t="shared" si="58"/>
        <v>,"1"</v>
      </c>
      <c r="AD193" s="9"/>
      <c r="AE193" s="12" t="str">
        <f t="shared" si="59"/>
        <v>CARD_Issuer_Code_Table_Index("9F11","Issuer Code Table Index","Indicates the code table according to ISO/IEC 8859 for displaying the Application Preferred Name","Card","n 2","'A5'","1","1"),</v>
      </c>
    </row>
    <row r="194" spans="1:31" ht="29.25" thickBot="1">
      <c r="A194">
        <v>189</v>
      </c>
      <c r="B194" s="4" t="s">
        <v>326</v>
      </c>
      <c r="C194" s="4" t="s">
        <v>327</v>
      </c>
      <c r="D194" s="5" t="s">
        <v>328</v>
      </c>
      <c r="E194" s="4" t="s">
        <v>13</v>
      </c>
      <c r="F194" s="4" t="s">
        <v>92</v>
      </c>
      <c r="G194" s="4" t="s">
        <v>84</v>
      </c>
      <c r="H194" s="4">
        <v>1</v>
      </c>
      <c r="I194" s="4">
        <v>1</v>
      </c>
      <c r="J194" s="4" t="s">
        <v>16</v>
      </c>
      <c r="K194" s="4"/>
      <c r="L194" s="4"/>
      <c r="M194" t="b">
        <f t="shared" si="60"/>
        <v>1</v>
      </c>
      <c r="N194" t="b">
        <f>IF(M194,ISNA(VLOOKUP(B194,$B$3:B193,1,FALSE)))</f>
        <v>0</v>
      </c>
      <c r="P194" s="14" t="b">
        <f t="shared" si="46"/>
        <v>0</v>
      </c>
      <c r="Q194" s="10" t="str">
        <f t="shared" si="47"/>
        <v>Issuer_Code_Table_Index</v>
      </c>
      <c r="R194" s="15"/>
      <c r="S194" s="10" t="str">
        <f t="shared" si="48"/>
        <v>Card</v>
      </c>
      <c r="T194" s="10" t="str">
        <f t="shared" si="49"/>
        <v>n_2</v>
      </c>
      <c r="U194" s="11" t="str">
        <f t="shared" si="50"/>
        <v>CARD_Issuer_Code_Table_Index</v>
      </c>
      <c r="V194" s="9" t="str">
        <f t="shared" si="51"/>
        <v>("9F11"</v>
      </c>
      <c r="W194" s="9" t="str">
        <f t="shared" si="52"/>
        <v>,"Issuer Code Table Index"</v>
      </c>
      <c r="X194" s="9" t="str">
        <f t="shared" si="53"/>
        <v>,"Indicates the code table according to ISO/IEC 8859 for displaying the Application Preferred Name"</v>
      </c>
      <c r="Y194" s="9" t="str">
        <f t="shared" si="54"/>
        <v>,"Card"</v>
      </c>
      <c r="Z194" s="9" t="str">
        <f t="shared" si="55"/>
        <v>,"n 2"</v>
      </c>
      <c r="AA194" s="9" t="str">
        <f t="shared" si="56"/>
        <v>,"'A5'"</v>
      </c>
      <c r="AB194" s="9" t="str">
        <f t="shared" si="57"/>
        <v>,"1"</v>
      </c>
      <c r="AC194" s="9" t="str">
        <f t="shared" si="58"/>
        <v>,"1"</v>
      </c>
      <c r="AD194" s="9"/>
      <c r="AE194" s="12" t="str">
        <f t="shared" si="59"/>
        <v/>
      </c>
    </row>
    <row r="195" spans="1:31" ht="29.25" thickBot="1">
      <c r="A195">
        <v>190</v>
      </c>
      <c r="B195" s="2" t="s">
        <v>326</v>
      </c>
      <c r="C195" s="2" t="s">
        <v>327</v>
      </c>
      <c r="D195" s="3" t="s">
        <v>328</v>
      </c>
      <c r="E195" s="2" t="s">
        <v>13</v>
      </c>
      <c r="F195" s="2" t="s">
        <v>92</v>
      </c>
      <c r="G195" s="2" t="s">
        <v>84</v>
      </c>
      <c r="H195" s="2">
        <v>1</v>
      </c>
      <c r="I195" s="2">
        <v>1</v>
      </c>
      <c r="J195" s="2" t="s">
        <v>16</v>
      </c>
      <c r="K195" s="2"/>
      <c r="L195" s="2"/>
      <c r="M195" t="b">
        <f t="shared" si="60"/>
        <v>1</v>
      </c>
      <c r="N195" t="b">
        <f>IF(M195,ISNA(VLOOKUP(B195,$B$3:B194,1,FALSE)))</f>
        <v>0</v>
      </c>
      <c r="P195" s="14" t="b">
        <f t="shared" si="46"/>
        <v>0</v>
      </c>
      <c r="Q195" s="10" t="str">
        <f t="shared" si="47"/>
        <v>Issuer_Code_Table_Index</v>
      </c>
      <c r="R195" s="15"/>
      <c r="S195" s="10" t="str">
        <f t="shared" si="48"/>
        <v>Card</v>
      </c>
      <c r="T195" s="10" t="str">
        <f t="shared" si="49"/>
        <v>n_2</v>
      </c>
      <c r="U195" s="11" t="str">
        <f t="shared" si="50"/>
        <v>CARD_Issuer_Code_Table_Index</v>
      </c>
      <c r="V195" s="9" t="str">
        <f t="shared" si="51"/>
        <v>("9F11"</v>
      </c>
      <c r="W195" s="9" t="str">
        <f t="shared" si="52"/>
        <v>,"Issuer Code Table Index"</v>
      </c>
      <c r="X195" s="9" t="str">
        <f t="shared" si="53"/>
        <v>,"Indicates the code table according to ISO/IEC 8859 for displaying the Application Preferred Name"</v>
      </c>
      <c r="Y195" s="9" t="str">
        <f t="shared" si="54"/>
        <v>,"Card"</v>
      </c>
      <c r="Z195" s="9" t="str">
        <f t="shared" si="55"/>
        <v>,"n 2"</v>
      </c>
      <c r="AA195" s="9" t="str">
        <f t="shared" si="56"/>
        <v>,"'A5'"</v>
      </c>
      <c r="AB195" s="9" t="str">
        <f t="shared" si="57"/>
        <v>,"1"</v>
      </c>
      <c r="AC195" s="9" t="str">
        <f t="shared" si="58"/>
        <v>,"1"</v>
      </c>
      <c r="AD195" s="9"/>
      <c r="AE195" s="12" t="str">
        <f t="shared" si="59"/>
        <v/>
      </c>
    </row>
    <row r="196" spans="1:31" ht="15.75" thickBot="1">
      <c r="A196">
        <v>191</v>
      </c>
      <c r="B196" s="4" t="s">
        <v>329</v>
      </c>
      <c r="C196" s="4" t="s">
        <v>330</v>
      </c>
      <c r="D196" s="5" t="s">
        <v>331</v>
      </c>
      <c r="E196" s="4" t="s">
        <v>13</v>
      </c>
      <c r="F196" s="4" t="s">
        <v>33</v>
      </c>
      <c r="G196" s="4" t="s">
        <v>25</v>
      </c>
      <c r="H196" s="4">
        <v>1</v>
      </c>
      <c r="I196" s="4">
        <v>16</v>
      </c>
      <c r="J196" s="4" t="s">
        <v>16</v>
      </c>
      <c r="K196" s="4"/>
      <c r="L196" s="4"/>
      <c r="M196" t="b">
        <f t="shared" si="60"/>
        <v>1</v>
      </c>
      <c r="N196" t="b">
        <f>IF(M196,ISNA(VLOOKUP(B196,$B$3:B195,1,FALSE)))</f>
        <v>1</v>
      </c>
      <c r="P196" s="14" t="b">
        <f t="shared" si="46"/>
        <v>1</v>
      </c>
      <c r="Q196" s="10" t="str">
        <f t="shared" si="47"/>
        <v>Application_Preferred_Name</v>
      </c>
      <c r="R196" s="15"/>
      <c r="S196" s="10" t="str">
        <f t="shared" si="48"/>
        <v>Card</v>
      </c>
      <c r="T196" s="10" t="str">
        <f t="shared" si="49"/>
        <v>ans</v>
      </c>
      <c r="U196" s="11" t="str">
        <f t="shared" si="50"/>
        <v>CARD_Application_Preferred_Name</v>
      </c>
      <c r="V196" s="9" t="str">
        <f t="shared" si="51"/>
        <v>("9F12"</v>
      </c>
      <c r="W196" s="9" t="str">
        <f t="shared" si="52"/>
        <v>,"Application Preferred Name"</v>
      </c>
      <c r="X196" s="9" t="str">
        <f t="shared" si="53"/>
        <v>,"Preferred mnemonic associated with the AID"</v>
      </c>
      <c r="Y196" s="9" t="str">
        <f t="shared" si="54"/>
        <v>,"Card"</v>
      </c>
      <c r="Z196" s="9" t="str">
        <f t="shared" si="55"/>
        <v>,"ans"</v>
      </c>
      <c r="AA196" s="9" t="str">
        <f t="shared" si="56"/>
        <v>,"'61' or 'A5'"</v>
      </c>
      <c r="AB196" s="9" t="str">
        <f t="shared" si="57"/>
        <v>,"1"</v>
      </c>
      <c r="AC196" s="9" t="str">
        <f t="shared" si="58"/>
        <v>,"16"</v>
      </c>
      <c r="AD196" s="9"/>
      <c r="AE196" s="12" t="str">
        <f t="shared" si="59"/>
        <v>CARD_Application_Preferred_Name("9F12","Application Preferred Name","Preferred mnemonic associated with the AID","Card","ans","'61' or 'A5'","1","16"),</v>
      </c>
    </row>
    <row r="197" spans="1:31" ht="15.75" thickBot="1">
      <c r="A197">
        <v>192</v>
      </c>
      <c r="B197" s="2" t="s">
        <v>329</v>
      </c>
      <c r="C197" s="2" t="s">
        <v>330</v>
      </c>
      <c r="D197" s="3" t="s">
        <v>331</v>
      </c>
      <c r="E197" s="2" t="s">
        <v>13</v>
      </c>
      <c r="F197" s="2" t="s">
        <v>332</v>
      </c>
      <c r="G197" s="2" t="s">
        <v>25</v>
      </c>
      <c r="H197" s="2">
        <v>1</v>
      </c>
      <c r="I197" s="2">
        <v>16</v>
      </c>
      <c r="J197" s="2" t="s">
        <v>16</v>
      </c>
      <c r="K197" s="2"/>
      <c r="L197" s="2"/>
      <c r="M197" t="b">
        <f t="shared" si="60"/>
        <v>1</v>
      </c>
      <c r="N197" t="b">
        <f>IF(M197,ISNA(VLOOKUP(B197,$B$3:B196,1,FALSE)))</f>
        <v>0</v>
      </c>
      <c r="P197" s="14" t="b">
        <f t="shared" si="46"/>
        <v>0</v>
      </c>
      <c r="Q197" s="10" t="str">
        <f t="shared" si="47"/>
        <v>Application_Preferred_Name</v>
      </c>
      <c r="R197" s="15"/>
      <c r="S197" s="10" t="str">
        <f t="shared" si="48"/>
        <v>Card</v>
      </c>
      <c r="T197" s="10" t="str">
        <f t="shared" si="49"/>
        <v>ans_1_16</v>
      </c>
      <c r="U197" s="11" t="str">
        <f t="shared" si="50"/>
        <v>CARD_Application_Preferred_Name</v>
      </c>
      <c r="V197" s="9" t="str">
        <f t="shared" si="51"/>
        <v>("9F12"</v>
      </c>
      <c r="W197" s="9" t="str">
        <f t="shared" si="52"/>
        <v>,"Application Preferred Name"</v>
      </c>
      <c r="X197" s="9" t="str">
        <f t="shared" si="53"/>
        <v>,"Preferred mnemonic associated with the AID"</v>
      </c>
      <c r="Y197" s="9" t="str">
        <f t="shared" si="54"/>
        <v>,"Card"</v>
      </c>
      <c r="Z197" s="9" t="str">
        <f t="shared" si="55"/>
        <v>,"ans 1-16"</v>
      </c>
      <c r="AA197" s="9" t="str">
        <f t="shared" si="56"/>
        <v>,"'61' or 'A5'"</v>
      </c>
      <c r="AB197" s="9" t="str">
        <f t="shared" si="57"/>
        <v>,"1"</v>
      </c>
      <c r="AC197" s="9" t="str">
        <f t="shared" si="58"/>
        <v>,"16"</v>
      </c>
      <c r="AD197" s="9"/>
      <c r="AE197" s="12" t="str">
        <f t="shared" si="59"/>
        <v/>
      </c>
    </row>
    <row r="198" spans="1:31" ht="15.75" thickBot="1">
      <c r="A198">
        <v>193</v>
      </c>
      <c r="B198" s="4" t="s">
        <v>329</v>
      </c>
      <c r="C198" s="4" t="s">
        <v>330</v>
      </c>
      <c r="D198" s="5" t="s">
        <v>331</v>
      </c>
      <c r="E198" s="4" t="s">
        <v>13</v>
      </c>
      <c r="F198" s="4" t="s">
        <v>332</v>
      </c>
      <c r="G198" s="4" t="s">
        <v>25</v>
      </c>
      <c r="H198" s="4">
        <v>1</v>
      </c>
      <c r="I198" s="4">
        <v>16</v>
      </c>
      <c r="J198" s="4" t="s">
        <v>16</v>
      </c>
      <c r="K198" s="4"/>
      <c r="L198" s="4"/>
      <c r="M198" t="b">
        <f t="shared" si="60"/>
        <v>1</v>
      </c>
      <c r="N198" t="b">
        <f>IF(M198,ISNA(VLOOKUP(B198,$B$3:B197,1,FALSE)))</f>
        <v>0</v>
      </c>
      <c r="P198" s="14" t="b">
        <f t="shared" si="46"/>
        <v>0</v>
      </c>
      <c r="Q198" s="10" t="str">
        <f t="shared" si="47"/>
        <v>Application_Preferred_Name</v>
      </c>
      <c r="R198" s="15"/>
      <c r="S198" s="10" t="str">
        <f t="shared" si="48"/>
        <v>Card</v>
      </c>
      <c r="T198" s="10" t="str">
        <f t="shared" si="49"/>
        <v>ans_1_16</v>
      </c>
      <c r="U198" s="11" t="str">
        <f t="shared" si="50"/>
        <v>CARD_Application_Preferred_Name</v>
      </c>
      <c r="V198" s="9" t="str">
        <f t="shared" si="51"/>
        <v>("9F12"</v>
      </c>
      <c r="W198" s="9" t="str">
        <f t="shared" si="52"/>
        <v>,"Application Preferred Name"</v>
      </c>
      <c r="X198" s="9" t="str">
        <f t="shared" si="53"/>
        <v>,"Preferred mnemonic associated with the AID"</v>
      </c>
      <c r="Y198" s="9" t="str">
        <f t="shared" si="54"/>
        <v>,"Card"</v>
      </c>
      <c r="Z198" s="9" t="str">
        <f t="shared" si="55"/>
        <v>,"ans 1-16"</v>
      </c>
      <c r="AA198" s="9" t="str">
        <f t="shared" si="56"/>
        <v>,"'61' or 'A5'"</v>
      </c>
      <c r="AB198" s="9" t="str">
        <f t="shared" si="57"/>
        <v>,"1"</v>
      </c>
      <c r="AC198" s="9" t="str">
        <f t="shared" si="58"/>
        <v>,"16"</v>
      </c>
      <c r="AD198" s="9"/>
      <c r="AE198" s="12" t="str">
        <f t="shared" si="59"/>
        <v/>
      </c>
    </row>
    <row r="199" spans="1:31" ht="29.25" thickBot="1">
      <c r="A199">
        <v>194</v>
      </c>
      <c r="B199" s="2" t="s">
        <v>333</v>
      </c>
      <c r="C199" s="2" t="s">
        <v>334</v>
      </c>
      <c r="D199" s="3" t="s">
        <v>335</v>
      </c>
      <c r="E199" s="2" t="s">
        <v>13</v>
      </c>
      <c r="F199" s="2" t="s">
        <v>37</v>
      </c>
      <c r="G199" s="2"/>
      <c r="H199" s="2">
        <v>2</v>
      </c>
      <c r="I199" s="2">
        <v>2</v>
      </c>
      <c r="J199" s="2" t="s">
        <v>16</v>
      </c>
      <c r="K199" s="2"/>
      <c r="L199" s="2"/>
      <c r="M199" t="b">
        <f t="shared" si="60"/>
        <v>1</v>
      </c>
      <c r="N199" t="b">
        <f>IF(M199,ISNA(VLOOKUP(B199,$B$3:B198,1,FALSE)))</f>
        <v>1</v>
      </c>
      <c r="P199" s="14" t="b">
        <f t="shared" si="46"/>
        <v>1</v>
      </c>
      <c r="Q199" s="10" t="str">
        <f t="shared" si="47"/>
        <v>Last_Online_Application_Transaction_Counter_ATC_Register</v>
      </c>
      <c r="R199" s="15"/>
      <c r="S199" s="10" t="str">
        <f t="shared" si="48"/>
        <v>Card</v>
      </c>
      <c r="T199" s="10" t="str">
        <f t="shared" si="49"/>
        <v>binary</v>
      </c>
      <c r="U199" s="11" t="str">
        <f t="shared" si="50"/>
        <v>CARD_Last_Online_Application_Transaction_Counter_ATC_Register</v>
      </c>
      <c r="V199" s="9" t="str">
        <f t="shared" si="51"/>
        <v>("9F13"</v>
      </c>
      <c r="W199" s="9" t="str">
        <f t="shared" si="52"/>
        <v>,"Last Online Application Transaction Counter (ATC) Register"</v>
      </c>
      <c r="X199" s="9" t="str">
        <f t="shared" si="53"/>
        <v>,"ATC value of the last transaction that went online"</v>
      </c>
      <c r="Y199" s="9" t="str">
        <f t="shared" si="54"/>
        <v>,"Card"</v>
      </c>
      <c r="Z199" s="9" t="str">
        <f t="shared" si="55"/>
        <v>,"binary"</v>
      </c>
      <c r="AA199" s="9" t="str">
        <f t="shared" si="56"/>
        <v>,""</v>
      </c>
      <c r="AB199" s="9" t="str">
        <f t="shared" si="57"/>
        <v>,"2"</v>
      </c>
      <c r="AC199" s="9" t="str">
        <f t="shared" si="58"/>
        <v>,"2"</v>
      </c>
      <c r="AD199" s="9"/>
      <c r="AE199" s="12" t="str">
        <f t="shared" si="59"/>
        <v>CARD_Last_Online_Application_Transaction_Counter_ATC_Register("9F13","Last Online Application Transaction Counter (ATC) Register","ATC value of the last transaction that went online","Card","binary","","2","2"),</v>
      </c>
    </row>
    <row r="200" spans="1:31" ht="29.25" thickBot="1">
      <c r="A200">
        <v>195</v>
      </c>
      <c r="B200" s="4" t="s">
        <v>336</v>
      </c>
      <c r="C200" s="4" t="s">
        <v>337</v>
      </c>
      <c r="D200" s="5" t="s">
        <v>338</v>
      </c>
      <c r="E200" s="4" t="s">
        <v>13</v>
      </c>
      <c r="F200" s="4" t="s">
        <v>37</v>
      </c>
      <c r="G200" s="4" t="s">
        <v>38</v>
      </c>
      <c r="H200" s="4">
        <v>1</v>
      </c>
      <c r="I200" s="4">
        <v>1</v>
      </c>
      <c r="J200" s="4" t="s">
        <v>16</v>
      </c>
      <c r="K200" s="4"/>
      <c r="L200" s="4"/>
      <c r="M200" t="b">
        <f t="shared" si="60"/>
        <v>1</v>
      </c>
      <c r="N200" t="b">
        <f>IF(M200,ISNA(VLOOKUP(B200,$B$3:B199,1,FALSE)))</f>
        <v>1</v>
      </c>
      <c r="P200" s="14" t="b">
        <f t="shared" si="46"/>
        <v>1</v>
      </c>
      <c r="Q200" s="10" t="str">
        <f t="shared" si="47"/>
        <v>Lower_Consecutive_Offline_Limit</v>
      </c>
      <c r="R200" s="15"/>
      <c r="S200" s="10" t="str">
        <f t="shared" si="48"/>
        <v>Card</v>
      </c>
      <c r="T200" s="10" t="str">
        <f t="shared" si="49"/>
        <v>binary</v>
      </c>
      <c r="U200" s="11" t="str">
        <f t="shared" si="50"/>
        <v>CARD_Lower_Consecutive_Offline_Limit</v>
      </c>
      <c r="V200" s="9" t="str">
        <f t="shared" si="51"/>
        <v>("9F14"</v>
      </c>
      <c r="W200" s="9" t="str">
        <f t="shared" si="52"/>
        <v>,"Lower Consecutive Offline Limit"</v>
      </c>
      <c r="X200" s="9" t="str">
        <f t="shared" si="53"/>
        <v>,"Issuer-specified preference for the maximum number of consecutive offline transactions for this ICC application allowed in a terminal with online capability"</v>
      </c>
      <c r="Y200" s="9" t="str">
        <f t="shared" si="54"/>
        <v>,"Card"</v>
      </c>
      <c r="Z200" s="9" t="str">
        <f t="shared" si="55"/>
        <v>,"binary"</v>
      </c>
      <c r="AA200" s="9" t="str">
        <f t="shared" si="56"/>
        <v>,"'70' or '77'"</v>
      </c>
      <c r="AB200" s="9" t="str">
        <f t="shared" si="57"/>
        <v>,"1"</v>
      </c>
      <c r="AC200" s="9" t="str">
        <f t="shared" si="58"/>
        <v>,"1"</v>
      </c>
      <c r="AD200" s="9"/>
      <c r="AE200" s="12" t="str">
        <f t="shared" si="59"/>
        <v>CARD_Lower_Consecutive_Offline_Limit("9F14","Lower Consecutive Offline Limit","Issuer-specified preference for the maximum number of consecutive offline transactions for this ICC application allowed in a terminal with online capability","Card","binary","'70' or '77'","1","1"),</v>
      </c>
    </row>
    <row r="201" spans="1:31" ht="29.25" thickBot="1">
      <c r="A201">
        <v>196</v>
      </c>
      <c r="B201" s="2" t="s">
        <v>339</v>
      </c>
      <c r="C201" s="2" t="s">
        <v>340</v>
      </c>
      <c r="D201" s="3" t="s">
        <v>341</v>
      </c>
      <c r="E201" s="2" t="s">
        <v>52</v>
      </c>
      <c r="F201" s="2" t="s">
        <v>342</v>
      </c>
      <c r="G201" s="2"/>
      <c r="H201" s="2">
        <v>2</v>
      </c>
      <c r="I201" s="2">
        <v>2</v>
      </c>
      <c r="J201" s="2" t="s">
        <v>16</v>
      </c>
      <c r="K201" s="2"/>
      <c r="L201" s="2"/>
      <c r="M201" t="b">
        <f t="shared" si="60"/>
        <v>1</v>
      </c>
      <c r="N201" t="b">
        <f>IF(M201,ISNA(VLOOKUP(B201,$B$3:B200,1,FALSE)))</f>
        <v>1</v>
      </c>
      <c r="P201" s="14" t="b">
        <f t="shared" si="46"/>
        <v>1</v>
      </c>
      <c r="Q201" s="10" t="str">
        <f t="shared" si="47"/>
        <v>Merchant_Category_Code</v>
      </c>
      <c r="R201" s="15"/>
      <c r="S201" s="10" t="str">
        <f t="shared" si="48"/>
        <v>Terminal</v>
      </c>
      <c r="T201" s="10" t="str">
        <f t="shared" si="49"/>
        <v>n_4</v>
      </c>
      <c r="U201" s="11" t="str">
        <f t="shared" si="50"/>
        <v>TERMINAL_Merchant_Category_Code</v>
      </c>
      <c r="V201" s="9" t="str">
        <f t="shared" si="51"/>
        <v>("9F15"</v>
      </c>
      <c r="W201" s="9" t="str">
        <f t="shared" si="52"/>
        <v>,"Merchant Category Code"</v>
      </c>
      <c r="X201" s="9" t="str">
        <f t="shared" si="53"/>
        <v>,"Classifies the type of business being done by the merchant, represented according to ISO 8583:1993 for Card Acceptor Business Code"</v>
      </c>
      <c r="Y201" s="9" t="str">
        <f t="shared" si="54"/>
        <v>,"Terminal"</v>
      </c>
      <c r="Z201" s="9" t="str">
        <f t="shared" si="55"/>
        <v>,"n 4"</v>
      </c>
      <c r="AA201" s="9" t="str">
        <f t="shared" si="56"/>
        <v>,""</v>
      </c>
      <c r="AB201" s="9" t="str">
        <f t="shared" si="57"/>
        <v>,"2"</v>
      </c>
      <c r="AC201" s="9" t="str">
        <f t="shared" si="58"/>
        <v>,"2"</v>
      </c>
      <c r="AD201" s="9"/>
      <c r="AE201" s="12" t="str">
        <f t="shared" si="59"/>
        <v>TERMINAL_Merchant_Category_Code("9F15","Merchant Category Code","Classifies the type of business being done by the merchant, represented according to ISO 8583:1993 for Card Acceptor Business Code","Terminal","n 4","","2","2"),</v>
      </c>
    </row>
    <row r="202" spans="1:31" ht="29.25" thickBot="1">
      <c r="A202">
        <v>197</v>
      </c>
      <c r="B202" s="4" t="s">
        <v>339</v>
      </c>
      <c r="C202" s="4" t="s">
        <v>340</v>
      </c>
      <c r="D202" s="5" t="s">
        <v>341</v>
      </c>
      <c r="E202" s="4" t="s">
        <v>78</v>
      </c>
      <c r="F202" s="4" t="s">
        <v>342</v>
      </c>
      <c r="G202" s="4"/>
      <c r="H202" s="4">
        <v>2</v>
      </c>
      <c r="I202" s="4">
        <v>2</v>
      </c>
      <c r="J202" s="4" t="s">
        <v>16</v>
      </c>
      <c r="K202" s="4"/>
      <c r="L202" s="4"/>
      <c r="M202" t="b">
        <f t="shared" si="60"/>
        <v>1</v>
      </c>
      <c r="N202" t="b">
        <f>IF(M202,ISNA(VLOOKUP(B202,$B$3:B201,1,FALSE)))</f>
        <v>0</v>
      </c>
      <c r="P202" s="14" t="b">
        <f t="shared" si="46"/>
        <v>0</v>
      </c>
      <c r="Q202" s="10" t="str">
        <f t="shared" si="47"/>
        <v>Merchant_Category_Code</v>
      </c>
      <c r="R202" s="15"/>
      <c r="S202" s="10" t="str">
        <f t="shared" si="48"/>
        <v>Configuration_POS</v>
      </c>
      <c r="T202" s="10" t="str">
        <f t="shared" si="49"/>
        <v>n_4</v>
      </c>
      <c r="U202" s="11" t="str">
        <f t="shared" si="50"/>
        <v>CONFIGURATION_POS_Merchant_Category_Code</v>
      </c>
      <c r="V202" s="9" t="str">
        <f t="shared" si="51"/>
        <v>("9F15"</v>
      </c>
      <c r="W202" s="9" t="str">
        <f t="shared" si="52"/>
        <v>,"Merchant Category Code"</v>
      </c>
      <c r="X202" s="9" t="str">
        <f t="shared" si="53"/>
        <v>,"Classifies the type of business being done by the merchant, represented according to ISO 8583:1993 for Card Acceptor Business Code"</v>
      </c>
      <c r="Y202" s="9" t="str">
        <f t="shared" si="54"/>
        <v>,"Configuration (POS)"</v>
      </c>
      <c r="Z202" s="9" t="str">
        <f t="shared" si="55"/>
        <v>,"n 4"</v>
      </c>
      <c r="AA202" s="9" t="str">
        <f t="shared" si="56"/>
        <v>,""</v>
      </c>
      <c r="AB202" s="9" t="str">
        <f t="shared" si="57"/>
        <v>,"2"</v>
      </c>
      <c r="AC202" s="9" t="str">
        <f t="shared" si="58"/>
        <v>,"2"</v>
      </c>
      <c r="AD202" s="9"/>
      <c r="AE202" s="12" t="str">
        <f t="shared" si="59"/>
        <v/>
      </c>
    </row>
    <row r="203" spans="1:31" ht="29.25" thickBot="1">
      <c r="A203">
        <v>198</v>
      </c>
      <c r="B203" s="2" t="s">
        <v>343</v>
      </c>
      <c r="C203" s="2" t="s">
        <v>344</v>
      </c>
      <c r="D203" s="3" t="s">
        <v>345</v>
      </c>
      <c r="E203" s="2" t="s">
        <v>52</v>
      </c>
      <c r="F203" s="2" t="s">
        <v>346</v>
      </c>
      <c r="G203" s="2"/>
      <c r="H203" s="2">
        <v>15</v>
      </c>
      <c r="I203" s="2">
        <v>15</v>
      </c>
      <c r="J203" s="2" t="s">
        <v>16</v>
      </c>
      <c r="K203" s="2"/>
      <c r="L203" s="2"/>
      <c r="M203" t="b">
        <f t="shared" si="60"/>
        <v>1</v>
      </c>
      <c r="N203" t="b">
        <f>IF(M203,ISNA(VLOOKUP(B203,$B$3:B202,1,FALSE)))</f>
        <v>1</v>
      </c>
      <c r="P203" s="14" t="b">
        <f t="shared" si="46"/>
        <v>1</v>
      </c>
      <c r="Q203" s="10" t="str">
        <f t="shared" si="47"/>
        <v>Merchant_Identifier</v>
      </c>
      <c r="R203" s="15"/>
      <c r="S203" s="10" t="str">
        <f t="shared" si="48"/>
        <v>Terminal</v>
      </c>
      <c r="T203" s="10" t="str">
        <f t="shared" si="49"/>
        <v>ans_15</v>
      </c>
      <c r="U203" s="11" t="str">
        <f t="shared" si="50"/>
        <v>TERMINAL_Merchant_Identifier</v>
      </c>
      <c r="V203" s="9" t="str">
        <f t="shared" si="51"/>
        <v>("9F16"</v>
      </c>
      <c r="W203" s="9" t="str">
        <f t="shared" si="52"/>
        <v>,"Merchant Identifier"</v>
      </c>
      <c r="X203" s="9" t="str">
        <f t="shared" si="53"/>
        <v>,"When concatenated with the Acquirer Identifier, uniquely identifies a given merchant"</v>
      </c>
      <c r="Y203" s="9" t="str">
        <f t="shared" si="54"/>
        <v>,"Terminal"</v>
      </c>
      <c r="Z203" s="9" t="str">
        <f t="shared" si="55"/>
        <v>,"ans 15"</v>
      </c>
      <c r="AA203" s="9" t="str">
        <f t="shared" si="56"/>
        <v>,""</v>
      </c>
      <c r="AB203" s="9" t="str">
        <f t="shared" si="57"/>
        <v>,"15"</v>
      </c>
      <c r="AC203" s="9" t="str">
        <f t="shared" si="58"/>
        <v>,"15"</v>
      </c>
      <c r="AD203" s="9"/>
      <c r="AE203" s="12" t="str">
        <f t="shared" si="59"/>
        <v>TERMINAL_Merchant_Identifier("9F16","Merchant Identifier","When concatenated with the Acquirer Identifier, uniquely identifies a given merchant","Terminal","ans 15","","15","15"),</v>
      </c>
    </row>
    <row r="204" spans="1:31" ht="15.75" thickBot="1">
      <c r="A204">
        <v>199</v>
      </c>
      <c r="B204" s="4" t="s">
        <v>347</v>
      </c>
      <c r="C204" s="4" t="s">
        <v>348</v>
      </c>
      <c r="D204" s="5" t="s">
        <v>349</v>
      </c>
      <c r="E204" s="4" t="s">
        <v>13</v>
      </c>
      <c r="F204" s="4" t="s">
        <v>37</v>
      </c>
      <c r="G204" s="4"/>
      <c r="H204" s="4">
        <v>1</v>
      </c>
      <c r="I204" s="4">
        <v>1</v>
      </c>
      <c r="J204" s="4" t="s">
        <v>16</v>
      </c>
      <c r="K204" s="4"/>
      <c r="L204" s="4"/>
      <c r="M204" t="b">
        <f t="shared" si="60"/>
        <v>1</v>
      </c>
      <c r="N204" t="b">
        <f>IF(M204,ISNA(VLOOKUP(B204,$B$3:B203,1,FALSE)))</f>
        <v>1</v>
      </c>
      <c r="P204" s="14" t="b">
        <f t="shared" si="46"/>
        <v>1</v>
      </c>
      <c r="Q204" s="10" t="str">
        <f t="shared" si="47"/>
        <v>Personal_Identification_Number_PIN_Try_Counter</v>
      </c>
      <c r="R204" s="15"/>
      <c r="S204" s="10" t="str">
        <f t="shared" si="48"/>
        <v>Card</v>
      </c>
      <c r="T204" s="10" t="str">
        <f t="shared" si="49"/>
        <v>binary</v>
      </c>
      <c r="U204" s="11" t="str">
        <f t="shared" si="50"/>
        <v>CARD_Personal_Identification_Number_PIN_Try_Counter</v>
      </c>
      <c r="V204" s="9" t="str">
        <f t="shared" si="51"/>
        <v>("9F17"</v>
      </c>
      <c r="W204" s="9" t="str">
        <f t="shared" si="52"/>
        <v>,"Personal Identification Number (PIN) Try Counter"</v>
      </c>
      <c r="X204" s="9" t="str">
        <f t="shared" si="53"/>
        <v>,"Number of PIN tries remaining"</v>
      </c>
      <c r="Y204" s="9" t="str">
        <f t="shared" si="54"/>
        <v>,"Card"</v>
      </c>
      <c r="Z204" s="9" t="str">
        <f t="shared" si="55"/>
        <v>,"binary"</v>
      </c>
      <c r="AA204" s="9" t="str">
        <f t="shared" si="56"/>
        <v>,""</v>
      </c>
      <c r="AB204" s="9" t="str">
        <f t="shared" si="57"/>
        <v>,"1"</v>
      </c>
      <c r="AC204" s="9" t="str">
        <f t="shared" si="58"/>
        <v>,"1"</v>
      </c>
      <c r="AD204" s="9"/>
      <c r="AE204" s="12" t="str">
        <f t="shared" si="59"/>
        <v>CARD_Personal_Identification_Number_PIN_Try_Counter("9F17","Personal Identification Number (PIN) Try Counter","Number of PIN tries remaining","Card","binary","","1","1"),</v>
      </c>
    </row>
    <row r="205" spans="1:31" ht="29.25" thickBot="1">
      <c r="A205">
        <v>200</v>
      </c>
      <c r="B205" s="2" t="s">
        <v>350</v>
      </c>
      <c r="C205" s="2" t="s">
        <v>351</v>
      </c>
      <c r="D205" s="3" t="s">
        <v>352</v>
      </c>
      <c r="E205" s="2" t="s">
        <v>146</v>
      </c>
      <c r="F205" s="2" t="s">
        <v>353</v>
      </c>
      <c r="G205" s="2" t="s">
        <v>173</v>
      </c>
      <c r="H205" s="2">
        <v>4</v>
      </c>
      <c r="I205" s="2">
        <v>4</v>
      </c>
      <c r="J205" s="2" t="s">
        <v>16</v>
      </c>
      <c r="K205" s="2"/>
      <c r="L205" s="2"/>
      <c r="M205" t="b">
        <f t="shared" si="60"/>
        <v>1</v>
      </c>
      <c r="N205" t="b">
        <f>IF(M205,ISNA(VLOOKUP(B205,$B$3:B204,1,FALSE)))</f>
        <v>1</v>
      </c>
      <c r="P205" s="14" t="b">
        <f t="shared" si="46"/>
        <v>1</v>
      </c>
      <c r="Q205" s="10" t="str">
        <f t="shared" si="47"/>
        <v>Issuer_Script_Identifier</v>
      </c>
      <c r="R205" s="15"/>
      <c r="S205" s="10" t="str">
        <f t="shared" si="48"/>
        <v>Issuer</v>
      </c>
      <c r="T205" s="10" t="str">
        <f t="shared" si="49"/>
        <v>binary_32</v>
      </c>
      <c r="U205" s="11" t="str">
        <f t="shared" si="50"/>
        <v>ISSUER_Issuer_Script_Identifier</v>
      </c>
      <c r="V205" s="9" t="str">
        <f t="shared" si="51"/>
        <v>("9F18"</v>
      </c>
      <c r="W205" s="9" t="str">
        <f t="shared" si="52"/>
        <v>,"Issuer Script Identifier"</v>
      </c>
      <c r="X205" s="9" t="str">
        <f t="shared" si="53"/>
        <v>,"May be sent in authorisation response from issuer when response contains Issuer Script. Assigned by the issuer to uniquely identify the Issuer Script."</v>
      </c>
      <c r="Y205" s="9" t="str">
        <f t="shared" si="54"/>
        <v>,"Issuer"</v>
      </c>
      <c r="Z205" s="9" t="str">
        <f t="shared" si="55"/>
        <v>,"binary 32"</v>
      </c>
      <c r="AA205" s="9" t="str">
        <f t="shared" si="56"/>
        <v>,"'71' or '72'"</v>
      </c>
      <c r="AB205" s="9" t="str">
        <f t="shared" si="57"/>
        <v>,"4"</v>
      </c>
      <c r="AC205" s="9" t="str">
        <f t="shared" si="58"/>
        <v>,"4"</v>
      </c>
      <c r="AD205" s="9"/>
      <c r="AE205" s="12" t="str">
        <f t="shared" si="59"/>
        <v>ISSUER_Issuer_Script_Identifier("9F18","Issuer Script Identifier","May be sent in authorisation response from issuer when response contains Issuer Script. Assigned by the issuer to uniquely identify the Issuer Script.","Issuer","binary 32","'71' or '72'","4","4"),</v>
      </c>
    </row>
    <row r="206" spans="1:31" ht="15.75" thickBot="1">
      <c r="A206">
        <v>201</v>
      </c>
      <c r="B206" s="4" t="s">
        <v>350</v>
      </c>
      <c r="C206" s="4" t="s">
        <v>351</v>
      </c>
      <c r="D206" s="5" t="s">
        <v>354</v>
      </c>
      <c r="E206" s="4" t="s">
        <v>146</v>
      </c>
      <c r="F206" s="4" t="s">
        <v>37</v>
      </c>
      <c r="G206" s="4" t="s">
        <v>173</v>
      </c>
      <c r="H206" s="4">
        <v>4</v>
      </c>
      <c r="I206" s="4">
        <v>4</v>
      </c>
      <c r="J206" s="4" t="s">
        <v>16</v>
      </c>
      <c r="K206" s="4"/>
      <c r="L206" s="4"/>
      <c r="M206" t="b">
        <f t="shared" si="60"/>
        <v>1</v>
      </c>
      <c r="N206" t="b">
        <f>IF(M206,ISNA(VLOOKUP(B206,$B$3:B205,1,FALSE)))</f>
        <v>0</v>
      </c>
      <c r="P206" s="14" t="b">
        <f t="shared" si="46"/>
        <v>0</v>
      </c>
      <c r="Q206" s="10" t="str">
        <f t="shared" si="47"/>
        <v>Issuer_Script_Identifier</v>
      </c>
      <c r="R206" s="15"/>
      <c r="S206" s="10" t="str">
        <f t="shared" si="48"/>
        <v>Issuer</v>
      </c>
      <c r="T206" s="10" t="str">
        <f t="shared" si="49"/>
        <v>binary</v>
      </c>
      <c r="U206" s="11" t="str">
        <f t="shared" si="50"/>
        <v>ISSUER_Issuer_Script_Identifier</v>
      </c>
      <c r="V206" s="9" t="str">
        <f t="shared" si="51"/>
        <v>("9F18"</v>
      </c>
      <c r="W206" s="9" t="str">
        <f t="shared" si="52"/>
        <v>,"Issuer Script Identifier"</v>
      </c>
      <c r="X206" s="9" t="str">
        <f t="shared" si="53"/>
        <v>,"Identification of the Issuer Script."</v>
      </c>
      <c r="Y206" s="9" t="str">
        <f t="shared" si="54"/>
        <v>,"Issuer"</v>
      </c>
      <c r="Z206" s="9" t="str">
        <f t="shared" si="55"/>
        <v>,"binary"</v>
      </c>
      <c r="AA206" s="9" t="str">
        <f t="shared" si="56"/>
        <v>,"'71' or '72'"</v>
      </c>
      <c r="AB206" s="9" t="str">
        <f t="shared" si="57"/>
        <v>,"4"</v>
      </c>
      <c r="AC206" s="9" t="str">
        <f t="shared" si="58"/>
        <v>,"4"</v>
      </c>
      <c r="AD206" s="9"/>
      <c r="AE206" s="12" t="str">
        <f t="shared" si="59"/>
        <v/>
      </c>
    </row>
    <row r="207" spans="1:31" ht="15.75" thickBot="1">
      <c r="A207">
        <v>202</v>
      </c>
      <c r="B207" s="2" t="s">
        <v>355</v>
      </c>
      <c r="C207" s="2" t="s">
        <v>356</v>
      </c>
      <c r="D207" s="3"/>
      <c r="E207" s="2"/>
      <c r="F207" s="2" t="s">
        <v>30</v>
      </c>
      <c r="G207" s="2"/>
      <c r="H207" s="2"/>
      <c r="I207" s="2"/>
      <c r="J207" s="2"/>
      <c r="K207" s="2"/>
      <c r="L207" s="2"/>
      <c r="M207" t="b">
        <f t="shared" si="60"/>
        <v>1</v>
      </c>
      <c r="N207" t="b">
        <f>IF(M207,ISNA(VLOOKUP(B207,$B$3:B206,1,FALSE)))</f>
        <v>1</v>
      </c>
      <c r="P207" s="14" t="b">
        <f t="shared" si="46"/>
        <v>1</v>
      </c>
      <c r="Q207" s="10" t="str">
        <f t="shared" si="47"/>
        <v>Deleted_see_9F49</v>
      </c>
      <c r="R207" s="15"/>
      <c r="S207" s="10" t="str">
        <f t="shared" si="48"/>
        <v/>
      </c>
      <c r="T207" s="10" t="str">
        <f t="shared" si="49"/>
        <v>H</v>
      </c>
      <c r="U207" s="11" t="str">
        <f t="shared" si="50"/>
        <v>Deleted_see_9F49</v>
      </c>
      <c r="V207" s="9" t="str">
        <f t="shared" si="51"/>
        <v>("9F19"</v>
      </c>
      <c r="W207" s="9" t="str">
        <f t="shared" si="52"/>
        <v>,"Deleted (see 9F49)"</v>
      </c>
      <c r="X207" s="9" t="str">
        <f t="shared" si="53"/>
        <v>,""</v>
      </c>
      <c r="Y207" s="9" t="str">
        <f t="shared" si="54"/>
        <v>,""</v>
      </c>
      <c r="Z207" s="9" t="str">
        <f t="shared" si="55"/>
        <v>,"H"</v>
      </c>
      <c r="AA207" s="9" t="str">
        <f t="shared" si="56"/>
        <v>,""</v>
      </c>
      <c r="AB207" s="9" t="str">
        <f t="shared" si="57"/>
        <v>,""</v>
      </c>
      <c r="AC207" s="9" t="str">
        <f t="shared" si="58"/>
        <v>,""</v>
      </c>
      <c r="AD207" s="9"/>
      <c r="AE207" s="12" t="str">
        <f t="shared" si="59"/>
        <v>Deleted_see_9F49("9F19","Deleted (see 9F49)","","","H","","",""),</v>
      </c>
    </row>
    <row r="208" spans="1:31" ht="15.75" thickBot="1">
      <c r="A208">
        <v>203</v>
      </c>
      <c r="B208" s="4" t="s">
        <v>357</v>
      </c>
      <c r="C208" s="4" t="s">
        <v>358</v>
      </c>
      <c r="D208" s="5" t="s">
        <v>359</v>
      </c>
      <c r="E208" s="4" t="s">
        <v>52</v>
      </c>
      <c r="F208" s="4" t="s">
        <v>71</v>
      </c>
      <c r="G208" s="4"/>
      <c r="H208" s="4">
        <v>2</v>
      </c>
      <c r="I208" s="4">
        <v>2</v>
      </c>
      <c r="J208" s="4" t="s">
        <v>16</v>
      </c>
      <c r="K208" s="4"/>
      <c r="L208" s="4"/>
      <c r="M208" t="b">
        <f t="shared" si="60"/>
        <v>1</v>
      </c>
      <c r="N208" t="b">
        <f>IF(M208,ISNA(VLOOKUP(B208,$B$3:B207,1,FALSE)))</f>
        <v>1</v>
      </c>
      <c r="P208" s="14" t="b">
        <f t="shared" si="46"/>
        <v>1</v>
      </c>
      <c r="Q208" s="10" t="str">
        <f t="shared" si="47"/>
        <v>Terminal_Country_Code</v>
      </c>
      <c r="R208" s="15"/>
      <c r="S208" s="10" t="str">
        <f t="shared" si="48"/>
        <v>Terminal</v>
      </c>
      <c r="T208" s="10" t="str">
        <f t="shared" si="49"/>
        <v>n_3</v>
      </c>
      <c r="U208" s="11" t="str">
        <f t="shared" si="50"/>
        <v>TERMINAL_Terminal_Country_Code</v>
      </c>
      <c r="V208" s="9" t="str">
        <f t="shared" si="51"/>
        <v>("9F1A"</v>
      </c>
      <c r="W208" s="9" t="str">
        <f t="shared" si="52"/>
        <v>,"Terminal Country Code"</v>
      </c>
      <c r="X208" s="9" t="str">
        <f t="shared" si="53"/>
        <v>,"Indicates the country of the terminal, represented according to ISO 3166"</v>
      </c>
      <c r="Y208" s="9" t="str">
        <f t="shared" si="54"/>
        <v>,"Terminal"</v>
      </c>
      <c r="Z208" s="9" t="str">
        <f t="shared" si="55"/>
        <v>,"n 3"</v>
      </c>
      <c r="AA208" s="9" t="str">
        <f t="shared" si="56"/>
        <v>,""</v>
      </c>
      <c r="AB208" s="9" t="str">
        <f t="shared" si="57"/>
        <v>,"2"</v>
      </c>
      <c r="AC208" s="9" t="str">
        <f t="shared" si="58"/>
        <v>,"2"</v>
      </c>
      <c r="AD208" s="9"/>
      <c r="AE208" s="12" t="str">
        <f t="shared" si="59"/>
        <v>TERMINAL_Terminal_Country_Code("9F1A","Terminal Country Code","Indicates the country of the terminal, represented according to ISO 3166","Terminal","n 3","","2","2"),</v>
      </c>
    </row>
    <row r="209" spans="1:31" ht="15.75" thickBot="1">
      <c r="A209">
        <v>204</v>
      </c>
      <c r="B209" s="2" t="s">
        <v>357</v>
      </c>
      <c r="C209" s="2" t="s">
        <v>358</v>
      </c>
      <c r="D209" s="3" t="s">
        <v>360</v>
      </c>
      <c r="E209" s="2" t="s">
        <v>52</v>
      </c>
      <c r="F209" s="2" t="s">
        <v>71</v>
      </c>
      <c r="G209" s="2"/>
      <c r="H209" s="2">
        <v>2</v>
      </c>
      <c r="I209" s="2">
        <v>2</v>
      </c>
      <c r="J209" s="2" t="s">
        <v>16</v>
      </c>
      <c r="K209" s="2"/>
      <c r="L209" s="2"/>
      <c r="M209" t="b">
        <f t="shared" si="60"/>
        <v>1</v>
      </c>
      <c r="N209" t="b">
        <f>IF(M209,ISNA(VLOOKUP(B209,$B$3:B208,1,FALSE)))</f>
        <v>0</v>
      </c>
      <c r="P209" s="14" t="b">
        <f t="shared" si="46"/>
        <v>0</v>
      </c>
      <c r="Q209" s="10" t="str">
        <f t="shared" si="47"/>
        <v>Terminal_Country_Code</v>
      </c>
      <c r="R209" s="15"/>
      <c r="S209" s="10" t="str">
        <f t="shared" si="48"/>
        <v>Terminal</v>
      </c>
      <c r="T209" s="10" t="str">
        <f t="shared" si="49"/>
        <v>n_3</v>
      </c>
      <c r="U209" s="11" t="str">
        <f t="shared" si="50"/>
        <v>TERMINAL_Terminal_Country_Code</v>
      </c>
      <c r="V209" s="9" t="str">
        <f t="shared" si="51"/>
        <v>("9F1A"</v>
      </c>
      <c r="W209" s="9" t="str">
        <f t="shared" si="52"/>
        <v>,"Terminal Country Code"</v>
      </c>
      <c r="X209" s="9" t="str">
        <f t="shared" si="53"/>
        <v>,"Indicates the country of the terminal, represented according to ISO 3166-1"</v>
      </c>
      <c r="Y209" s="9" t="str">
        <f t="shared" si="54"/>
        <v>,"Terminal"</v>
      </c>
      <c r="Z209" s="9" t="str">
        <f t="shared" si="55"/>
        <v>,"n 3"</v>
      </c>
      <c r="AA209" s="9" t="str">
        <f t="shared" si="56"/>
        <v>,""</v>
      </c>
      <c r="AB209" s="9" t="str">
        <f t="shared" si="57"/>
        <v>,"2"</v>
      </c>
      <c r="AC209" s="9" t="str">
        <f t="shared" si="58"/>
        <v>,"2"</v>
      </c>
      <c r="AD209" s="9"/>
      <c r="AE209" s="12" t="str">
        <f t="shared" si="59"/>
        <v/>
      </c>
    </row>
    <row r="210" spans="1:31" ht="15.75" thickBot="1">
      <c r="A210">
        <v>205</v>
      </c>
      <c r="B210" s="4" t="s">
        <v>357</v>
      </c>
      <c r="C210" s="4" t="s">
        <v>358</v>
      </c>
      <c r="D210" s="5" t="s">
        <v>359</v>
      </c>
      <c r="E210" s="4" t="s">
        <v>52</v>
      </c>
      <c r="F210" s="4" t="s">
        <v>71</v>
      </c>
      <c r="G210" s="4"/>
      <c r="H210" s="4">
        <v>2</v>
      </c>
      <c r="I210" s="4">
        <v>2</v>
      </c>
      <c r="J210" s="4" t="s">
        <v>16</v>
      </c>
      <c r="K210" s="4"/>
      <c r="L210" s="4"/>
      <c r="M210" t="b">
        <f t="shared" si="60"/>
        <v>1</v>
      </c>
      <c r="N210" t="b">
        <f>IF(M210,ISNA(VLOOKUP(B210,$B$3:B209,1,FALSE)))</f>
        <v>0</v>
      </c>
      <c r="P210" s="14" t="b">
        <f t="shared" si="46"/>
        <v>0</v>
      </c>
      <c r="Q210" s="10" t="str">
        <f t="shared" si="47"/>
        <v>Terminal_Country_Code</v>
      </c>
      <c r="R210" s="15"/>
      <c r="S210" s="10" t="str">
        <f t="shared" si="48"/>
        <v>Terminal</v>
      </c>
      <c r="T210" s="10" t="str">
        <f t="shared" si="49"/>
        <v>n_3</v>
      </c>
      <c r="U210" s="11" t="str">
        <f t="shared" si="50"/>
        <v>TERMINAL_Terminal_Country_Code</v>
      </c>
      <c r="V210" s="9" t="str">
        <f t="shared" si="51"/>
        <v>("9F1A"</v>
      </c>
      <c r="W210" s="9" t="str">
        <f t="shared" si="52"/>
        <v>,"Terminal Country Code"</v>
      </c>
      <c r="X210" s="9" t="str">
        <f t="shared" si="53"/>
        <v>,"Indicates the country of the terminal, represented according to ISO 3166"</v>
      </c>
      <c r="Y210" s="9" t="str">
        <f t="shared" si="54"/>
        <v>,"Terminal"</v>
      </c>
      <c r="Z210" s="9" t="str">
        <f t="shared" si="55"/>
        <v>,"n 3"</v>
      </c>
      <c r="AA210" s="9" t="str">
        <f t="shared" si="56"/>
        <v>,""</v>
      </c>
      <c r="AB210" s="9" t="str">
        <f t="shared" si="57"/>
        <v>,"2"</v>
      </c>
      <c r="AC210" s="9" t="str">
        <f t="shared" si="58"/>
        <v>,"2"</v>
      </c>
      <c r="AD210" s="9"/>
      <c r="AE210" s="12" t="str">
        <f t="shared" si="59"/>
        <v/>
      </c>
    </row>
    <row r="211" spans="1:31" ht="15.75" thickBot="1">
      <c r="A211">
        <v>206</v>
      </c>
      <c r="B211" s="2" t="s">
        <v>357</v>
      </c>
      <c r="C211" s="2" t="s">
        <v>358</v>
      </c>
      <c r="D211" s="3" t="s">
        <v>359</v>
      </c>
      <c r="E211" s="2" t="s">
        <v>52</v>
      </c>
      <c r="F211" s="2" t="s">
        <v>71</v>
      </c>
      <c r="G211" s="2"/>
      <c r="H211" s="2">
        <v>2</v>
      </c>
      <c r="I211" s="2">
        <v>2</v>
      </c>
      <c r="J211" s="2" t="s">
        <v>16</v>
      </c>
      <c r="K211" s="2"/>
      <c r="L211" s="2"/>
      <c r="M211" t="b">
        <f t="shared" si="60"/>
        <v>1</v>
      </c>
      <c r="N211" t="b">
        <f>IF(M211,ISNA(VLOOKUP(B211,$B$3:B210,1,FALSE)))</f>
        <v>0</v>
      </c>
      <c r="P211" s="14" t="b">
        <f t="shared" si="46"/>
        <v>0</v>
      </c>
      <c r="Q211" s="10" t="str">
        <f t="shared" si="47"/>
        <v>Terminal_Country_Code</v>
      </c>
      <c r="R211" s="15"/>
      <c r="S211" s="10" t="str">
        <f t="shared" si="48"/>
        <v>Terminal</v>
      </c>
      <c r="T211" s="10" t="str">
        <f t="shared" si="49"/>
        <v>n_3</v>
      </c>
      <c r="U211" s="11" t="str">
        <f t="shared" si="50"/>
        <v>TERMINAL_Terminal_Country_Code</v>
      </c>
      <c r="V211" s="9" t="str">
        <f t="shared" si="51"/>
        <v>("9F1A"</v>
      </c>
      <c r="W211" s="9" t="str">
        <f t="shared" si="52"/>
        <v>,"Terminal Country Code"</v>
      </c>
      <c r="X211" s="9" t="str">
        <f t="shared" si="53"/>
        <v>,"Indicates the country of the terminal, represented according to ISO 3166"</v>
      </c>
      <c r="Y211" s="9" t="str">
        <f t="shared" si="54"/>
        <v>,"Terminal"</v>
      </c>
      <c r="Z211" s="9" t="str">
        <f t="shared" si="55"/>
        <v>,"n 3"</v>
      </c>
      <c r="AA211" s="9" t="str">
        <f t="shared" si="56"/>
        <v>,""</v>
      </c>
      <c r="AB211" s="9" t="str">
        <f t="shared" si="57"/>
        <v>,"2"</v>
      </c>
      <c r="AC211" s="9" t="str">
        <f t="shared" si="58"/>
        <v>,"2"</v>
      </c>
      <c r="AD211" s="9"/>
      <c r="AE211" s="12" t="str">
        <f t="shared" si="59"/>
        <v/>
      </c>
    </row>
    <row r="212" spans="1:31" ht="29.25" thickBot="1">
      <c r="A212">
        <v>207</v>
      </c>
      <c r="B212" s="4" t="s">
        <v>357</v>
      </c>
      <c r="C212" s="4" t="s">
        <v>358</v>
      </c>
      <c r="D212" s="5" t="s">
        <v>361</v>
      </c>
      <c r="E212" s="4" t="s">
        <v>78</v>
      </c>
      <c r="F212" s="4" t="s">
        <v>71</v>
      </c>
      <c r="G212" s="4"/>
      <c r="H212" s="4">
        <v>2</v>
      </c>
      <c r="I212" s="4">
        <v>2</v>
      </c>
      <c r="J212" s="4" t="s">
        <v>16</v>
      </c>
      <c r="K212" s="4"/>
      <c r="L212" s="4"/>
      <c r="M212" t="b">
        <f t="shared" si="60"/>
        <v>1</v>
      </c>
      <c r="N212" t="b">
        <f>IF(M212,ISNA(VLOOKUP(B212,$B$3:B211,1,FALSE)))</f>
        <v>0</v>
      </c>
      <c r="P212" s="14" t="b">
        <f t="shared" si="46"/>
        <v>0</v>
      </c>
      <c r="Q212" s="10" t="str">
        <f t="shared" si="47"/>
        <v>Terminal_Country_Code</v>
      </c>
      <c r="R212" s="15"/>
      <c r="S212" s="10" t="str">
        <f t="shared" si="48"/>
        <v>Configuration_POS</v>
      </c>
      <c r="T212" s="10" t="str">
        <f t="shared" si="49"/>
        <v>n_3</v>
      </c>
      <c r="U212" s="11" t="str">
        <f t="shared" si="50"/>
        <v>CONFIGURATION_POS_Terminal_Country_Code</v>
      </c>
      <c r="V212" s="9" t="str">
        <f t="shared" si="51"/>
        <v>("9F1A"</v>
      </c>
      <c r="W212" s="9" t="str">
        <f t="shared" si="52"/>
        <v>,"Terminal Country Code"</v>
      </c>
      <c r="X212" s="9" t="str">
        <f t="shared" si="53"/>
        <v>,"Indicates the country of the terminal, represented according to ISO 3166. Requested in CDOL1."</v>
      </c>
      <c r="Y212" s="9" t="str">
        <f t="shared" si="54"/>
        <v>,"Configuration (POS)"</v>
      </c>
      <c r="Z212" s="9" t="str">
        <f t="shared" si="55"/>
        <v>,"n 3"</v>
      </c>
      <c r="AA212" s="9" t="str">
        <f t="shared" si="56"/>
        <v>,""</v>
      </c>
      <c r="AB212" s="9" t="str">
        <f t="shared" si="57"/>
        <v>,"2"</v>
      </c>
      <c r="AC212" s="9" t="str">
        <f t="shared" si="58"/>
        <v>,"2"</v>
      </c>
      <c r="AD212" s="9"/>
      <c r="AE212" s="12" t="str">
        <f t="shared" si="59"/>
        <v/>
      </c>
    </row>
    <row r="213" spans="1:31" ht="15.75" thickBot="1">
      <c r="A213">
        <v>208</v>
      </c>
      <c r="B213" s="2" t="s">
        <v>362</v>
      </c>
      <c r="C213" s="2" t="s">
        <v>363</v>
      </c>
      <c r="D213" s="3" t="s">
        <v>364</v>
      </c>
      <c r="E213" s="2" t="s">
        <v>52</v>
      </c>
      <c r="F213" s="2" t="s">
        <v>353</v>
      </c>
      <c r="G213" s="2"/>
      <c r="H213" s="2">
        <v>4</v>
      </c>
      <c r="I213" s="2">
        <v>4</v>
      </c>
      <c r="J213" s="2" t="s">
        <v>16</v>
      </c>
      <c r="K213" s="2"/>
      <c r="L213" s="2"/>
      <c r="M213" t="b">
        <f t="shared" si="60"/>
        <v>1</v>
      </c>
      <c r="N213" t="b">
        <f>IF(M213,ISNA(VLOOKUP(B213,$B$3:B212,1,FALSE)))</f>
        <v>1</v>
      </c>
      <c r="P213" s="14" t="b">
        <f t="shared" si="46"/>
        <v>1</v>
      </c>
      <c r="Q213" s="10" t="str">
        <f t="shared" si="47"/>
        <v>Terminal_Floor_Limit</v>
      </c>
      <c r="R213" s="15"/>
      <c r="S213" s="10" t="str">
        <f t="shared" si="48"/>
        <v>Terminal</v>
      </c>
      <c r="T213" s="10" t="str">
        <f t="shared" si="49"/>
        <v>binary_32</v>
      </c>
      <c r="U213" s="11" t="str">
        <f t="shared" si="50"/>
        <v>TERMINAL_Terminal_Floor_Limit</v>
      </c>
      <c r="V213" s="9" t="str">
        <f t="shared" si="51"/>
        <v>("9F1B"</v>
      </c>
      <c r="W213" s="9" t="str">
        <f t="shared" si="52"/>
        <v>,"Terminal Floor Limit"</v>
      </c>
      <c r="X213" s="9" t="str">
        <f t="shared" si="53"/>
        <v>,"Indicates the floor limit in the terminal in conjunction with the AID"</v>
      </c>
      <c r="Y213" s="9" t="str">
        <f t="shared" si="54"/>
        <v>,"Terminal"</v>
      </c>
      <c r="Z213" s="9" t="str">
        <f t="shared" si="55"/>
        <v>,"binary 32"</v>
      </c>
      <c r="AA213" s="9" t="str">
        <f t="shared" si="56"/>
        <v>,""</v>
      </c>
      <c r="AB213" s="9" t="str">
        <f t="shared" si="57"/>
        <v>,"4"</v>
      </c>
      <c r="AC213" s="9" t="str">
        <f t="shared" si="58"/>
        <v>,"4"</v>
      </c>
      <c r="AD213" s="9"/>
      <c r="AE213" s="12" t="str">
        <f t="shared" si="59"/>
        <v>TERMINAL_Terminal_Floor_Limit("9F1B","Terminal Floor Limit","Indicates the floor limit in the terminal in conjunction with the AID","Terminal","binary 32","","4","4"),</v>
      </c>
    </row>
    <row r="214" spans="1:31" ht="15.75" thickBot="1">
      <c r="A214">
        <v>209</v>
      </c>
      <c r="B214" s="4" t="s">
        <v>362</v>
      </c>
      <c r="C214" s="4" t="s">
        <v>363</v>
      </c>
      <c r="D214" s="5" t="s">
        <v>364</v>
      </c>
      <c r="E214" s="4" t="s">
        <v>52</v>
      </c>
      <c r="F214" s="4" t="s">
        <v>353</v>
      </c>
      <c r="G214" s="4"/>
      <c r="H214" s="4">
        <v>4</v>
      </c>
      <c r="I214" s="4">
        <v>4</v>
      </c>
      <c r="J214" s="4" t="s">
        <v>16</v>
      </c>
      <c r="K214" s="4"/>
      <c r="L214" s="4"/>
      <c r="M214" t="b">
        <f t="shared" si="60"/>
        <v>1</v>
      </c>
      <c r="N214" t="b">
        <f>IF(M214,ISNA(VLOOKUP(B214,$B$3:B213,1,FALSE)))</f>
        <v>0</v>
      </c>
      <c r="P214" s="14" t="b">
        <f t="shared" si="46"/>
        <v>0</v>
      </c>
      <c r="Q214" s="10" t="str">
        <f t="shared" si="47"/>
        <v>Terminal_Floor_Limit</v>
      </c>
      <c r="R214" s="15"/>
      <c r="S214" s="10" t="str">
        <f t="shared" si="48"/>
        <v>Terminal</v>
      </c>
      <c r="T214" s="10" t="str">
        <f t="shared" si="49"/>
        <v>binary_32</v>
      </c>
      <c r="U214" s="11" t="str">
        <f t="shared" si="50"/>
        <v>TERMINAL_Terminal_Floor_Limit</v>
      </c>
      <c r="V214" s="9" t="str">
        <f t="shared" si="51"/>
        <v>("9F1B"</v>
      </c>
      <c r="W214" s="9" t="str">
        <f t="shared" si="52"/>
        <v>,"Terminal Floor Limit"</v>
      </c>
      <c r="X214" s="9" t="str">
        <f t="shared" si="53"/>
        <v>,"Indicates the floor limit in the terminal in conjunction with the AID"</v>
      </c>
      <c r="Y214" s="9" t="str">
        <f t="shared" si="54"/>
        <v>,"Terminal"</v>
      </c>
      <c r="Z214" s="9" t="str">
        <f t="shared" si="55"/>
        <v>,"binary 32"</v>
      </c>
      <c r="AA214" s="9" t="str">
        <f t="shared" si="56"/>
        <v>,""</v>
      </c>
      <c r="AB214" s="9" t="str">
        <f t="shared" si="57"/>
        <v>,"4"</v>
      </c>
      <c r="AC214" s="9" t="str">
        <f t="shared" si="58"/>
        <v>,"4"</v>
      </c>
      <c r="AD214" s="9"/>
      <c r="AE214" s="12" t="str">
        <f t="shared" si="59"/>
        <v/>
      </c>
    </row>
    <row r="215" spans="1:31" ht="15.75" thickBot="1">
      <c r="A215">
        <v>210</v>
      </c>
      <c r="B215" s="2" t="s">
        <v>365</v>
      </c>
      <c r="C215" s="2" t="s">
        <v>366</v>
      </c>
      <c r="D215" s="3" t="s">
        <v>367</v>
      </c>
      <c r="E215" s="2" t="s">
        <v>52</v>
      </c>
      <c r="F215" s="2" t="s">
        <v>368</v>
      </c>
      <c r="G215" s="2"/>
      <c r="H215" s="2">
        <v>8</v>
      </c>
      <c r="I215" s="2">
        <v>8</v>
      </c>
      <c r="J215" s="2" t="s">
        <v>16</v>
      </c>
      <c r="K215" s="2"/>
      <c r="L215" s="2"/>
      <c r="M215" t="b">
        <f t="shared" si="60"/>
        <v>1</v>
      </c>
      <c r="N215" t="b">
        <f>IF(M215,ISNA(VLOOKUP(B215,$B$3:B214,1,FALSE)))</f>
        <v>1</v>
      </c>
      <c r="P215" s="14" t="b">
        <f t="shared" si="46"/>
        <v>1</v>
      </c>
      <c r="Q215" s="10" t="str">
        <f t="shared" si="47"/>
        <v>Terminal_Identification</v>
      </c>
      <c r="R215" s="15"/>
      <c r="S215" s="10" t="str">
        <f t="shared" si="48"/>
        <v>Terminal</v>
      </c>
      <c r="T215" s="10" t="str">
        <f t="shared" si="49"/>
        <v>an_8</v>
      </c>
      <c r="U215" s="11" t="str">
        <f t="shared" si="50"/>
        <v>TERMINAL_Terminal_Identification</v>
      </c>
      <c r="V215" s="9" t="str">
        <f t="shared" si="51"/>
        <v>("9F1C"</v>
      </c>
      <c r="W215" s="9" t="str">
        <f t="shared" si="52"/>
        <v>,"Terminal Identification"</v>
      </c>
      <c r="X215" s="9" t="str">
        <f t="shared" si="53"/>
        <v>,"Designates the unique location of a Terminal at a merchant"</v>
      </c>
      <c r="Y215" s="9" t="str">
        <f t="shared" si="54"/>
        <v>,"Terminal"</v>
      </c>
      <c r="Z215" s="9" t="str">
        <f t="shared" si="55"/>
        <v>,"an 8"</v>
      </c>
      <c r="AA215" s="9" t="str">
        <f t="shared" si="56"/>
        <v>,""</v>
      </c>
      <c r="AB215" s="9" t="str">
        <f t="shared" si="57"/>
        <v>,"8"</v>
      </c>
      <c r="AC215" s="9" t="str">
        <f t="shared" si="58"/>
        <v>,"8"</v>
      </c>
      <c r="AD215" s="9"/>
      <c r="AE215" s="12" t="str">
        <f t="shared" si="59"/>
        <v>TERMINAL_Terminal_Identification("9F1C","Terminal Identification","Designates the unique location of a Terminal at a merchant","Terminal","an 8","","8","8"),</v>
      </c>
    </row>
    <row r="216" spans="1:31" ht="15.75" thickBot="1">
      <c r="A216">
        <v>211</v>
      </c>
      <c r="B216" s="4" t="s">
        <v>369</v>
      </c>
      <c r="C216" s="4" t="s">
        <v>370</v>
      </c>
      <c r="D216" s="5" t="s">
        <v>371</v>
      </c>
      <c r="E216" s="4" t="s">
        <v>52</v>
      </c>
      <c r="F216" s="4" t="s">
        <v>37</v>
      </c>
      <c r="G216" s="4"/>
      <c r="H216" s="4">
        <v>1</v>
      </c>
      <c r="I216" s="4">
        <v>8</v>
      </c>
      <c r="J216" s="4" t="s">
        <v>16</v>
      </c>
      <c r="K216" s="4"/>
      <c r="L216" s="4"/>
      <c r="M216" t="b">
        <f t="shared" si="60"/>
        <v>1</v>
      </c>
      <c r="N216" t="b">
        <f>IF(M216,ISNA(VLOOKUP(B216,$B$3:B215,1,FALSE)))</f>
        <v>1</v>
      </c>
      <c r="P216" s="14" t="b">
        <f t="shared" si="46"/>
        <v>1</v>
      </c>
      <c r="Q216" s="10" t="str">
        <f t="shared" si="47"/>
        <v>Terminal_Risk_Management_Data</v>
      </c>
      <c r="R216" s="15"/>
      <c r="S216" s="10" t="str">
        <f t="shared" si="48"/>
        <v>Terminal</v>
      </c>
      <c r="T216" s="10" t="str">
        <f t="shared" si="49"/>
        <v>binary</v>
      </c>
      <c r="U216" s="11" t="str">
        <f t="shared" si="50"/>
        <v>TERMINAL_Terminal_Risk_Management_Data</v>
      </c>
      <c r="V216" s="9" t="str">
        <f t="shared" si="51"/>
        <v>("9F1D"</v>
      </c>
      <c r="W216" s="9" t="str">
        <f t="shared" si="52"/>
        <v>,"Terminal Risk Management Data"</v>
      </c>
      <c r="X216" s="9" t="str">
        <f t="shared" si="53"/>
        <v>,"Application-specific value used by the card for risk management purposes"</v>
      </c>
      <c r="Y216" s="9" t="str">
        <f t="shared" si="54"/>
        <v>,"Terminal"</v>
      </c>
      <c r="Z216" s="9" t="str">
        <f t="shared" si="55"/>
        <v>,"binary"</v>
      </c>
      <c r="AA216" s="9" t="str">
        <f t="shared" si="56"/>
        <v>,""</v>
      </c>
      <c r="AB216" s="9" t="str">
        <f t="shared" si="57"/>
        <v>,"1"</v>
      </c>
      <c r="AC216" s="9" t="str">
        <f t="shared" si="58"/>
        <v>,"8"</v>
      </c>
      <c r="AD216" s="9"/>
      <c r="AE216" s="12" t="str">
        <f t="shared" si="59"/>
        <v>TERMINAL_Terminal_Risk_Management_Data("9F1D","Terminal Risk Management Data","Application-specific value used by the card for risk management purposes","Terminal","binary","","1","8"),</v>
      </c>
    </row>
    <row r="217" spans="1:31" ht="29.25" thickBot="1">
      <c r="A217">
        <v>212</v>
      </c>
      <c r="B217" s="2" t="s">
        <v>372</v>
      </c>
      <c r="C217" s="2" t="s">
        <v>373</v>
      </c>
      <c r="D217" s="3" t="s">
        <v>374</v>
      </c>
      <c r="E217" s="2" t="s">
        <v>52</v>
      </c>
      <c r="F217" s="2" t="s">
        <v>368</v>
      </c>
      <c r="G217" s="2"/>
      <c r="H217" s="2">
        <v>8</v>
      </c>
      <c r="I217" s="2">
        <v>8</v>
      </c>
      <c r="J217" s="2" t="s">
        <v>16</v>
      </c>
      <c r="K217" s="2"/>
      <c r="L217" s="2"/>
      <c r="M217" t="b">
        <f t="shared" si="60"/>
        <v>1</v>
      </c>
      <c r="N217" t="b">
        <f>IF(M217,ISNA(VLOOKUP(B217,$B$3:B216,1,FALSE)))</f>
        <v>1</v>
      </c>
      <c r="P217" s="14" t="b">
        <f t="shared" si="46"/>
        <v>1</v>
      </c>
      <c r="Q217" s="10" t="str">
        <f t="shared" si="47"/>
        <v>Interface_Device_IFD_Serial_Number</v>
      </c>
      <c r="R217" s="15"/>
      <c r="S217" s="10" t="str">
        <f t="shared" si="48"/>
        <v>Terminal</v>
      </c>
      <c r="T217" s="10" t="str">
        <f t="shared" si="49"/>
        <v>an_8</v>
      </c>
      <c r="U217" s="11" t="str">
        <f t="shared" si="50"/>
        <v>TERMINAL_Interface_Device_IFD_Serial_Number</v>
      </c>
      <c r="V217" s="9" t="str">
        <f t="shared" si="51"/>
        <v>("9F1E"</v>
      </c>
      <c r="W217" s="9" t="str">
        <f t="shared" si="52"/>
        <v>,"Interface Device (IFD) Serial Number"</v>
      </c>
      <c r="X217" s="9" t="str">
        <f t="shared" si="53"/>
        <v>,"Unique and permanent serial number assigned to the IFD by the manufacturer"</v>
      </c>
      <c r="Y217" s="9" t="str">
        <f t="shared" si="54"/>
        <v>,"Terminal"</v>
      </c>
      <c r="Z217" s="9" t="str">
        <f t="shared" si="55"/>
        <v>,"an 8"</v>
      </c>
      <c r="AA217" s="9" t="str">
        <f t="shared" si="56"/>
        <v>,""</v>
      </c>
      <c r="AB217" s="9" t="str">
        <f t="shared" si="57"/>
        <v>,"8"</v>
      </c>
      <c r="AC217" s="9" t="str">
        <f t="shared" si="58"/>
        <v>,"8"</v>
      </c>
      <c r="AD217" s="9"/>
      <c r="AE217" s="12" t="str">
        <f t="shared" si="59"/>
        <v>TERMINAL_Interface_Device_IFD_Serial_Number("9F1E","Interface Device (IFD) Serial Number","Unique and permanent serial number assigned to the IFD by the manufacturer","Terminal","an 8","","8","8"),</v>
      </c>
    </row>
    <row r="218" spans="1:31" ht="15.75" thickBot="1">
      <c r="A218">
        <v>213</v>
      </c>
      <c r="B218" s="4" t="s">
        <v>375</v>
      </c>
      <c r="C218" s="4" t="s">
        <v>376</v>
      </c>
      <c r="D218" s="5" t="s">
        <v>377</v>
      </c>
      <c r="E218" s="4" t="s">
        <v>13</v>
      </c>
      <c r="F218" s="4" t="s">
        <v>33</v>
      </c>
      <c r="G218" s="4" t="s">
        <v>38</v>
      </c>
      <c r="H218" s="4" t="s">
        <v>110</v>
      </c>
      <c r="I218" s="4" t="s">
        <v>110</v>
      </c>
      <c r="J218" s="4" t="s">
        <v>16</v>
      </c>
      <c r="K218" s="4"/>
      <c r="L218" s="4"/>
      <c r="M218" t="b">
        <f t="shared" si="60"/>
        <v>1</v>
      </c>
      <c r="N218" t="b">
        <f>IF(M218,ISNA(VLOOKUP(B218,$B$3:B217,1,FALSE)))</f>
        <v>1</v>
      </c>
      <c r="P218" s="14" t="b">
        <f t="shared" si="46"/>
        <v>1</v>
      </c>
      <c r="Q218" s="10" t="str">
        <f t="shared" si="47"/>
        <v>Track_1_Discretionary_Data</v>
      </c>
      <c r="R218" s="15"/>
      <c r="S218" s="10" t="str">
        <f t="shared" si="48"/>
        <v>Card</v>
      </c>
      <c r="T218" s="10" t="str">
        <f t="shared" si="49"/>
        <v>ans</v>
      </c>
      <c r="U218" s="11" t="str">
        <f t="shared" si="50"/>
        <v>CARD_Track_1_Discretionary_Data</v>
      </c>
      <c r="V218" s="9" t="str">
        <f t="shared" si="51"/>
        <v>("9F1F"</v>
      </c>
      <c r="W218" s="9" t="str">
        <f t="shared" si="52"/>
        <v>,"Track 1 Discretionary Data"</v>
      </c>
      <c r="X218" s="9" t="str">
        <f t="shared" si="53"/>
        <v>,"Discretionary part of track 1 according to ISO/IEC 7813"</v>
      </c>
      <c r="Y218" s="9" t="str">
        <f t="shared" si="54"/>
        <v>,"Card"</v>
      </c>
      <c r="Z218" s="9" t="str">
        <f t="shared" si="55"/>
        <v>,"ans"</v>
      </c>
      <c r="AA218" s="9" t="str">
        <f t="shared" si="56"/>
        <v>,"'70' or '77'"</v>
      </c>
      <c r="AB218" s="9" t="str">
        <f t="shared" si="57"/>
        <v>,"var."</v>
      </c>
      <c r="AC218" s="9" t="str">
        <f t="shared" si="58"/>
        <v>,"var."</v>
      </c>
      <c r="AD218" s="9"/>
      <c r="AE218" s="12" t="str">
        <f t="shared" si="59"/>
        <v>CARD_Track_1_Discretionary_Data("9F1F","Track 1 Discretionary Data","Discretionary part of track 1 according to ISO/IEC 7813","Card","ans","'70' or '77'","var.","var."),</v>
      </c>
    </row>
    <row r="219" spans="1:31" ht="15.75" thickBot="1">
      <c r="A219">
        <v>214</v>
      </c>
      <c r="B219" s="2" t="s">
        <v>375</v>
      </c>
      <c r="C219" s="2" t="s">
        <v>376</v>
      </c>
      <c r="D219" s="3" t="s">
        <v>377</v>
      </c>
      <c r="E219" s="2" t="s">
        <v>13</v>
      </c>
      <c r="F219" s="2" t="s">
        <v>33</v>
      </c>
      <c r="G219" s="2" t="s">
        <v>38</v>
      </c>
      <c r="H219" s="2" t="s">
        <v>110</v>
      </c>
      <c r="I219" s="2" t="s">
        <v>110</v>
      </c>
      <c r="J219" s="2" t="s">
        <v>16</v>
      </c>
      <c r="K219" s="2"/>
      <c r="L219" s="2"/>
      <c r="M219" t="b">
        <f t="shared" si="60"/>
        <v>1</v>
      </c>
      <c r="N219" t="b">
        <f>IF(M219,ISNA(VLOOKUP(B219,$B$3:B218,1,FALSE)))</f>
        <v>0</v>
      </c>
      <c r="P219" s="14" t="b">
        <f t="shared" si="46"/>
        <v>0</v>
      </c>
      <c r="Q219" s="10" t="str">
        <f t="shared" si="47"/>
        <v>Track_1_Discretionary_Data</v>
      </c>
      <c r="R219" s="15"/>
      <c r="S219" s="10" t="str">
        <f t="shared" si="48"/>
        <v>Card</v>
      </c>
      <c r="T219" s="10" t="str">
        <f t="shared" si="49"/>
        <v>ans</v>
      </c>
      <c r="U219" s="11" t="str">
        <f t="shared" si="50"/>
        <v>CARD_Track_1_Discretionary_Data</v>
      </c>
      <c r="V219" s="9" t="str">
        <f t="shared" si="51"/>
        <v>("9F1F"</v>
      </c>
      <c r="W219" s="9" t="str">
        <f t="shared" si="52"/>
        <v>,"Track 1 Discretionary Data"</v>
      </c>
      <c r="X219" s="9" t="str">
        <f t="shared" si="53"/>
        <v>,"Discretionary part of track 1 according to ISO/IEC 7813"</v>
      </c>
      <c r="Y219" s="9" t="str">
        <f t="shared" si="54"/>
        <v>,"Card"</v>
      </c>
      <c r="Z219" s="9" t="str">
        <f t="shared" si="55"/>
        <v>,"ans"</v>
      </c>
      <c r="AA219" s="9" t="str">
        <f t="shared" si="56"/>
        <v>,"'70' or '77'"</v>
      </c>
      <c r="AB219" s="9" t="str">
        <f t="shared" si="57"/>
        <v>,"var."</v>
      </c>
      <c r="AC219" s="9" t="str">
        <f t="shared" si="58"/>
        <v>,"var."</v>
      </c>
      <c r="AD219" s="9"/>
      <c r="AE219" s="12" t="str">
        <f t="shared" si="59"/>
        <v/>
      </c>
    </row>
    <row r="220" spans="1:31" ht="15.75" thickBot="1">
      <c r="A220">
        <v>215</v>
      </c>
      <c r="B220" s="4" t="s">
        <v>375</v>
      </c>
      <c r="C220" s="4" t="s">
        <v>376</v>
      </c>
      <c r="D220" s="5" t="s">
        <v>377</v>
      </c>
      <c r="E220" s="4" t="s">
        <v>13</v>
      </c>
      <c r="F220" s="4" t="s">
        <v>33</v>
      </c>
      <c r="G220" s="4" t="s">
        <v>38</v>
      </c>
      <c r="H220" s="4" t="s">
        <v>110</v>
      </c>
      <c r="I220" s="4" t="s">
        <v>110</v>
      </c>
      <c r="J220" s="4" t="s">
        <v>16</v>
      </c>
      <c r="K220" s="4"/>
      <c r="L220" s="4"/>
      <c r="M220" t="b">
        <f t="shared" si="60"/>
        <v>1</v>
      </c>
      <c r="N220" t="b">
        <f>IF(M220,ISNA(VLOOKUP(B220,$B$3:B219,1,FALSE)))</f>
        <v>0</v>
      </c>
      <c r="P220" s="14" t="b">
        <f t="shared" si="46"/>
        <v>0</v>
      </c>
      <c r="Q220" s="10" t="str">
        <f t="shared" si="47"/>
        <v>Track_1_Discretionary_Data</v>
      </c>
      <c r="R220" s="15"/>
      <c r="S220" s="10" t="str">
        <f t="shared" si="48"/>
        <v>Card</v>
      </c>
      <c r="T220" s="10" t="str">
        <f t="shared" si="49"/>
        <v>ans</v>
      </c>
      <c r="U220" s="11" t="str">
        <f t="shared" si="50"/>
        <v>CARD_Track_1_Discretionary_Data</v>
      </c>
      <c r="V220" s="9" t="str">
        <f t="shared" si="51"/>
        <v>("9F1F"</v>
      </c>
      <c r="W220" s="9" t="str">
        <f t="shared" si="52"/>
        <v>,"Track 1 Discretionary Data"</v>
      </c>
      <c r="X220" s="9" t="str">
        <f t="shared" si="53"/>
        <v>,"Discretionary part of track 1 according to ISO/IEC 7813"</v>
      </c>
      <c r="Y220" s="9" t="str">
        <f t="shared" si="54"/>
        <v>,"Card"</v>
      </c>
      <c r="Z220" s="9" t="str">
        <f t="shared" si="55"/>
        <v>,"ans"</v>
      </c>
      <c r="AA220" s="9" t="str">
        <f t="shared" si="56"/>
        <v>,"'70' or '77'"</v>
      </c>
      <c r="AB220" s="9" t="str">
        <f t="shared" si="57"/>
        <v>,"var."</v>
      </c>
      <c r="AC220" s="9" t="str">
        <f t="shared" si="58"/>
        <v>,"var."</v>
      </c>
      <c r="AD220" s="9"/>
      <c r="AE220" s="12" t="str">
        <f t="shared" si="59"/>
        <v/>
      </c>
    </row>
    <row r="221" spans="1:31" ht="15.75" thickBot="1">
      <c r="A221">
        <v>216</v>
      </c>
      <c r="B221" s="2" t="s">
        <v>375</v>
      </c>
      <c r="C221" s="2" t="s">
        <v>376</v>
      </c>
      <c r="D221" s="3" t="s">
        <v>377</v>
      </c>
      <c r="E221" s="2" t="s">
        <v>13</v>
      </c>
      <c r="F221" s="2" t="s">
        <v>33</v>
      </c>
      <c r="G221" s="2" t="s">
        <v>38</v>
      </c>
      <c r="H221" s="2" t="s">
        <v>110</v>
      </c>
      <c r="I221" s="2" t="s">
        <v>110</v>
      </c>
      <c r="J221" s="2" t="s">
        <v>16</v>
      </c>
      <c r="K221" s="2"/>
      <c r="L221" s="2"/>
      <c r="M221" t="b">
        <f t="shared" si="60"/>
        <v>1</v>
      </c>
      <c r="N221" t="b">
        <f>IF(M221,ISNA(VLOOKUP(B221,$B$3:B220,1,FALSE)))</f>
        <v>0</v>
      </c>
      <c r="P221" s="14" t="b">
        <f t="shared" si="46"/>
        <v>0</v>
      </c>
      <c r="Q221" s="10" t="str">
        <f t="shared" si="47"/>
        <v>Track_1_Discretionary_Data</v>
      </c>
      <c r="R221" s="15"/>
      <c r="S221" s="10" t="str">
        <f t="shared" si="48"/>
        <v>Card</v>
      </c>
      <c r="T221" s="10" t="str">
        <f t="shared" si="49"/>
        <v>ans</v>
      </c>
      <c r="U221" s="11" t="str">
        <f t="shared" si="50"/>
        <v>CARD_Track_1_Discretionary_Data</v>
      </c>
      <c r="V221" s="9" t="str">
        <f t="shared" si="51"/>
        <v>("9F1F"</v>
      </c>
      <c r="W221" s="9" t="str">
        <f t="shared" si="52"/>
        <v>,"Track 1 Discretionary Data"</v>
      </c>
      <c r="X221" s="9" t="str">
        <f t="shared" si="53"/>
        <v>,"Discretionary part of track 1 according to ISO/IEC 7813"</v>
      </c>
      <c r="Y221" s="9" t="str">
        <f t="shared" si="54"/>
        <v>,"Card"</v>
      </c>
      <c r="Z221" s="9" t="str">
        <f t="shared" si="55"/>
        <v>,"ans"</v>
      </c>
      <c r="AA221" s="9" t="str">
        <f t="shared" si="56"/>
        <v>,"'70' or '77'"</v>
      </c>
      <c r="AB221" s="9" t="str">
        <f t="shared" si="57"/>
        <v>,"var."</v>
      </c>
      <c r="AC221" s="9" t="str">
        <f t="shared" si="58"/>
        <v>,"var."</v>
      </c>
      <c r="AD221" s="9"/>
      <c r="AE221" s="12" t="str">
        <f t="shared" si="59"/>
        <v/>
      </c>
    </row>
    <row r="222" spans="1:31" ht="29.25" thickBot="1">
      <c r="A222">
        <v>217</v>
      </c>
      <c r="B222" s="4" t="s">
        <v>378</v>
      </c>
      <c r="C222" s="4" t="s">
        <v>379</v>
      </c>
      <c r="D222" s="5" t="s">
        <v>380</v>
      </c>
      <c r="E222" s="4" t="s">
        <v>13</v>
      </c>
      <c r="F222" s="4" t="s">
        <v>41</v>
      </c>
      <c r="G222" s="4" t="s">
        <v>38</v>
      </c>
      <c r="H222" s="4" t="s">
        <v>110</v>
      </c>
      <c r="I222" s="4" t="s">
        <v>110</v>
      </c>
      <c r="J222" s="4" t="s">
        <v>34</v>
      </c>
      <c r="K222" s="4"/>
      <c r="L222" s="4"/>
      <c r="M222" t="b">
        <f t="shared" si="60"/>
        <v>1</v>
      </c>
      <c r="N222" t="b">
        <f>IF(M222,ISNA(VLOOKUP(B222,$B$3:B221,1,FALSE)))</f>
        <v>1</v>
      </c>
      <c r="P222" s="14" t="b">
        <f t="shared" si="46"/>
        <v>1</v>
      </c>
      <c r="Q222" s="10" t="str">
        <f t="shared" si="47"/>
        <v>Track_2_Discretionary_Data</v>
      </c>
      <c r="R222" s="15"/>
      <c r="S222" s="10" t="str">
        <f t="shared" si="48"/>
        <v>Card</v>
      </c>
      <c r="T222" s="10" t="str">
        <f t="shared" si="49"/>
        <v>cn</v>
      </c>
      <c r="U222" s="11" t="str">
        <f t="shared" si="50"/>
        <v>CARD_Track_2_Discretionary_Data</v>
      </c>
      <c r="V222" s="9" t="str">
        <f t="shared" si="51"/>
        <v>("9F20"</v>
      </c>
      <c r="W222" s="9" t="str">
        <f t="shared" si="52"/>
        <v>,"Track 2 Discretionary Data"</v>
      </c>
      <c r="X222" s="9" t="str">
        <f t="shared" si="53"/>
        <v>,"Discretionary part of track 2 according to ISO/IEC 7813"</v>
      </c>
      <c r="Y222" s="9" t="str">
        <f t="shared" si="54"/>
        <v>,"Card"</v>
      </c>
      <c r="Z222" s="9" t="str">
        <f t="shared" si="55"/>
        <v>,"cn"</v>
      </c>
      <c r="AA222" s="9" t="str">
        <f t="shared" si="56"/>
        <v>,"'70' or '77'"</v>
      </c>
      <c r="AB222" s="9" t="str">
        <f t="shared" si="57"/>
        <v>,"var."</v>
      </c>
      <c r="AC222" s="9" t="str">
        <f t="shared" si="58"/>
        <v>,"var."</v>
      </c>
      <c r="AD222" s="9"/>
      <c r="AE222" s="12" t="str">
        <f t="shared" si="59"/>
        <v>CARD_Track_2_Discretionary_Data("9F20","Track 2 Discretionary Data","Discretionary part of track 2 according to ISO/IEC 7813","Card","cn","'70' or '77'","var.","var."),</v>
      </c>
    </row>
    <row r="223" spans="1:31" ht="29.25" thickBot="1">
      <c r="A223">
        <v>218</v>
      </c>
      <c r="B223" s="2" t="s">
        <v>381</v>
      </c>
      <c r="C223" s="2" t="s">
        <v>382</v>
      </c>
      <c r="D223" s="3" t="s">
        <v>383</v>
      </c>
      <c r="E223" s="2" t="s">
        <v>52</v>
      </c>
      <c r="F223" s="2" t="s">
        <v>384</v>
      </c>
      <c r="G223" s="2"/>
      <c r="H223" s="2">
        <v>3</v>
      </c>
      <c r="I223" s="2">
        <v>3</v>
      </c>
      <c r="J223" s="2" t="s">
        <v>34</v>
      </c>
      <c r="K223" s="2"/>
      <c r="L223" s="2"/>
      <c r="M223" t="b">
        <f t="shared" si="60"/>
        <v>1</v>
      </c>
      <c r="N223" t="b">
        <f>IF(M223,ISNA(VLOOKUP(B223,$B$3:B222,1,FALSE)))</f>
        <v>1</v>
      </c>
      <c r="P223" s="14" t="b">
        <f t="shared" si="46"/>
        <v>1</v>
      </c>
      <c r="Q223" s="10" t="str">
        <f t="shared" si="47"/>
        <v>Transaction_Time</v>
      </c>
      <c r="R223" s="15"/>
      <c r="S223" s="10" t="str">
        <f t="shared" si="48"/>
        <v>Terminal</v>
      </c>
      <c r="T223" s="10" t="str">
        <f t="shared" si="49"/>
        <v>n_6_HHMMSS</v>
      </c>
      <c r="U223" s="11" t="str">
        <f t="shared" si="50"/>
        <v>TERMINAL_Transaction_Time</v>
      </c>
      <c r="V223" s="9" t="str">
        <f t="shared" si="51"/>
        <v>("9F21"</v>
      </c>
      <c r="W223" s="9" t="str">
        <f t="shared" si="52"/>
        <v>,"Transaction Time"</v>
      </c>
      <c r="X223" s="9" t="str">
        <f t="shared" si="53"/>
        <v>,"Local time at which the transaction was performed."</v>
      </c>
      <c r="Y223" s="9" t="str">
        <f t="shared" si="54"/>
        <v>,"Terminal"</v>
      </c>
      <c r="Z223" s="9" t="str">
        <f t="shared" si="55"/>
        <v>,"n 6 (HHMMSS)"</v>
      </c>
      <c r="AA223" s="9" t="str">
        <f t="shared" si="56"/>
        <v>,""</v>
      </c>
      <c r="AB223" s="9" t="str">
        <f t="shared" si="57"/>
        <v>,"3"</v>
      </c>
      <c r="AC223" s="9" t="str">
        <f t="shared" si="58"/>
        <v>,"3"</v>
      </c>
      <c r="AD223" s="9"/>
      <c r="AE223" s="12" t="str">
        <f t="shared" si="59"/>
        <v>TERMINAL_Transaction_Time("9F21","Transaction Time","Local time at which the transaction was performed.","Terminal","n 6 (HHMMSS)","","3","3"),</v>
      </c>
    </row>
    <row r="224" spans="1:31" ht="29.25" thickBot="1">
      <c r="A224">
        <v>219</v>
      </c>
      <c r="B224" s="4" t="s">
        <v>381</v>
      </c>
      <c r="C224" s="4" t="s">
        <v>382</v>
      </c>
      <c r="D224" s="5" t="s">
        <v>385</v>
      </c>
      <c r="E224" s="4" t="s">
        <v>252</v>
      </c>
      <c r="F224" s="4" t="s">
        <v>384</v>
      </c>
      <c r="G224" s="4"/>
      <c r="H224" s="4">
        <v>3</v>
      </c>
      <c r="I224" s="4">
        <v>3</v>
      </c>
      <c r="J224" s="4" t="s">
        <v>34</v>
      </c>
      <c r="K224" s="4"/>
      <c r="L224" s="4"/>
      <c r="M224" t="b">
        <f t="shared" si="60"/>
        <v>1</v>
      </c>
      <c r="N224" t="b">
        <f>IF(M224,ISNA(VLOOKUP(B224,$B$3:B223,1,FALSE)))</f>
        <v>0</v>
      </c>
      <c r="P224" s="14" t="b">
        <f t="shared" si="46"/>
        <v>0</v>
      </c>
      <c r="Q224" s="10" t="str">
        <f t="shared" si="47"/>
        <v>Transaction_Time</v>
      </c>
      <c r="R224" s="15"/>
      <c r="S224" s="10" t="str">
        <f t="shared" si="48"/>
        <v>POS</v>
      </c>
      <c r="T224" s="10" t="str">
        <f t="shared" si="49"/>
        <v>n_6_HHMMSS</v>
      </c>
      <c r="U224" s="11" t="str">
        <f t="shared" si="50"/>
        <v>POS_Transaction_Time</v>
      </c>
      <c r="V224" s="9" t="str">
        <f t="shared" si="51"/>
        <v>("9F21"</v>
      </c>
      <c r="W224" s="9" t="str">
        <f t="shared" si="52"/>
        <v>,"Transaction Time"</v>
      </c>
      <c r="X224" s="9" t="str">
        <f t="shared" si="53"/>
        <v>,"Local time at which the transaction was authorised."</v>
      </c>
      <c r="Y224" s="9" t="str">
        <f t="shared" si="54"/>
        <v>,"POS"</v>
      </c>
      <c r="Z224" s="9" t="str">
        <f t="shared" si="55"/>
        <v>,"n 6 (HHMMSS)"</v>
      </c>
      <c r="AA224" s="9" t="str">
        <f t="shared" si="56"/>
        <v>,""</v>
      </c>
      <c r="AB224" s="9" t="str">
        <f t="shared" si="57"/>
        <v>,"3"</v>
      </c>
      <c r="AC224" s="9" t="str">
        <f t="shared" si="58"/>
        <v>,"3"</v>
      </c>
      <c r="AD224" s="9"/>
      <c r="AE224" s="12" t="str">
        <f t="shared" si="59"/>
        <v/>
      </c>
    </row>
    <row r="225" spans="1:31" ht="29.25" thickBot="1">
      <c r="A225">
        <v>220</v>
      </c>
      <c r="B225" s="2" t="s">
        <v>386</v>
      </c>
      <c r="C225" s="2" t="s">
        <v>205</v>
      </c>
      <c r="D225" s="3" t="s">
        <v>387</v>
      </c>
      <c r="E225" s="2" t="s">
        <v>52</v>
      </c>
      <c r="F225" s="2" t="s">
        <v>177</v>
      </c>
      <c r="G225" s="2"/>
      <c r="H225" s="2">
        <v>1</v>
      </c>
      <c r="I225" s="2">
        <v>1</v>
      </c>
      <c r="J225" s="2" t="s">
        <v>34</v>
      </c>
      <c r="K225" s="2"/>
      <c r="L225" s="2"/>
      <c r="M225" t="b">
        <f t="shared" si="60"/>
        <v>1</v>
      </c>
      <c r="N225" t="b">
        <f>IF(M225,ISNA(VLOOKUP(B225,$B$3:B224,1,FALSE)))</f>
        <v>1</v>
      </c>
      <c r="P225" s="14" t="b">
        <f t="shared" si="46"/>
        <v>1</v>
      </c>
      <c r="Q225" s="10" t="str">
        <f t="shared" si="47"/>
        <v>Certification_Authority_Public_Key_Index_PKI</v>
      </c>
      <c r="R225" s="15"/>
      <c r="S225" s="10" t="str">
        <f t="shared" si="48"/>
        <v>Terminal</v>
      </c>
      <c r="T225" s="10" t="str">
        <f t="shared" si="49"/>
        <v>binary_8</v>
      </c>
      <c r="U225" s="11" t="str">
        <f t="shared" si="50"/>
        <v>TERMINAL_Certification_Authority_Public_Key_Index_PKI</v>
      </c>
      <c r="V225" s="9" t="str">
        <f t="shared" si="51"/>
        <v>("9F22"</v>
      </c>
      <c r="W225" s="9" t="str">
        <f t="shared" si="52"/>
        <v>,"Certification Authority Public Key Index (PKI)"</v>
      </c>
      <c r="X225" s="9" t="str">
        <f t="shared" si="53"/>
        <v>,"Identifies the Certificate Authority’s public key in conjunction with the RID for use in offline static and dynamic data authentication."</v>
      </c>
      <c r="Y225" s="9" t="str">
        <f t="shared" si="54"/>
        <v>,"Terminal"</v>
      </c>
      <c r="Z225" s="9" t="str">
        <f t="shared" si="55"/>
        <v>,"binary 8"</v>
      </c>
      <c r="AA225" s="9" t="str">
        <f t="shared" si="56"/>
        <v>,""</v>
      </c>
      <c r="AB225" s="9" t="str">
        <f t="shared" si="57"/>
        <v>,"1"</v>
      </c>
      <c r="AC225" s="9" t="str">
        <f t="shared" si="58"/>
        <v>,"1"</v>
      </c>
      <c r="AD225" s="9"/>
      <c r="AE225" s="12" t="str">
        <f t="shared" si="59"/>
        <v>TERMINAL_Certification_Authority_Public_Key_Index_PKI("9F22","Certification Authority Public Key Index (PKI)","Identifies the Certificate Authority’s public key in conjunction with the RID for use in offline static and dynamic data authentication.","Terminal","binary 8","","1","1"),</v>
      </c>
    </row>
    <row r="226" spans="1:31" ht="43.5" thickBot="1">
      <c r="A226">
        <v>221</v>
      </c>
      <c r="B226" s="4" t="s">
        <v>388</v>
      </c>
      <c r="C226" s="4" t="s">
        <v>389</v>
      </c>
      <c r="D226" s="5" t="s">
        <v>390</v>
      </c>
      <c r="E226" s="4" t="s">
        <v>13</v>
      </c>
      <c r="F226" s="4" t="s">
        <v>37</v>
      </c>
      <c r="G226" s="4" t="s">
        <v>38</v>
      </c>
      <c r="H226" s="4">
        <v>1</v>
      </c>
      <c r="I226" s="4">
        <v>1</v>
      </c>
      <c r="J226" s="4" t="s">
        <v>34</v>
      </c>
      <c r="K226" s="4"/>
      <c r="L226" s="4"/>
      <c r="M226" t="b">
        <f t="shared" si="60"/>
        <v>1</v>
      </c>
      <c r="N226" t="b">
        <f>IF(M226,ISNA(VLOOKUP(B226,$B$3:B225,1,FALSE)))</f>
        <v>1</v>
      </c>
      <c r="P226" s="14" t="b">
        <f t="shared" si="46"/>
        <v>1</v>
      </c>
      <c r="Q226" s="10" t="str">
        <f t="shared" si="47"/>
        <v>Upper_Consecutive_Offline_Limit</v>
      </c>
      <c r="R226" s="15"/>
      <c r="S226" s="10" t="str">
        <f t="shared" si="48"/>
        <v>Card</v>
      </c>
      <c r="T226" s="10" t="str">
        <f t="shared" si="49"/>
        <v>binary</v>
      </c>
      <c r="U226" s="11" t="str">
        <f t="shared" si="50"/>
        <v>CARD_Upper_Consecutive_Offline_Limit</v>
      </c>
      <c r="V226" s="9" t="str">
        <f t="shared" si="51"/>
        <v>("9F23"</v>
      </c>
      <c r="W226" s="9" t="str">
        <f t="shared" si="52"/>
        <v>,"Upper Consecutive Offline Limit"</v>
      </c>
      <c r="X226" s="9" t="str">
        <f t="shared" si="53"/>
        <v>,"Issuer-specified preference for the maximum number of consecutive offline transactions for this ICC application allowed in a terminal without online capability"</v>
      </c>
      <c r="Y226" s="9" t="str">
        <f t="shared" si="54"/>
        <v>,"Card"</v>
      </c>
      <c r="Z226" s="9" t="str">
        <f t="shared" si="55"/>
        <v>,"binary"</v>
      </c>
      <c r="AA226" s="9" t="str">
        <f t="shared" si="56"/>
        <v>,"'70' or '77'"</v>
      </c>
      <c r="AB226" s="9" t="str">
        <f t="shared" si="57"/>
        <v>,"1"</v>
      </c>
      <c r="AC226" s="9" t="str">
        <f t="shared" si="58"/>
        <v>,"1"</v>
      </c>
      <c r="AD226" s="9"/>
      <c r="AE226" s="12" t="str">
        <f t="shared" si="59"/>
        <v>CARD_Upper_Consecutive_Offline_Limit("9F23","Upper Consecutive Offline Limit","Issuer-specified preference for the maximum number of consecutive offline transactions for this ICC application allowed in a terminal without online capability","Card","binary","'70' or '77'","1","1"),</v>
      </c>
    </row>
    <row r="227" spans="1:31" ht="29.25" thickBot="1">
      <c r="A227">
        <v>222</v>
      </c>
      <c r="B227" s="2" t="s">
        <v>391</v>
      </c>
      <c r="C227" s="2" t="s">
        <v>392</v>
      </c>
      <c r="D227" s="3" t="s">
        <v>393</v>
      </c>
      <c r="E227" s="2" t="s">
        <v>13</v>
      </c>
      <c r="F227" s="2" t="s">
        <v>37</v>
      </c>
      <c r="G227" s="2" t="s">
        <v>162</v>
      </c>
      <c r="H227" s="2">
        <v>8</v>
      </c>
      <c r="I227" s="2">
        <v>8</v>
      </c>
      <c r="J227" s="2" t="s">
        <v>34</v>
      </c>
      <c r="K227" s="2"/>
      <c r="L227" s="2"/>
      <c r="M227" t="b">
        <f t="shared" si="60"/>
        <v>1</v>
      </c>
      <c r="N227" t="b">
        <f>IF(M227,ISNA(VLOOKUP(B227,$B$3:B226,1,FALSE)))</f>
        <v>1</v>
      </c>
      <c r="P227" s="14" t="b">
        <f t="shared" si="46"/>
        <v>1</v>
      </c>
      <c r="Q227" s="10" t="str">
        <f t="shared" si="47"/>
        <v>Application_Cryptogram_AC</v>
      </c>
      <c r="R227" s="15"/>
      <c r="S227" s="10" t="str">
        <f t="shared" si="48"/>
        <v>Card</v>
      </c>
      <c r="T227" s="10" t="str">
        <f t="shared" si="49"/>
        <v>binary</v>
      </c>
      <c r="U227" s="11" t="str">
        <f t="shared" si="50"/>
        <v>CARD_Application_Cryptogram_AC</v>
      </c>
      <c r="V227" s="9" t="str">
        <f t="shared" si="51"/>
        <v>("9F26"</v>
      </c>
      <c r="W227" s="9" t="str">
        <f t="shared" si="52"/>
        <v>,"Application Cryptogram (AC)"</v>
      </c>
      <c r="X227" s="9" t="str">
        <f t="shared" si="53"/>
        <v>,"Cryptogram returned by the ICC in response of the GENERATE AC or RECOVER AC command"</v>
      </c>
      <c r="Y227" s="9" t="str">
        <f t="shared" si="54"/>
        <v>,"Card"</v>
      </c>
      <c r="Z227" s="9" t="str">
        <f t="shared" si="55"/>
        <v>,"binary"</v>
      </c>
      <c r="AA227" s="9" t="str">
        <f t="shared" si="56"/>
        <v>,"'77' or '80'"</v>
      </c>
      <c r="AB227" s="9" t="str">
        <f t="shared" si="57"/>
        <v>,"8"</v>
      </c>
      <c r="AC227" s="9" t="str">
        <f t="shared" si="58"/>
        <v>,"8"</v>
      </c>
      <c r="AD227" s="9"/>
      <c r="AE227" s="12" t="str">
        <f t="shared" si="59"/>
        <v>CARD_Application_Cryptogram_AC("9F26","Application Cryptogram (AC)","Cryptogram returned by the ICC in response of the GENERATE AC or RECOVER AC command","Card","binary","'77' or '80'","8","8"),</v>
      </c>
    </row>
    <row r="228" spans="1:31" ht="29.25" thickBot="1">
      <c r="A228">
        <v>223</v>
      </c>
      <c r="B228" s="4" t="s">
        <v>391</v>
      </c>
      <c r="C228" s="4" t="s">
        <v>392</v>
      </c>
      <c r="D228" s="5" t="s">
        <v>393</v>
      </c>
      <c r="E228" s="4" t="s">
        <v>13</v>
      </c>
      <c r="F228" s="4" t="s">
        <v>37</v>
      </c>
      <c r="G228" s="4" t="s">
        <v>162</v>
      </c>
      <c r="H228" s="4">
        <v>8</v>
      </c>
      <c r="I228" s="4">
        <v>8</v>
      </c>
      <c r="J228" s="4" t="s">
        <v>34</v>
      </c>
      <c r="K228" s="4"/>
      <c r="L228" s="4"/>
      <c r="M228" t="b">
        <f t="shared" si="60"/>
        <v>1</v>
      </c>
      <c r="N228" t="b">
        <f>IF(M228,ISNA(VLOOKUP(B228,$B$3:B227,1,FALSE)))</f>
        <v>0</v>
      </c>
      <c r="P228" s="14" t="b">
        <f t="shared" si="46"/>
        <v>0</v>
      </c>
      <c r="Q228" s="10" t="str">
        <f t="shared" si="47"/>
        <v>Application_Cryptogram_AC</v>
      </c>
      <c r="R228" s="15"/>
      <c r="S228" s="10" t="str">
        <f t="shared" si="48"/>
        <v>Card</v>
      </c>
      <c r="T228" s="10" t="str">
        <f t="shared" si="49"/>
        <v>binary</v>
      </c>
      <c r="U228" s="11" t="str">
        <f t="shared" si="50"/>
        <v>CARD_Application_Cryptogram_AC</v>
      </c>
      <c r="V228" s="9" t="str">
        <f t="shared" si="51"/>
        <v>("9F26"</v>
      </c>
      <c r="W228" s="9" t="str">
        <f t="shared" si="52"/>
        <v>,"Application Cryptogram (AC)"</v>
      </c>
      <c r="X228" s="9" t="str">
        <f t="shared" si="53"/>
        <v>,"Cryptogram returned by the ICC in response of the GENERATE AC or RECOVER AC command"</v>
      </c>
      <c r="Y228" s="9" t="str">
        <f t="shared" si="54"/>
        <v>,"Card"</v>
      </c>
      <c r="Z228" s="9" t="str">
        <f t="shared" si="55"/>
        <v>,"binary"</v>
      </c>
      <c r="AA228" s="9" t="str">
        <f t="shared" si="56"/>
        <v>,"'77' or '80'"</v>
      </c>
      <c r="AB228" s="9" t="str">
        <f t="shared" si="57"/>
        <v>,"8"</v>
      </c>
      <c r="AC228" s="9" t="str">
        <f t="shared" si="58"/>
        <v>,"8"</v>
      </c>
      <c r="AD228" s="9"/>
      <c r="AE228" s="12" t="str">
        <f t="shared" si="59"/>
        <v/>
      </c>
    </row>
    <row r="229" spans="1:31" ht="29.25" thickBot="1">
      <c r="A229">
        <v>224</v>
      </c>
      <c r="B229" s="2" t="s">
        <v>391</v>
      </c>
      <c r="C229" s="2" t="s">
        <v>392</v>
      </c>
      <c r="D229" s="3" t="s">
        <v>394</v>
      </c>
      <c r="E229" s="2" t="s">
        <v>13</v>
      </c>
      <c r="F229" s="2" t="s">
        <v>395</v>
      </c>
      <c r="G229" s="2" t="s">
        <v>162</v>
      </c>
      <c r="H229" s="2">
        <v>8</v>
      </c>
      <c r="I229" s="2">
        <v>8</v>
      </c>
      <c r="J229" s="2" t="s">
        <v>34</v>
      </c>
      <c r="K229" s="2"/>
      <c r="L229" s="2"/>
      <c r="M229" t="b">
        <f t="shared" si="60"/>
        <v>1</v>
      </c>
      <c r="N229" t="b">
        <f>IF(M229,ISNA(VLOOKUP(B229,$B$3:B228,1,FALSE)))</f>
        <v>0</v>
      </c>
      <c r="P229" s="14" t="b">
        <f t="shared" si="46"/>
        <v>0</v>
      </c>
      <c r="Q229" s="10" t="str">
        <f t="shared" si="47"/>
        <v>Application_Cryptogram_AC</v>
      </c>
      <c r="R229" s="15"/>
      <c r="S229" s="10" t="str">
        <f t="shared" si="48"/>
        <v>Card</v>
      </c>
      <c r="T229" s="10" t="str">
        <f t="shared" si="49"/>
        <v>binary_64</v>
      </c>
      <c r="U229" s="11" t="str">
        <f t="shared" si="50"/>
        <v>CARD_Application_Cryptogram_AC</v>
      </c>
      <c r="V229" s="9" t="str">
        <f t="shared" si="51"/>
        <v>("9F26"</v>
      </c>
      <c r="W229" s="9" t="str">
        <f t="shared" si="52"/>
        <v>,"Application Cryptogram (AC)"</v>
      </c>
      <c r="X229" s="9" t="str">
        <f t="shared" si="53"/>
        <v>,"Cryptogram returned by the card in response to the GPO command."</v>
      </c>
      <c r="Y229" s="9" t="str">
        <f t="shared" si="54"/>
        <v>,"Card"</v>
      </c>
      <c r="Z229" s="9" t="str">
        <f t="shared" si="55"/>
        <v>,"binary 64"</v>
      </c>
      <c r="AA229" s="9" t="str">
        <f t="shared" si="56"/>
        <v>,"'77' or '80'"</v>
      </c>
      <c r="AB229" s="9" t="str">
        <f t="shared" si="57"/>
        <v>,"8"</v>
      </c>
      <c r="AC229" s="9" t="str">
        <f t="shared" si="58"/>
        <v>,"8"</v>
      </c>
      <c r="AD229" s="9"/>
      <c r="AE229" s="12" t="str">
        <f t="shared" si="59"/>
        <v/>
      </c>
    </row>
    <row r="230" spans="1:31" ht="29.25" thickBot="1">
      <c r="A230">
        <v>225</v>
      </c>
      <c r="B230" s="4" t="s">
        <v>391</v>
      </c>
      <c r="C230" s="4" t="s">
        <v>392</v>
      </c>
      <c r="D230" s="5" t="s">
        <v>396</v>
      </c>
      <c r="E230" s="4" t="s">
        <v>13</v>
      </c>
      <c r="F230" s="4" t="s">
        <v>395</v>
      </c>
      <c r="G230" s="4" t="s">
        <v>162</v>
      </c>
      <c r="H230" s="4">
        <v>8</v>
      </c>
      <c r="I230" s="4">
        <v>8</v>
      </c>
      <c r="J230" s="4" t="s">
        <v>34</v>
      </c>
      <c r="K230" s="4" t="s">
        <v>397</v>
      </c>
      <c r="L230" s="4"/>
      <c r="M230" t="b">
        <f t="shared" si="60"/>
        <v>1</v>
      </c>
      <c r="N230" t="b">
        <f>IF(M230,ISNA(VLOOKUP(B230,$B$3:B229,1,FALSE)))</f>
        <v>0</v>
      </c>
      <c r="P230" s="14" t="b">
        <f t="shared" si="46"/>
        <v>0</v>
      </c>
      <c r="Q230" s="10" t="str">
        <f t="shared" si="47"/>
        <v>Application_Cryptogram_AC</v>
      </c>
      <c r="R230" s="15"/>
      <c r="S230" s="10" t="str">
        <f t="shared" si="48"/>
        <v>Card</v>
      </c>
      <c r="T230" s="10" t="str">
        <f t="shared" si="49"/>
        <v>binary_64</v>
      </c>
      <c r="U230" s="11" t="str">
        <f t="shared" si="50"/>
        <v>CARD_Application_Cryptogram_AC</v>
      </c>
      <c r="V230" s="9" t="str">
        <f t="shared" si="51"/>
        <v>("9F26"</v>
      </c>
      <c r="W230" s="9" t="str">
        <f t="shared" si="52"/>
        <v>,"Application Cryptogram (AC)"</v>
      </c>
      <c r="X230" s="9" t="str">
        <f t="shared" si="53"/>
        <v>,"AC computed by the card during a transaction."</v>
      </c>
      <c r="Y230" s="9" t="str">
        <f t="shared" si="54"/>
        <v>,"Card"</v>
      </c>
      <c r="Z230" s="9" t="str">
        <f t="shared" si="55"/>
        <v>,"binary 64"</v>
      </c>
      <c r="AA230" s="9" t="str">
        <f t="shared" si="56"/>
        <v>,"'77' or '80'"</v>
      </c>
      <c r="AB230" s="9" t="str">
        <f t="shared" si="57"/>
        <v>,"8"</v>
      </c>
      <c r="AC230" s="9" t="str">
        <f t="shared" si="58"/>
        <v>,"8"</v>
      </c>
      <c r="AD230" s="9"/>
      <c r="AE230" s="12" t="str">
        <f t="shared" si="59"/>
        <v/>
      </c>
    </row>
    <row r="231" spans="1:31" ht="29.25" thickBot="1">
      <c r="A231">
        <v>226</v>
      </c>
      <c r="B231" s="2" t="s">
        <v>391</v>
      </c>
      <c r="C231" s="2" t="s">
        <v>392</v>
      </c>
      <c r="D231" s="3" t="s">
        <v>398</v>
      </c>
      <c r="E231" s="2" t="s">
        <v>13</v>
      </c>
      <c r="F231" s="2" t="s">
        <v>37</v>
      </c>
      <c r="G231" s="2" t="s">
        <v>162</v>
      </c>
      <c r="H231" s="2">
        <v>8</v>
      </c>
      <c r="I231" s="2">
        <v>8</v>
      </c>
      <c r="J231" s="2" t="s">
        <v>34</v>
      </c>
      <c r="K231" s="2"/>
      <c r="L231" s="2"/>
      <c r="M231" t="b">
        <f t="shared" si="60"/>
        <v>1</v>
      </c>
      <c r="N231" t="b">
        <f>IF(M231,ISNA(VLOOKUP(B231,$B$3:B230,1,FALSE)))</f>
        <v>0</v>
      </c>
      <c r="P231" s="14" t="b">
        <f t="shared" si="46"/>
        <v>0</v>
      </c>
      <c r="Q231" s="10" t="str">
        <f t="shared" si="47"/>
        <v>Application_Cryptogram_AC</v>
      </c>
      <c r="R231" s="15"/>
      <c r="S231" s="10" t="str">
        <f t="shared" si="48"/>
        <v>Card</v>
      </c>
      <c r="T231" s="10" t="str">
        <f t="shared" si="49"/>
        <v>binary</v>
      </c>
      <c r="U231" s="11" t="str">
        <f t="shared" si="50"/>
        <v>CARD_Application_Cryptogram_AC</v>
      </c>
      <c r="V231" s="9" t="str">
        <f t="shared" si="51"/>
        <v>("9F26"</v>
      </c>
      <c r="W231" s="9" t="str">
        <f t="shared" si="52"/>
        <v>,"Application Cryptogram (AC)"</v>
      </c>
      <c r="X231" s="9" t="str">
        <f t="shared" si="53"/>
        <v>,"Cryptogram returned by the card in response of the GENERATE AC command."</v>
      </c>
      <c r="Y231" s="9" t="str">
        <f t="shared" si="54"/>
        <v>,"Card"</v>
      </c>
      <c r="Z231" s="9" t="str">
        <f t="shared" si="55"/>
        <v>,"binary"</v>
      </c>
      <c r="AA231" s="9" t="str">
        <f t="shared" si="56"/>
        <v>,"'77' or '80'"</v>
      </c>
      <c r="AB231" s="9" t="str">
        <f t="shared" si="57"/>
        <v>,"8"</v>
      </c>
      <c r="AC231" s="9" t="str">
        <f t="shared" si="58"/>
        <v>,"8"</v>
      </c>
      <c r="AD231" s="9"/>
      <c r="AE231" s="12" t="str">
        <f t="shared" si="59"/>
        <v/>
      </c>
    </row>
    <row r="232" spans="1:31" ht="29.25" thickBot="1">
      <c r="A232">
        <v>227</v>
      </c>
      <c r="B232" s="4" t="s">
        <v>399</v>
      </c>
      <c r="C232" s="4" t="s">
        <v>400</v>
      </c>
      <c r="D232" s="5" t="s">
        <v>401</v>
      </c>
      <c r="E232" s="4" t="s">
        <v>13</v>
      </c>
      <c r="F232" s="4" t="s">
        <v>37</v>
      </c>
      <c r="G232" s="4" t="s">
        <v>162</v>
      </c>
      <c r="H232" s="4">
        <v>1</v>
      </c>
      <c r="I232" s="4">
        <v>1</v>
      </c>
      <c r="J232" s="4" t="s">
        <v>34</v>
      </c>
      <c r="K232" s="4"/>
      <c r="L232" s="4"/>
      <c r="M232" t="b">
        <f t="shared" si="60"/>
        <v>1</v>
      </c>
      <c r="N232" t="b">
        <f>IF(M232,ISNA(VLOOKUP(B232,$B$3:B231,1,FALSE)))</f>
        <v>1</v>
      </c>
      <c r="P232" s="14" t="b">
        <f t="shared" si="46"/>
        <v>1</v>
      </c>
      <c r="Q232" s="10" t="str">
        <f t="shared" si="47"/>
        <v>Cryptogram_Information_Data_CID</v>
      </c>
      <c r="R232" s="15"/>
      <c r="S232" s="10" t="str">
        <f t="shared" si="48"/>
        <v>Card</v>
      </c>
      <c r="T232" s="10" t="str">
        <f t="shared" si="49"/>
        <v>binary</v>
      </c>
      <c r="U232" s="11" t="str">
        <f t="shared" si="50"/>
        <v>CARD_Cryptogram_Information_Data_CID</v>
      </c>
      <c r="V232" s="9" t="str">
        <f t="shared" si="51"/>
        <v>("9F27"</v>
      </c>
      <c r="W232" s="9" t="str">
        <f t="shared" si="52"/>
        <v>,"Cryptogram Information Data (CID)"</v>
      </c>
      <c r="X232" s="9" t="str">
        <f t="shared" si="53"/>
        <v>,"Indicates the type of cryptogram and the actions to be performed by the terminal"</v>
      </c>
      <c r="Y232" s="9" t="str">
        <f t="shared" si="54"/>
        <v>,"Card"</v>
      </c>
      <c r="Z232" s="9" t="str">
        <f t="shared" si="55"/>
        <v>,"binary"</v>
      </c>
      <c r="AA232" s="9" t="str">
        <f t="shared" si="56"/>
        <v>,"'77' or '80'"</v>
      </c>
      <c r="AB232" s="9" t="str">
        <f t="shared" si="57"/>
        <v>,"1"</v>
      </c>
      <c r="AC232" s="9" t="str">
        <f t="shared" si="58"/>
        <v>,"1"</v>
      </c>
      <c r="AD232" s="9"/>
      <c r="AE232" s="12" t="str">
        <f t="shared" si="59"/>
        <v>CARD_Cryptogram_Information_Data_CID("9F27","Cryptogram Information Data (CID)","Indicates the type of cryptogram and the actions to be performed by the terminal","Card","binary","'77' or '80'","1","1"),</v>
      </c>
    </row>
    <row r="233" spans="1:31" ht="43.5" thickBot="1">
      <c r="A233">
        <v>228</v>
      </c>
      <c r="B233" s="2" t="s">
        <v>399</v>
      </c>
      <c r="C233" s="2" t="s">
        <v>400</v>
      </c>
      <c r="D233" s="3" t="s">
        <v>402</v>
      </c>
      <c r="E233" s="2" t="s">
        <v>13</v>
      </c>
      <c r="F233" s="2" t="s">
        <v>37</v>
      </c>
      <c r="G233" s="2" t="s">
        <v>162</v>
      </c>
      <c r="H233" s="2">
        <v>1</v>
      </c>
      <c r="I233" s="2">
        <v>1</v>
      </c>
      <c r="J233" s="2" t="s">
        <v>34</v>
      </c>
      <c r="K233" s="2"/>
      <c r="L233" s="2"/>
      <c r="M233" t="b">
        <f t="shared" si="60"/>
        <v>1</v>
      </c>
      <c r="N233" t="b">
        <f>IF(M233,ISNA(VLOOKUP(B233,$B$3:B232,1,FALSE)))</f>
        <v>0</v>
      </c>
      <c r="P233" s="14" t="b">
        <f t="shared" si="46"/>
        <v>0</v>
      </c>
      <c r="Q233" s="10" t="str">
        <f t="shared" si="47"/>
        <v>Cryptogram_Information_Data_CID</v>
      </c>
      <c r="R233" s="15"/>
      <c r="S233" s="10" t="str">
        <f t="shared" si="48"/>
        <v>Card</v>
      </c>
      <c r="T233" s="10" t="str">
        <f t="shared" si="49"/>
        <v>binary</v>
      </c>
      <c r="U233" s="11" t="str">
        <f t="shared" si="50"/>
        <v>CARD_Cryptogram_Information_Data_CID</v>
      </c>
      <c r="V233" s="9" t="str">
        <f t="shared" si="51"/>
        <v>("9F27"</v>
      </c>
      <c r="W233" s="9" t="str">
        <f t="shared" si="52"/>
        <v>,"Cryptogram Information Data (CID)"</v>
      </c>
      <c r="X233" s="9" t="str">
        <f t="shared" si="53"/>
        <v>,"Indicates the type of cryptogram and the actions to be performed by the Kernel. The Cryptogram Information Data is coded according to Table 14 of [EMV Book 3]."</v>
      </c>
      <c r="Y233" s="9" t="str">
        <f t="shared" si="54"/>
        <v>,"Card"</v>
      </c>
      <c r="Z233" s="9" t="str">
        <f t="shared" si="55"/>
        <v>,"binary"</v>
      </c>
      <c r="AA233" s="9" t="str">
        <f t="shared" si="56"/>
        <v>,"'77' or '80'"</v>
      </c>
      <c r="AB233" s="9" t="str">
        <f t="shared" si="57"/>
        <v>,"1"</v>
      </c>
      <c r="AC233" s="9" t="str">
        <f t="shared" si="58"/>
        <v>,"1"</v>
      </c>
      <c r="AD233" s="9"/>
      <c r="AE233" s="12" t="str">
        <f t="shared" si="59"/>
        <v/>
      </c>
    </row>
    <row r="234" spans="1:31" ht="29.25" thickBot="1">
      <c r="A234">
        <v>229</v>
      </c>
      <c r="B234" s="4" t="s">
        <v>399</v>
      </c>
      <c r="C234" s="4" t="s">
        <v>400</v>
      </c>
      <c r="D234" s="5" t="s">
        <v>403</v>
      </c>
      <c r="E234" s="4" t="s">
        <v>13</v>
      </c>
      <c r="F234" s="4" t="s">
        <v>177</v>
      </c>
      <c r="G234" s="4"/>
      <c r="H234" s="4">
        <v>1</v>
      </c>
      <c r="I234" s="4">
        <v>1</v>
      </c>
      <c r="J234" s="4" t="s">
        <v>34</v>
      </c>
      <c r="K234" s="4"/>
      <c r="L234" s="4"/>
      <c r="M234" t="b">
        <f t="shared" si="60"/>
        <v>1</v>
      </c>
      <c r="N234" t="b">
        <f>IF(M234,ISNA(VLOOKUP(B234,$B$3:B233,1,FALSE)))</f>
        <v>0</v>
      </c>
      <c r="P234" s="14" t="b">
        <f t="shared" si="46"/>
        <v>0</v>
      </c>
      <c r="Q234" s="10" t="str">
        <f t="shared" si="47"/>
        <v>Cryptogram_Information_Data_CID</v>
      </c>
      <c r="R234" s="15"/>
      <c r="S234" s="10" t="str">
        <f t="shared" si="48"/>
        <v>Card</v>
      </c>
      <c r="T234" s="10" t="str">
        <f t="shared" si="49"/>
        <v>binary_8</v>
      </c>
      <c r="U234" s="11" t="str">
        <f t="shared" si="50"/>
        <v>CARD_Cryptogram_Information_Data_CID</v>
      </c>
      <c r="V234" s="9" t="str">
        <f t="shared" si="51"/>
        <v>("9F27"</v>
      </c>
      <c r="W234" s="9" t="str">
        <f t="shared" si="52"/>
        <v>,"Cryptogram Information Data (CID)"</v>
      </c>
      <c r="X234" s="9" t="str">
        <f t="shared" si="53"/>
        <v>,"Indicates the type of cryptogram (TC, ARQC, or AAC) returned by the card and the actions to be performed by the reader."</v>
      </c>
      <c r="Y234" s="9" t="str">
        <f t="shared" si="54"/>
        <v>,"Card"</v>
      </c>
      <c r="Z234" s="9" t="str">
        <f t="shared" si="55"/>
        <v>,"binary 8"</v>
      </c>
      <c r="AA234" s="9" t="str">
        <f t="shared" si="56"/>
        <v>,""</v>
      </c>
      <c r="AB234" s="9" t="str">
        <f t="shared" si="57"/>
        <v>,"1"</v>
      </c>
      <c r="AC234" s="9" t="str">
        <f t="shared" si="58"/>
        <v>,"1"</v>
      </c>
      <c r="AD234" s="9"/>
      <c r="AE234" s="12" t="str">
        <f t="shared" si="59"/>
        <v/>
      </c>
    </row>
    <row r="235" spans="1:31" ht="29.25" thickBot="1">
      <c r="A235">
        <v>230</v>
      </c>
      <c r="B235" s="2" t="s">
        <v>399</v>
      </c>
      <c r="C235" s="2" t="s">
        <v>400</v>
      </c>
      <c r="D235" s="3" t="s">
        <v>404</v>
      </c>
      <c r="E235" s="2" t="s">
        <v>13</v>
      </c>
      <c r="F235" s="2" t="s">
        <v>177</v>
      </c>
      <c r="G235" s="2"/>
      <c r="H235" s="2">
        <v>1</v>
      </c>
      <c r="I235" s="2">
        <v>1</v>
      </c>
      <c r="J235" s="2" t="s">
        <v>34</v>
      </c>
      <c r="K235" s="2"/>
      <c r="L235" s="2"/>
      <c r="M235" t="b">
        <f t="shared" si="60"/>
        <v>1</v>
      </c>
      <c r="N235" t="b">
        <f>IF(M235,ISNA(VLOOKUP(B235,$B$3:B234,1,FALSE)))</f>
        <v>0</v>
      </c>
      <c r="P235" s="14" t="b">
        <f t="shared" si="46"/>
        <v>0</v>
      </c>
      <c r="Q235" s="10" t="str">
        <f t="shared" si="47"/>
        <v>Cryptogram_Information_Data_CID</v>
      </c>
      <c r="R235" s="15"/>
      <c r="S235" s="10" t="str">
        <f t="shared" si="48"/>
        <v>Card</v>
      </c>
      <c r="T235" s="10" t="str">
        <f t="shared" si="49"/>
        <v>binary_8</v>
      </c>
      <c r="U235" s="11" t="str">
        <f t="shared" si="50"/>
        <v>CARD_Cryptogram_Information_Data_CID</v>
      </c>
      <c r="V235" s="9" t="str">
        <f t="shared" si="51"/>
        <v>("9F27"</v>
      </c>
      <c r="W235" s="9" t="str">
        <f t="shared" si="52"/>
        <v>,"Cryptogram Information Data (CID)"</v>
      </c>
      <c r="X235" s="9" t="str">
        <f t="shared" si="53"/>
        <v>,"Indicates the type of cryptogram (TC, ARQC, or AAC) returned by the card and the actions to be performed by the terminal."</v>
      </c>
      <c r="Y235" s="9" t="str">
        <f t="shared" si="54"/>
        <v>,"Card"</v>
      </c>
      <c r="Z235" s="9" t="str">
        <f t="shared" si="55"/>
        <v>,"binary 8"</v>
      </c>
      <c r="AA235" s="9" t="str">
        <f t="shared" si="56"/>
        <v>,""</v>
      </c>
      <c r="AB235" s="9" t="str">
        <f t="shared" si="57"/>
        <v>,"1"</v>
      </c>
      <c r="AC235" s="9" t="str">
        <f t="shared" si="58"/>
        <v>,"1"</v>
      </c>
      <c r="AD235" s="9"/>
      <c r="AE235" s="12" t="str">
        <f t="shared" si="59"/>
        <v/>
      </c>
    </row>
    <row r="236" spans="1:31" ht="29.25" thickBot="1">
      <c r="A236">
        <v>231</v>
      </c>
      <c r="B236" s="4" t="s">
        <v>399</v>
      </c>
      <c r="C236" s="4" t="s">
        <v>400</v>
      </c>
      <c r="D236" s="5" t="s">
        <v>405</v>
      </c>
      <c r="E236" s="4" t="s">
        <v>13</v>
      </c>
      <c r="F236" s="4" t="s">
        <v>37</v>
      </c>
      <c r="G236" s="4"/>
      <c r="H236" s="4">
        <v>1</v>
      </c>
      <c r="I236" s="4">
        <v>1</v>
      </c>
      <c r="J236" s="4" t="s">
        <v>34</v>
      </c>
      <c r="K236" s="4"/>
      <c r="L236" s="4"/>
      <c r="M236" t="b">
        <f t="shared" si="60"/>
        <v>1</v>
      </c>
      <c r="N236" t="b">
        <f>IF(M236,ISNA(VLOOKUP(B236,$B$3:B235,1,FALSE)))</f>
        <v>0</v>
      </c>
      <c r="P236" s="14" t="b">
        <f t="shared" si="46"/>
        <v>0</v>
      </c>
      <c r="Q236" s="10" t="str">
        <f t="shared" si="47"/>
        <v>Cryptogram_Information_Data_CID</v>
      </c>
      <c r="R236" s="15"/>
      <c r="S236" s="10" t="str">
        <f t="shared" si="48"/>
        <v>Card</v>
      </c>
      <c r="T236" s="10" t="str">
        <f t="shared" si="49"/>
        <v>binary</v>
      </c>
      <c r="U236" s="11" t="str">
        <f t="shared" si="50"/>
        <v>CARD_Cryptogram_Information_Data_CID</v>
      </c>
      <c r="V236" s="9" t="str">
        <f t="shared" si="51"/>
        <v>("9F27"</v>
      </c>
      <c r="W236" s="9" t="str">
        <f t="shared" si="52"/>
        <v>,"Cryptogram Information Data (CID)"</v>
      </c>
      <c r="X236" s="9" t="str">
        <f t="shared" si="53"/>
        <v>,"Indicates the type of cryptogram and the actions to be performed by the terminal after the GENERATE AC command."</v>
      </c>
      <c r="Y236" s="9" t="str">
        <f t="shared" si="54"/>
        <v>,"Card"</v>
      </c>
      <c r="Z236" s="9" t="str">
        <f t="shared" si="55"/>
        <v>,"binary"</v>
      </c>
      <c r="AA236" s="9" t="str">
        <f t="shared" si="56"/>
        <v>,""</v>
      </c>
      <c r="AB236" s="9" t="str">
        <f t="shared" si="57"/>
        <v>,"1"</v>
      </c>
      <c r="AC236" s="9" t="str">
        <f t="shared" si="58"/>
        <v>,"1"</v>
      </c>
      <c r="AD236" s="9"/>
      <c r="AE236" s="12" t="str">
        <f t="shared" si="59"/>
        <v/>
      </c>
    </row>
    <row r="237" spans="1:31" ht="43.5" thickBot="1">
      <c r="A237">
        <v>232</v>
      </c>
      <c r="B237" s="2" t="s">
        <v>406</v>
      </c>
      <c r="C237" s="2" t="s">
        <v>407</v>
      </c>
      <c r="D237" s="3" t="s">
        <v>408</v>
      </c>
      <c r="E237" s="2" t="s">
        <v>13</v>
      </c>
      <c r="F237" s="2" t="s">
        <v>37</v>
      </c>
      <c r="G237" s="2" t="s">
        <v>21</v>
      </c>
      <c r="H237" s="2" t="s">
        <v>110</v>
      </c>
      <c r="I237" s="2" t="s">
        <v>110</v>
      </c>
      <c r="J237" s="2"/>
      <c r="K237" s="2"/>
      <c r="L237" s="2"/>
      <c r="M237" t="b">
        <f t="shared" si="60"/>
        <v>1</v>
      </c>
      <c r="N237" t="b">
        <f>IF(M237,ISNA(VLOOKUP(B237,$B$3:B236,1,FALSE)))</f>
        <v>1</v>
      </c>
      <c r="P237" s="14" t="b">
        <f t="shared" si="46"/>
        <v>1</v>
      </c>
      <c r="Q237" s="10" t="str">
        <f t="shared" si="47"/>
        <v>Extended_Selection</v>
      </c>
      <c r="R237" s="15"/>
      <c r="S237" s="10" t="str">
        <f t="shared" si="48"/>
        <v>Card</v>
      </c>
      <c r="T237" s="10" t="str">
        <f t="shared" si="49"/>
        <v>binary</v>
      </c>
      <c r="U237" s="11" t="str">
        <f t="shared" si="50"/>
        <v>CARD_Extended_Selection</v>
      </c>
      <c r="V237" s="9" t="str">
        <f t="shared" si="51"/>
        <v>("9F29"</v>
      </c>
      <c r="W237" s="9" t="str">
        <f t="shared" si="52"/>
        <v>,"Extended Selection"</v>
      </c>
      <c r="X237" s="9" t="str">
        <f t="shared" si="53"/>
        <v>,"The value to be appended to the ADF Name in the data field of the SELECT command, if the Extended Selection Support flag is present and set to 1. Content is payment system proprietary."</v>
      </c>
      <c r="Y237" s="9" t="str">
        <f t="shared" si="54"/>
        <v>,"Card"</v>
      </c>
      <c r="Z237" s="9" t="str">
        <f t="shared" si="55"/>
        <v>,"binary"</v>
      </c>
      <c r="AA237" s="9" t="str">
        <f t="shared" si="56"/>
        <v>,"'61'"</v>
      </c>
      <c r="AB237" s="9" t="str">
        <f t="shared" si="57"/>
        <v>,"var."</v>
      </c>
      <c r="AC237" s="9" t="str">
        <f t="shared" si="58"/>
        <v>,"var."</v>
      </c>
      <c r="AD237" s="9"/>
      <c r="AE237" s="12" t="str">
        <f t="shared" si="59"/>
        <v>CARD_Extended_Selection("9F29","Extended Selection","The value to be appended to the ADF Name in the data field of the SELECT command, if the Extended Selection Support flag is present and set to 1. Content is payment system proprietary.","Card","binary","'61'","var.","var."),</v>
      </c>
    </row>
    <row r="238" spans="1:31" ht="29.25" thickBot="1">
      <c r="A238">
        <v>233</v>
      </c>
      <c r="B238" s="4" t="s">
        <v>409</v>
      </c>
      <c r="C238" s="4" t="s">
        <v>410</v>
      </c>
      <c r="D238" s="5" t="s">
        <v>411</v>
      </c>
      <c r="E238" s="4" t="s">
        <v>13</v>
      </c>
      <c r="F238" s="4" t="s">
        <v>37</v>
      </c>
      <c r="G238" s="4" t="s">
        <v>21</v>
      </c>
      <c r="H238" s="4">
        <v>1</v>
      </c>
      <c r="I238" s="4">
        <v>1</v>
      </c>
      <c r="J238" s="4"/>
      <c r="K238" s="4"/>
      <c r="L238" s="4"/>
      <c r="M238" t="b">
        <f t="shared" si="60"/>
        <v>1</v>
      </c>
      <c r="N238" t="b">
        <f>IF(M238,ISNA(VLOOKUP(B238,$B$3:B237,1,FALSE)))</f>
        <v>1</v>
      </c>
      <c r="P238" s="14" t="b">
        <f t="shared" si="46"/>
        <v>1</v>
      </c>
      <c r="Q238" s="10" t="str">
        <f t="shared" si="47"/>
        <v>Kernel_Identifier</v>
      </c>
      <c r="R238" s="15"/>
      <c r="S238" s="10" t="str">
        <f t="shared" si="48"/>
        <v>Card</v>
      </c>
      <c r="T238" s="10" t="str">
        <f t="shared" si="49"/>
        <v>binary</v>
      </c>
      <c r="U238" s="11" t="str">
        <f t="shared" si="50"/>
        <v>CARD_Kernel_Identifier</v>
      </c>
      <c r="V238" s="9" t="str">
        <f t="shared" si="51"/>
        <v>("9F2A"</v>
      </c>
      <c r="W238" s="9" t="str">
        <f t="shared" si="52"/>
        <v>,"Kernel Identifier"</v>
      </c>
      <c r="X238" s="9" t="str">
        <f t="shared" si="53"/>
        <v>,"Indicates the card’s preference for the kernel on which the contactless application can be processed."</v>
      </c>
      <c r="Y238" s="9" t="str">
        <f t="shared" si="54"/>
        <v>,"Card"</v>
      </c>
      <c r="Z238" s="9" t="str">
        <f t="shared" si="55"/>
        <v>,"binary"</v>
      </c>
      <c r="AA238" s="9" t="str">
        <f t="shared" si="56"/>
        <v>,"'61'"</v>
      </c>
      <c r="AB238" s="9" t="str">
        <f t="shared" si="57"/>
        <v>,"1"</v>
      </c>
      <c r="AC238" s="9" t="str">
        <f t="shared" si="58"/>
        <v>,"1"</v>
      </c>
      <c r="AD238" s="9"/>
      <c r="AE238" s="12" t="str">
        <f t="shared" si="59"/>
        <v>CARD_Kernel_Identifier("9F2A","Kernel Identifier","Indicates the card’s preference for the kernel on which the contactless application can be processed.","Card","binary","'61'","1","1"),</v>
      </c>
    </row>
    <row r="239" spans="1:31" ht="29.25" thickBot="1">
      <c r="A239">
        <v>234</v>
      </c>
      <c r="B239" s="2" t="s">
        <v>412</v>
      </c>
      <c r="C239" s="2" t="s">
        <v>413</v>
      </c>
      <c r="D239" s="3" t="s">
        <v>414</v>
      </c>
      <c r="E239" s="2" t="s">
        <v>13</v>
      </c>
      <c r="F239" s="2" t="s">
        <v>37</v>
      </c>
      <c r="G239" s="2" t="s">
        <v>38</v>
      </c>
      <c r="H239" s="2" t="s">
        <v>415</v>
      </c>
      <c r="I239" s="2" t="s">
        <v>415</v>
      </c>
      <c r="J239" s="2" t="s">
        <v>34</v>
      </c>
      <c r="K239" s="2"/>
      <c r="L239" s="2"/>
      <c r="M239" t="b">
        <f t="shared" si="60"/>
        <v>1</v>
      </c>
      <c r="N239" t="b">
        <f>IF(M239,ISNA(VLOOKUP(B239,$B$3:B238,1,FALSE)))</f>
        <v>1</v>
      </c>
      <c r="P239" s="14" t="b">
        <f t="shared" si="46"/>
        <v>1</v>
      </c>
      <c r="Q239" s="10" t="str">
        <f t="shared" si="47"/>
        <v>Integrated_Circuit_Card_ICC_PIN_Encipherment_Public_Key_Certificate</v>
      </c>
      <c r="R239" s="15"/>
      <c r="S239" s="10" t="str">
        <f t="shared" si="48"/>
        <v>Card</v>
      </c>
      <c r="T239" s="10" t="str">
        <f t="shared" si="49"/>
        <v>binary</v>
      </c>
      <c r="U239" s="11" t="str">
        <f t="shared" si="50"/>
        <v>CARD_Integrated_Circuit_Card_ICC_PIN_Encipherment_Public_Key_Certificate</v>
      </c>
      <c r="V239" s="9" t="str">
        <f t="shared" si="51"/>
        <v>("9F2D"</v>
      </c>
      <c r="W239" s="9" t="str">
        <f t="shared" si="52"/>
        <v>,"Integrated Circuit Card (ICC) PIN Encipherment Public Key Certificate"</v>
      </c>
      <c r="X239" s="9" t="str">
        <f t="shared" si="53"/>
        <v>,"ICC PIN Encipherment Public Key certified by the issuer"</v>
      </c>
      <c r="Y239" s="9" t="str">
        <f t="shared" si="54"/>
        <v>,"Card"</v>
      </c>
      <c r="Z239" s="9" t="str">
        <f t="shared" si="55"/>
        <v>,"binary"</v>
      </c>
      <c r="AA239" s="9" t="str">
        <f t="shared" si="56"/>
        <v>,"'70' or '77'"</v>
      </c>
      <c r="AB239" s="9" t="str">
        <f t="shared" si="57"/>
        <v>,"var. (NI)"</v>
      </c>
      <c r="AC239" s="9" t="str">
        <f t="shared" si="58"/>
        <v>,"var. (NI)"</v>
      </c>
      <c r="AD239" s="9"/>
      <c r="AE239" s="12" t="str">
        <f t="shared" si="59"/>
        <v>CARD_Integrated_Circuit_Card_ICC_PIN_Encipherment_Public_Key_Certificate("9F2D","Integrated Circuit Card (ICC) PIN Encipherment Public Key Certificate","ICC PIN Encipherment Public Key certified by the issuer","Card","binary","'70' or '77'","var. (NI)","var. (NI)"),</v>
      </c>
    </row>
    <row r="240" spans="1:31" ht="29.25" thickBot="1">
      <c r="A240">
        <v>235</v>
      </c>
      <c r="B240" s="4" t="s">
        <v>416</v>
      </c>
      <c r="C240" s="4" t="s">
        <v>417</v>
      </c>
      <c r="D240" s="5" t="s">
        <v>418</v>
      </c>
      <c r="E240" s="4" t="s">
        <v>13</v>
      </c>
      <c r="F240" s="4" t="s">
        <v>37</v>
      </c>
      <c r="G240" s="4" t="s">
        <v>38</v>
      </c>
      <c r="H240" s="4" t="s">
        <v>419</v>
      </c>
      <c r="I240" s="4" t="s">
        <v>419</v>
      </c>
      <c r="J240" s="4" t="s">
        <v>34</v>
      </c>
      <c r="K240" s="4"/>
      <c r="L240" s="4"/>
      <c r="M240" t="b">
        <f t="shared" si="60"/>
        <v>1</v>
      </c>
      <c r="N240" t="b">
        <f>IF(M240,ISNA(VLOOKUP(B240,$B$3:B239,1,FALSE)))</f>
        <v>1</v>
      </c>
      <c r="P240" s="14" t="b">
        <f t="shared" si="46"/>
        <v>1</v>
      </c>
      <c r="Q240" s="10" t="str">
        <f t="shared" si="47"/>
        <v>Integrated_Circuit_Card_ICC_PIN_Encipherment_Public_Key_Exponent</v>
      </c>
      <c r="R240" s="15"/>
      <c r="S240" s="10" t="str">
        <f t="shared" si="48"/>
        <v>Card</v>
      </c>
      <c r="T240" s="10" t="str">
        <f t="shared" si="49"/>
        <v>binary</v>
      </c>
      <c r="U240" s="11" t="str">
        <f t="shared" si="50"/>
        <v>CARD_Integrated_Circuit_Card_ICC_PIN_Encipherment_Public_Key_Exponent</v>
      </c>
      <c r="V240" s="9" t="str">
        <f t="shared" si="51"/>
        <v>("9F2E"</v>
      </c>
      <c r="W240" s="9" t="str">
        <f t="shared" si="52"/>
        <v>,"Integrated Circuit Card (ICC) PIN Encipherment Public Key Exponent"</v>
      </c>
      <c r="X240" s="9" t="str">
        <f t="shared" si="53"/>
        <v>,"ICC PIN Encipherment Public Key Exponent used for PIN encipherment"</v>
      </c>
      <c r="Y240" s="9" t="str">
        <f t="shared" si="54"/>
        <v>,"Card"</v>
      </c>
      <c r="Z240" s="9" t="str">
        <f t="shared" si="55"/>
        <v>,"binary"</v>
      </c>
      <c r="AA240" s="9" t="str">
        <f t="shared" si="56"/>
        <v>,"'70' or '77'"</v>
      </c>
      <c r="AB240" s="9" t="str">
        <f t="shared" si="57"/>
        <v>,"1 or 3"</v>
      </c>
      <c r="AC240" s="9" t="str">
        <f t="shared" si="58"/>
        <v>,"1 or 3"</v>
      </c>
      <c r="AD240" s="9"/>
      <c r="AE240" s="12" t="str">
        <f t="shared" si="59"/>
        <v>CARD_Integrated_Circuit_Card_ICC_PIN_Encipherment_Public_Key_Exponent("9F2E","Integrated Circuit Card (ICC) PIN Encipherment Public Key Exponent","ICC PIN Encipherment Public Key Exponent used for PIN encipherment","Card","binary","'70' or '77'","1 or 3","1 or 3"),</v>
      </c>
    </row>
    <row r="241" spans="1:31" ht="29.25" thickBot="1">
      <c r="A241">
        <v>236</v>
      </c>
      <c r="B241" s="2" t="s">
        <v>420</v>
      </c>
      <c r="C241" s="2" t="s">
        <v>421</v>
      </c>
      <c r="D241" s="3" t="s">
        <v>422</v>
      </c>
      <c r="E241" s="2" t="s">
        <v>13</v>
      </c>
      <c r="F241" s="2" t="s">
        <v>37</v>
      </c>
      <c r="G241" s="2" t="s">
        <v>38</v>
      </c>
      <c r="H241" s="2" t="s">
        <v>423</v>
      </c>
      <c r="I241" s="2" t="s">
        <v>423</v>
      </c>
      <c r="J241" s="2" t="s">
        <v>34</v>
      </c>
      <c r="K241" s="2"/>
      <c r="L241" s="2"/>
      <c r="M241" t="b">
        <f t="shared" si="60"/>
        <v>1</v>
      </c>
      <c r="N241" t="b">
        <f>IF(M241,ISNA(VLOOKUP(B241,$B$3:B240,1,FALSE)))</f>
        <v>1</v>
      </c>
      <c r="P241" s="14" t="b">
        <f t="shared" si="46"/>
        <v>1</v>
      </c>
      <c r="Q241" s="10" t="str">
        <f t="shared" si="47"/>
        <v>Integrated_Circuit_Card_ICC_PIN_Encipherment_Public_Key_Remainder</v>
      </c>
      <c r="R241" s="15"/>
      <c r="S241" s="10" t="str">
        <f t="shared" si="48"/>
        <v>Card</v>
      </c>
      <c r="T241" s="10" t="str">
        <f t="shared" si="49"/>
        <v>binary</v>
      </c>
      <c r="U241" s="11" t="str">
        <f t="shared" si="50"/>
        <v>CARD_Integrated_Circuit_Card_ICC_PIN_Encipherment_Public_Key_Remainder</v>
      </c>
      <c r="V241" s="9" t="str">
        <f t="shared" si="51"/>
        <v>("9F2F"</v>
      </c>
      <c r="W241" s="9" t="str">
        <f t="shared" si="52"/>
        <v>,"Integrated Circuit Card (ICC) PIN Encipherment Public Key Remainder"</v>
      </c>
      <c r="X241" s="9" t="str">
        <f t="shared" si="53"/>
        <v>,"Remaining digits of the ICC PIN Encipherment Public Key Modulus"</v>
      </c>
      <c r="Y241" s="9" t="str">
        <f t="shared" si="54"/>
        <v>,"Card"</v>
      </c>
      <c r="Z241" s="9" t="str">
        <f t="shared" si="55"/>
        <v>,"binary"</v>
      </c>
      <c r="AA241" s="9" t="str">
        <f t="shared" si="56"/>
        <v>,"'70' or '77'"</v>
      </c>
      <c r="AB241" s="9" t="str">
        <f t="shared" si="57"/>
        <v>,"var. (NPE - NI + 42)"</v>
      </c>
      <c r="AC241" s="9" t="str">
        <f t="shared" si="58"/>
        <v>,"var. (NPE - NI + 42)"</v>
      </c>
      <c r="AD241" s="9"/>
      <c r="AE241" s="12" t="str">
        <f t="shared" si="59"/>
        <v>CARD_Integrated_Circuit_Card_ICC_PIN_Encipherment_Public_Key_Remainder("9F2F","Integrated Circuit Card (ICC) PIN Encipherment Public Key Remainder","Remaining digits of the ICC PIN Encipherment Public Key Modulus","Card","binary","'70' or '77'","var. (NPE - NI + 42)","var. (NPE - NI + 42)"),</v>
      </c>
    </row>
    <row r="242" spans="1:31" ht="29.25" thickBot="1">
      <c r="A242">
        <v>237</v>
      </c>
      <c r="B242" s="4" t="s">
        <v>424</v>
      </c>
      <c r="C242" s="4" t="s">
        <v>425</v>
      </c>
      <c r="D242" s="5" t="s">
        <v>426</v>
      </c>
      <c r="E242" s="4" t="s">
        <v>13</v>
      </c>
      <c r="F242" s="4" t="s">
        <v>37</v>
      </c>
      <c r="G242" s="4" t="s">
        <v>38</v>
      </c>
      <c r="H242" s="4">
        <v>1</v>
      </c>
      <c r="I242" s="4">
        <v>3</v>
      </c>
      <c r="J242" s="4" t="s">
        <v>34</v>
      </c>
      <c r="K242" s="4"/>
      <c r="L242" s="4"/>
      <c r="M242" t="b">
        <f t="shared" si="60"/>
        <v>1</v>
      </c>
      <c r="N242" t="b">
        <f>IF(M242,ISNA(VLOOKUP(B242,$B$3:B241,1,FALSE)))</f>
        <v>1</v>
      </c>
      <c r="P242" s="14" t="b">
        <f t="shared" si="46"/>
        <v>1</v>
      </c>
      <c r="Q242" s="10" t="str">
        <f t="shared" si="47"/>
        <v>Issuer_Public_Key_Exponent</v>
      </c>
      <c r="R242" s="15"/>
      <c r="S242" s="10" t="str">
        <f t="shared" si="48"/>
        <v>Card</v>
      </c>
      <c r="T242" s="10" t="str">
        <f t="shared" si="49"/>
        <v>binary</v>
      </c>
      <c r="U242" s="11" t="str">
        <f t="shared" si="50"/>
        <v>CARD_Issuer_Public_Key_Exponent</v>
      </c>
      <c r="V242" s="9" t="str">
        <f t="shared" si="51"/>
        <v>("9F32"</v>
      </c>
      <c r="W242" s="9" t="str">
        <f t="shared" si="52"/>
        <v>,"Issuer Public Key Exponent"</v>
      </c>
      <c r="X242" s="9" t="str">
        <f t="shared" si="53"/>
        <v>,"Issuer public key exponent used for the verification of the Signed Static Application Data and the ICC Public Key Certificate"</v>
      </c>
      <c r="Y242" s="9" t="str">
        <f t="shared" si="54"/>
        <v>,"Card"</v>
      </c>
      <c r="Z242" s="9" t="str">
        <f t="shared" si="55"/>
        <v>,"binary"</v>
      </c>
      <c r="AA242" s="9" t="str">
        <f t="shared" si="56"/>
        <v>,"'70' or '77'"</v>
      </c>
      <c r="AB242" s="9" t="str">
        <f t="shared" si="57"/>
        <v>,"1"</v>
      </c>
      <c r="AC242" s="9" t="str">
        <f t="shared" si="58"/>
        <v>,"3"</v>
      </c>
      <c r="AD242" s="9"/>
      <c r="AE242" s="12" t="str">
        <f t="shared" si="59"/>
        <v>CARD_Issuer_Public_Key_Exponent("9F32","Issuer Public Key Exponent","Issuer public key exponent used for the verification of the Signed Static Application Data and the ICC Public Key Certificate","Card","binary","'70' or '77'","1","3"),</v>
      </c>
    </row>
    <row r="243" spans="1:31" ht="29.25" thickBot="1">
      <c r="A243">
        <v>238</v>
      </c>
      <c r="B243" s="2" t="s">
        <v>424</v>
      </c>
      <c r="C243" s="2" t="s">
        <v>425</v>
      </c>
      <c r="D243" s="3" t="s">
        <v>426</v>
      </c>
      <c r="E243" s="2" t="s">
        <v>13</v>
      </c>
      <c r="F243" s="2" t="s">
        <v>37</v>
      </c>
      <c r="G243" s="2" t="s">
        <v>38</v>
      </c>
      <c r="H243" s="2" t="s">
        <v>419</v>
      </c>
      <c r="I243" s="2" t="s">
        <v>419</v>
      </c>
      <c r="J243" s="2" t="s">
        <v>34</v>
      </c>
      <c r="K243" s="2"/>
      <c r="L243" s="2"/>
      <c r="M243" t="b">
        <f t="shared" si="60"/>
        <v>1</v>
      </c>
      <c r="N243" t="b">
        <f>IF(M243,ISNA(VLOOKUP(B243,$B$3:B242,1,FALSE)))</f>
        <v>0</v>
      </c>
      <c r="P243" s="14" t="b">
        <f t="shared" si="46"/>
        <v>0</v>
      </c>
      <c r="Q243" s="10" t="str">
        <f t="shared" si="47"/>
        <v>Issuer_Public_Key_Exponent</v>
      </c>
      <c r="R243" s="15"/>
      <c r="S243" s="10" t="str">
        <f t="shared" si="48"/>
        <v>Card</v>
      </c>
      <c r="T243" s="10" t="str">
        <f t="shared" si="49"/>
        <v>binary</v>
      </c>
      <c r="U243" s="11" t="str">
        <f t="shared" si="50"/>
        <v>CARD_Issuer_Public_Key_Exponent</v>
      </c>
      <c r="V243" s="9" t="str">
        <f t="shared" si="51"/>
        <v>("9F32"</v>
      </c>
      <c r="W243" s="9" t="str">
        <f t="shared" si="52"/>
        <v>,"Issuer Public Key Exponent"</v>
      </c>
      <c r="X243" s="9" t="str">
        <f t="shared" si="53"/>
        <v>,"Issuer public key exponent used for the verification of the Signed Static Application Data and the ICC Public Key Certificate"</v>
      </c>
      <c r="Y243" s="9" t="str">
        <f t="shared" si="54"/>
        <v>,"Card"</v>
      </c>
      <c r="Z243" s="9" t="str">
        <f t="shared" si="55"/>
        <v>,"binary"</v>
      </c>
      <c r="AA243" s="9" t="str">
        <f t="shared" si="56"/>
        <v>,"'70' or '77'"</v>
      </c>
      <c r="AB243" s="9" t="str">
        <f t="shared" si="57"/>
        <v>,"1 or 3"</v>
      </c>
      <c r="AC243" s="9" t="str">
        <f t="shared" si="58"/>
        <v>,"1 or 3"</v>
      </c>
      <c r="AD243" s="9"/>
      <c r="AE243" s="12" t="str">
        <f t="shared" si="59"/>
        <v/>
      </c>
    </row>
    <row r="244" spans="1:31" ht="29.25" thickBot="1">
      <c r="A244">
        <v>239</v>
      </c>
      <c r="B244" s="4" t="s">
        <v>424</v>
      </c>
      <c r="C244" s="4" t="s">
        <v>425</v>
      </c>
      <c r="D244" s="5" t="s">
        <v>427</v>
      </c>
      <c r="E244" s="4" t="s">
        <v>13</v>
      </c>
      <c r="F244" s="4" t="s">
        <v>37</v>
      </c>
      <c r="G244" s="4" t="s">
        <v>38</v>
      </c>
      <c r="H244" s="4" t="s">
        <v>419</v>
      </c>
      <c r="I244" s="4" t="s">
        <v>419</v>
      </c>
      <c r="J244" s="4" t="s">
        <v>34</v>
      </c>
      <c r="K244" s="4"/>
      <c r="L244" s="4"/>
      <c r="M244" t="b">
        <f t="shared" si="60"/>
        <v>1</v>
      </c>
      <c r="N244" t="b">
        <f>IF(M244,ISNA(VLOOKUP(B244,$B$3:B243,1,FALSE)))</f>
        <v>0</v>
      </c>
      <c r="P244" s="14" t="b">
        <f t="shared" si="46"/>
        <v>0</v>
      </c>
      <c r="Q244" s="10" t="str">
        <f t="shared" si="47"/>
        <v>Issuer_Public_Key_Exponent</v>
      </c>
      <c r="R244" s="15"/>
      <c r="S244" s="10" t="str">
        <f t="shared" si="48"/>
        <v>Card</v>
      </c>
      <c r="T244" s="10" t="str">
        <f t="shared" si="49"/>
        <v>binary</v>
      </c>
      <c r="U244" s="11" t="str">
        <f t="shared" si="50"/>
        <v>CARD_Issuer_Public_Key_Exponent</v>
      </c>
      <c r="V244" s="9" t="str">
        <f t="shared" si="51"/>
        <v>("9F32"</v>
      </c>
      <c r="W244" s="9" t="str">
        <f t="shared" si="52"/>
        <v>,"Issuer Public Key Exponent"</v>
      </c>
      <c r="X244" s="9" t="str">
        <f t="shared" si="53"/>
        <v>,"Issuer-specified data to be used with the Issuer’s public key algorithm for static data authentication."</v>
      </c>
      <c r="Y244" s="9" t="str">
        <f t="shared" si="54"/>
        <v>,"Card"</v>
      </c>
      <c r="Z244" s="9" t="str">
        <f t="shared" si="55"/>
        <v>,"binary"</v>
      </c>
      <c r="AA244" s="9" t="str">
        <f t="shared" si="56"/>
        <v>,"'70' or '77'"</v>
      </c>
      <c r="AB244" s="9" t="str">
        <f t="shared" si="57"/>
        <v>,"1 or 3"</v>
      </c>
      <c r="AC244" s="9" t="str">
        <f t="shared" si="58"/>
        <v>,"1 or 3"</v>
      </c>
      <c r="AD244" s="9"/>
      <c r="AE244" s="12" t="str">
        <f t="shared" si="59"/>
        <v/>
      </c>
    </row>
    <row r="245" spans="1:31" ht="29.25" thickBot="1">
      <c r="A245">
        <v>240</v>
      </c>
      <c r="B245" s="2" t="s">
        <v>424</v>
      </c>
      <c r="C245" s="2" t="s">
        <v>425</v>
      </c>
      <c r="D245" s="3" t="s">
        <v>426</v>
      </c>
      <c r="E245" s="2" t="s">
        <v>13</v>
      </c>
      <c r="F245" s="2" t="s">
        <v>37</v>
      </c>
      <c r="G245" s="2" t="s">
        <v>38</v>
      </c>
      <c r="H245" s="2">
        <v>1</v>
      </c>
      <c r="I245" s="2">
        <v>3</v>
      </c>
      <c r="J245" s="2" t="s">
        <v>34</v>
      </c>
      <c r="K245" s="2"/>
      <c r="L245" s="2"/>
      <c r="M245" t="b">
        <f t="shared" si="60"/>
        <v>1</v>
      </c>
      <c r="N245" t="b">
        <f>IF(M245,ISNA(VLOOKUP(B245,$B$3:B244,1,FALSE)))</f>
        <v>0</v>
      </c>
      <c r="P245" s="14" t="b">
        <f t="shared" si="46"/>
        <v>0</v>
      </c>
      <c r="Q245" s="10" t="str">
        <f t="shared" si="47"/>
        <v>Issuer_Public_Key_Exponent</v>
      </c>
      <c r="R245" s="15"/>
      <c r="S245" s="10" t="str">
        <f t="shared" si="48"/>
        <v>Card</v>
      </c>
      <c r="T245" s="10" t="str">
        <f t="shared" si="49"/>
        <v>binary</v>
      </c>
      <c r="U245" s="11" t="str">
        <f t="shared" si="50"/>
        <v>CARD_Issuer_Public_Key_Exponent</v>
      </c>
      <c r="V245" s="9" t="str">
        <f t="shared" si="51"/>
        <v>("9F32"</v>
      </c>
      <c r="W245" s="9" t="str">
        <f t="shared" si="52"/>
        <v>,"Issuer Public Key Exponent"</v>
      </c>
      <c r="X245" s="9" t="str">
        <f t="shared" si="53"/>
        <v>,"Issuer public key exponent used for the verification of the Signed Static Application Data and the ICC Public Key Certificate"</v>
      </c>
      <c r="Y245" s="9" t="str">
        <f t="shared" si="54"/>
        <v>,"Card"</v>
      </c>
      <c r="Z245" s="9" t="str">
        <f t="shared" si="55"/>
        <v>,"binary"</v>
      </c>
      <c r="AA245" s="9" t="str">
        <f t="shared" si="56"/>
        <v>,"'70' or '77'"</v>
      </c>
      <c r="AB245" s="9" t="str">
        <f t="shared" si="57"/>
        <v>,"1"</v>
      </c>
      <c r="AC245" s="9" t="str">
        <f t="shared" si="58"/>
        <v>,"3"</v>
      </c>
      <c r="AD245" s="9"/>
      <c r="AE245" s="12" t="str">
        <f t="shared" si="59"/>
        <v/>
      </c>
    </row>
    <row r="246" spans="1:31" ht="57.75" thickBot="1">
      <c r="A246">
        <v>241</v>
      </c>
      <c r="B246" s="4" t="s">
        <v>428</v>
      </c>
      <c r="C246" s="4" t="s">
        <v>429</v>
      </c>
      <c r="D246" s="5" t="s">
        <v>430</v>
      </c>
      <c r="E246" s="4" t="s">
        <v>52</v>
      </c>
      <c r="F246" s="4" t="s">
        <v>37</v>
      </c>
      <c r="G246" s="4"/>
      <c r="H246" s="4">
        <v>3</v>
      </c>
      <c r="I246" s="4">
        <v>3</v>
      </c>
      <c r="J246" s="4" t="s">
        <v>34</v>
      </c>
      <c r="K246" s="4"/>
      <c r="L246" s="4"/>
      <c r="M246" t="b">
        <f t="shared" si="60"/>
        <v>1</v>
      </c>
      <c r="N246" t="b">
        <f>IF(M246,ISNA(VLOOKUP(B246,$B$3:B245,1,FALSE)))</f>
        <v>1</v>
      </c>
      <c r="P246" s="14" t="b">
        <f t="shared" si="46"/>
        <v>1</v>
      </c>
      <c r="Q246" s="10" t="str">
        <f t="shared" si="47"/>
        <v>Terminal_Capabilities</v>
      </c>
      <c r="R246" s="15"/>
      <c r="S246" s="10" t="str">
        <f t="shared" si="48"/>
        <v>Terminal</v>
      </c>
      <c r="T246" s="10" t="str">
        <f t="shared" si="49"/>
        <v>binary</v>
      </c>
      <c r="U246" s="11" t="str">
        <f t="shared" si="50"/>
        <v>TERMINAL_Terminal_Capabilities</v>
      </c>
      <c r="V246" s="9" t="str">
        <f t="shared" si="51"/>
        <v>("9F33"</v>
      </c>
      <c r="W246" s="9" t="str">
        <f t="shared" si="52"/>
        <v>,"Terminal Capabilities"</v>
      </c>
      <c r="X246" s="9" t="str">
        <f t="shared" si="53"/>
        <v>,"Indicates the card data input, CVM, and security capabilities of the Terminal and Reader. The CVM capability (Byte 2) is instantiated with values depending on the transaction amount. The Terminal Capabilities is coded according to Annex A.2 of [EMV Book 4]."</v>
      </c>
      <c r="Y246" s="9" t="str">
        <f t="shared" si="54"/>
        <v>,"Terminal"</v>
      </c>
      <c r="Z246" s="9" t="str">
        <f t="shared" si="55"/>
        <v>,"binary"</v>
      </c>
      <c r="AA246" s="9" t="str">
        <f t="shared" si="56"/>
        <v>,""</v>
      </c>
      <c r="AB246" s="9" t="str">
        <f t="shared" si="57"/>
        <v>,"3"</v>
      </c>
      <c r="AC246" s="9" t="str">
        <f t="shared" si="58"/>
        <v>,"3"</v>
      </c>
      <c r="AD246" s="9"/>
      <c r="AE246" s="12" t="str">
        <f t="shared" si="59"/>
        <v>TERMINAL_Terminal_Capabilities("9F33","Terminal Capabilities","Indicates the card data input, CVM, and security capabilities of the Terminal and Reader. The CVM capability (Byte 2) is instantiated with values depending on the transaction amount. The Terminal Capabilities is coded according to Annex A.2 of [EMV Book 4].","Terminal","binary","","3","3"),</v>
      </c>
    </row>
    <row r="247" spans="1:31" ht="29.25" thickBot="1">
      <c r="A247">
        <v>242</v>
      </c>
      <c r="B247" s="2" t="s">
        <v>428</v>
      </c>
      <c r="C247" s="2" t="s">
        <v>429</v>
      </c>
      <c r="D247" s="3" t="s">
        <v>431</v>
      </c>
      <c r="E247" s="2" t="s">
        <v>52</v>
      </c>
      <c r="F247" s="2" t="s">
        <v>432</v>
      </c>
      <c r="G247" s="2"/>
      <c r="H247" s="2">
        <v>3</v>
      </c>
      <c r="I247" s="2">
        <v>3</v>
      </c>
      <c r="J247" s="2" t="s">
        <v>34</v>
      </c>
      <c r="K247" s="2"/>
      <c r="L247" s="2"/>
      <c r="M247" t="b">
        <f t="shared" si="60"/>
        <v>1</v>
      </c>
      <c r="N247" t="b">
        <f>IF(M247,ISNA(VLOOKUP(B247,$B$3:B246,1,FALSE)))</f>
        <v>0</v>
      </c>
      <c r="P247" s="14" t="b">
        <f t="shared" ref="P247:P310" si="61">AND(M247,N247)</f>
        <v>0</v>
      </c>
      <c r="Q247" s="10" t="str">
        <f t="shared" ref="Q247:Q310" si="62">SUBSTITUTE(SUBSTITUTE(SUBSTITUTE(SUBSTITUTE(TRIM(SUBSTITUTE(SUBSTITUTE(SUBSTITUTE(SUBSTITUTE(SUBSTITUTE(SUBSTITUTE(SUBSTITUTE(SUBSTITUTE(SUBSTITUTE(SUBSTITUTE(C247,";", " "),"."," "),",", " "),"–"," "),"-"," "),"/"," "),")"," "),"(","")," "," ")," "," "))," ","_"),"__","_"),"__","_"),"__","_")</f>
        <v>Terminal_Capabilities</v>
      </c>
      <c r="R247" s="15"/>
      <c r="S247" s="10" t="str">
        <f t="shared" ref="S247:S310" si="63">SUBSTITUTE(SUBSTITUTE(SUBSTITUTE(SUBSTITUTE(TRIM(SUBSTITUTE(SUBSTITUTE(SUBSTITUTE(SUBSTITUTE(SUBSTITUTE(SUBSTITUTE(SUBSTITUTE(SUBSTITUTE(SUBSTITUTE(SUBSTITUTE(E247,";", " "),"."," "),",", " "),"–"," "),"-"," "),"/"," "),")"," "),"(","")," "," ")," "," "))," ","_"),"__","_"),"__","_"),"__","_")</f>
        <v>Terminal</v>
      </c>
      <c r="T247" s="10" t="str">
        <f t="shared" ref="T247:T310" si="64">SUBSTITUTE(SUBSTITUTE(SUBSTITUTE(SUBSTITUTE(TRIM(SUBSTITUTE(SUBSTITUTE(SUBSTITUTE(SUBSTITUTE(SUBSTITUTE(SUBSTITUTE(SUBSTITUTE(SUBSTITUTE(SUBSTITUTE(SUBSTITUTE(F247,";", " "),"."," "),",", " "),"–"," "),"-"," "),"/"," "),")"," "),"(","")," "," ")," "," "))," ","_"),"__","_"),"__","_"),"__","_")</f>
        <v>binary_24</v>
      </c>
      <c r="U247" s="11" t="str">
        <f t="shared" ref="U247:U310" si="65">IF(LEN(E247)&gt;0,CONCATENATE(UPPER(S247),"_",Q247),Q247)</f>
        <v>TERMINAL_Terminal_Capabilities</v>
      </c>
      <c r="V247" s="9" t="str">
        <f t="shared" ref="V247:V310" si="66">CONCATENATE("(","""",B247,"""")</f>
        <v>("9F33"</v>
      </c>
      <c r="W247" s="9" t="str">
        <f t="shared" ref="W247:W310" si="67">CONCATENATE(",","""",C247,"""")</f>
        <v>,"Terminal Capabilities"</v>
      </c>
      <c r="X247" s="9" t="str">
        <f t="shared" ref="X247:X310" si="68">CONCATENATE(",","""",D247,"""")</f>
        <v>,"Indicates the card data input, CVM, and security capabilities of the Terminal."</v>
      </c>
      <c r="Y247" s="9" t="str">
        <f t="shared" ref="Y247:Y310" si="69">CONCATENATE(",","""",E247,"""")</f>
        <v>,"Terminal"</v>
      </c>
      <c r="Z247" s="9" t="str">
        <f t="shared" ref="Z247:Z310" si="70">CONCATENATE(",","""",F247,"""")</f>
        <v>,"binary 24"</v>
      </c>
      <c r="AA247" s="9" t="str">
        <f t="shared" ref="AA247:AA310" si="71">CONCATENATE(",","""",G247,"""")</f>
        <v>,""</v>
      </c>
      <c r="AB247" s="9" t="str">
        <f t="shared" ref="AB247:AB310" si="72">CONCATENATE(",","""",H247,"""")</f>
        <v>,"3"</v>
      </c>
      <c r="AC247" s="9" t="str">
        <f t="shared" ref="AC247:AC310" si="73">CONCATENATE(",","""",I247,"""")</f>
        <v>,"3"</v>
      </c>
      <c r="AD247" s="9"/>
      <c r="AE247" s="12" t="str">
        <f t="shared" ref="AE247:AE310" si="74">IF(P247,CONCATENATE(U247,V247,W247,X247,Y247,Z247,AA247,AB247,AC247,"),"),"")</f>
        <v/>
      </c>
    </row>
    <row r="248" spans="1:31" ht="29.25" thickBot="1">
      <c r="A248">
        <v>243</v>
      </c>
      <c r="B248" s="4" t="s">
        <v>433</v>
      </c>
      <c r="C248" s="4" t="s">
        <v>434</v>
      </c>
      <c r="D248" s="5" t="s">
        <v>435</v>
      </c>
      <c r="E248" s="4" t="s">
        <v>52</v>
      </c>
      <c r="F248" s="4" t="s">
        <v>37</v>
      </c>
      <c r="G248" s="4"/>
      <c r="H248" s="4">
        <v>3</v>
      </c>
      <c r="I248" s="4">
        <v>3</v>
      </c>
      <c r="J248" s="4" t="s">
        <v>34</v>
      </c>
      <c r="K248" s="4"/>
      <c r="L248" s="4"/>
      <c r="M248" t="b">
        <f t="shared" si="60"/>
        <v>1</v>
      </c>
      <c r="N248" t="b">
        <f>IF(M248,ISNA(VLOOKUP(B248,$B$3:B247,1,FALSE)))</f>
        <v>1</v>
      </c>
      <c r="P248" s="14" t="b">
        <f t="shared" si="61"/>
        <v>1</v>
      </c>
      <c r="Q248" s="10" t="str">
        <f t="shared" si="62"/>
        <v>Cardholder_Verification_Method_CVM_Results</v>
      </c>
      <c r="R248" s="15"/>
      <c r="S248" s="10" t="str">
        <f t="shared" si="63"/>
        <v>Terminal</v>
      </c>
      <c r="T248" s="10" t="str">
        <f t="shared" si="64"/>
        <v>binary</v>
      </c>
      <c r="U248" s="11" t="str">
        <f t="shared" si="65"/>
        <v>TERMINAL_Cardholder_Verification_Method_CVM_Results</v>
      </c>
      <c r="V248" s="9" t="str">
        <f t="shared" si="66"/>
        <v>("9F34"</v>
      </c>
      <c r="W248" s="9" t="str">
        <f t="shared" si="67"/>
        <v>,"Cardholder Verification Method (CVM) Results"</v>
      </c>
      <c r="X248" s="9" t="str">
        <f t="shared" si="68"/>
        <v>,"Indicates the results of the last CVM performed"</v>
      </c>
      <c r="Y248" s="9" t="str">
        <f t="shared" si="69"/>
        <v>,"Terminal"</v>
      </c>
      <c r="Z248" s="9" t="str">
        <f t="shared" si="70"/>
        <v>,"binary"</v>
      </c>
      <c r="AA248" s="9" t="str">
        <f t="shared" si="71"/>
        <v>,""</v>
      </c>
      <c r="AB248" s="9" t="str">
        <f t="shared" si="72"/>
        <v>,"3"</v>
      </c>
      <c r="AC248" s="9" t="str">
        <f t="shared" si="73"/>
        <v>,"3"</v>
      </c>
      <c r="AD248" s="9"/>
      <c r="AE248" s="12" t="str">
        <f t="shared" si="74"/>
        <v>TERMINAL_Cardholder_Verification_Method_CVM_Results("9F34","Cardholder Verification Method (CVM) Results","Indicates the results of the last CVM performed","Terminal","binary","","3","3"),</v>
      </c>
    </row>
    <row r="249" spans="1:31" ht="29.25" thickBot="1">
      <c r="A249">
        <v>244</v>
      </c>
      <c r="B249" s="2" t="s">
        <v>436</v>
      </c>
      <c r="C249" s="2" t="s">
        <v>437</v>
      </c>
      <c r="D249" s="3" t="s">
        <v>438</v>
      </c>
      <c r="E249" s="2" t="s">
        <v>52</v>
      </c>
      <c r="F249" s="2" t="s">
        <v>92</v>
      </c>
      <c r="G249" s="2"/>
      <c r="H249" s="2">
        <v>1</v>
      </c>
      <c r="I249" s="2">
        <v>1</v>
      </c>
      <c r="J249" s="2" t="s">
        <v>34</v>
      </c>
      <c r="K249" s="2"/>
      <c r="L249" s="2"/>
      <c r="M249" t="b">
        <f t="shared" si="60"/>
        <v>1</v>
      </c>
      <c r="N249" t="b">
        <f>IF(M249,ISNA(VLOOKUP(B249,$B$3:B248,1,FALSE)))</f>
        <v>1</v>
      </c>
      <c r="P249" s="14" t="b">
        <f t="shared" si="61"/>
        <v>1</v>
      </c>
      <c r="Q249" s="10" t="str">
        <f t="shared" si="62"/>
        <v>Terminal_Type</v>
      </c>
      <c r="R249" s="15"/>
      <c r="S249" s="10" t="str">
        <f t="shared" si="63"/>
        <v>Terminal</v>
      </c>
      <c r="T249" s="10" t="str">
        <f t="shared" si="64"/>
        <v>n_2</v>
      </c>
      <c r="U249" s="11" t="str">
        <f t="shared" si="65"/>
        <v>TERMINAL_Terminal_Type</v>
      </c>
      <c r="V249" s="9" t="str">
        <f t="shared" si="66"/>
        <v>("9F35"</v>
      </c>
      <c r="W249" s="9" t="str">
        <f t="shared" si="67"/>
        <v>,"Terminal Type"</v>
      </c>
      <c r="X249" s="9" t="str">
        <f t="shared" si="68"/>
        <v>,"Indicates the environment of the terminal, its communications capability, and its operational control"</v>
      </c>
      <c r="Y249" s="9" t="str">
        <f t="shared" si="69"/>
        <v>,"Terminal"</v>
      </c>
      <c r="Z249" s="9" t="str">
        <f t="shared" si="70"/>
        <v>,"n 2"</v>
      </c>
      <c r="AA249" s="9" t="str">
        <f t="shared" si="71"/>
        <v>,""</v>
      </c>
      <c r="AB249" s="9" t="str">
        <f t="shared" si="72"/>
        <v>,"1"</v>
      </c>
      <c r="AC249" s="9" t="str">
        <f t="shared" si="73"/>
        <v>,"1"</v>
      </c>
      <c r="AD249" s="9"/>
      <c r="AE249" s="12" t="str">
        <f t="shared" si="74"/>
        <v>TERMINAL_Terminal_Type("9F35","Terminal Type","Indicates the environment of the terminal, its communications capability, and its operational control","Terminal","n 2","","1","1"),</v>
      </c>
    </row>
    <row r="250" spans="1:31" ht="29.25" thickBot="1">
      <c r="A250">
        <v>245</v>
      </c>
      <c r="B250" s="4" t="s">
        <v>436</v>
      </c>
      <c r="C250" s="4" t="s">
        <v>437</v>
      </c>
      <c r="D250" s="5" t="s">
        <v>438</v>
      </c>
      <c r="E250" s="4" t="s">
        <v>52</v>
      </c>
      <c r="F250" s="4" t="s">
        <v>92</v>
      </c>
      <c r="G250" s="4"/>
      <c r="H250" s="4">
        <v>1</v>
      </c>
      <c r="I250" s="4">
        <v>1</v>
      </c>
      <c r="J250" s="4" t="s">
        <v>34</v>
      </c>
      <c r="K250" s="4"/>
      <c r="L250" s="4"/>
      <c r="M250" t="b">
        <f t="shared" si="60"/>
        <v>1</v>
      </c>
      <c r="N250" t="b">
        <f>IF(M250,ISNA(VLOOKUP(B250,$B$3:B249,1,FALSE)))</f>
        <v>0</v>
      </c>
      <c r="P250" s="14" t="b">
        <f t="shared" si="61"/>
        <v>0</v>
      </c>
      <c r="Q250" s="10" t="str">
        <f t="shared" si="62"/>
        <v>Terminal_Type</v>
      </c>
      <c r="R250" s="15"/>
      <c r="S250" s="10" t="str">
        <f t="shared" si="63"/>
        <v>Terminal</v>
      </c>
      <c r="T250" s="10" t="str">
        <f t="shared" si="64"/>
        <v>n_2</v>
      </c>
      <c r="U250" s="11" t="str">
        <f t="shared" si="65"/>
        <v>TERMINAL_Terminal_Type</v>
      </c>
      <c r="V250" s="9" t="str">
        <f t="shared" si="66"/>
        <v>("9F35"</v>
      </c>
      <c r="W250" s="9" t="str">
        <f t="shared" si="67"/>
        <v>,"Terminal Type"</v>
      </c>
      <c r="X250" s="9" t="str">
        <f t="shared" si="68"/>
        <v>,"Indicates the environment of the terminal, its communications capability, and its operational control"</v>
      </c>
      <c r="Y250" s="9" t="str">
        <f t="shared" si="69"/>
        <v>,"Terminal"</v>
      </c>
      <c r="Z250" s="9" t="str">
        <f t="shared" si="70"/>
        <v>,"n 2"</v>
      </c>
      <c r="AA250" s="9" t="str">
        <f t="shared" si="71"/>
        <v>,""</v>
      </c>
      <c r="AB250" s="9" t="str">
        <f t="shared" si="72"/>
        <v>,"1"</v>
      </c>
      <c r="AC250" s="9" t="str">
        <f t="shared" si="73"/>
        <v>,"1"</v>
      </c>
      <c r="AD250" s="9"/>
      <c r="AE250" s="12" t="str">
        <f t="shared" si="74"/>
        <v/>
      </c>
    </row>
    <row r="251" spans="1:31" ht="29.25" thickBot="1">
      <c r="A251">
        <v>246</v>
      </c>
      <c r="B251" s="2" t="s">
        <v>436</v>
      </c>
      <c r="C251" s="2" t="s">
        <v>437</v>
      </c>
      <c r="D251" s="3" t="s">
        <v>438</v>
      </c>
      <c r="E251" s="2" t="s">
        <v>78</v>
      </c>
      <c r="F251" s="2" t="s">
        <v>92</v>
      </c>
      <c r="G251" s="2"/>
      <c r="H251" s="2">
        <v>1</v>
      </c>
      <c r="I251" s="2">
        <v>1</v>
      </c>
      <c r="J251" s="2" t="s">
        <v>34</v>
      </c>
      <c r="K251" s="2"/>
      <c r="L251" s="2"/>
      <c r="M251" t="b">
        <f t="shared" si="60"/>
        <v>1</v>
      </c>
      <c r="N251" t="b">
        <f>IF(M251,ISNA(VLOOKUP(B251,$B$3:B250,1,FALSE)))</f>
        <v>0</v>
      </c>
      <c r="P251" s="14" t="b">
        <f t="shared" si="61"/>
        <v>0</v>
      </c>
      <c r="Q251" s="10" t="str">
        <f t="shared" si="62"/>
        <v>Terminal_Type</v>
      </c>
      <c r="R251" s="15"/>
      <c r="S251" s="10" t="str">
        <f t="shared" si="63"/>
        <v>Configuration_POS</v>
      </c>
      <c r="T251" s="10" t="str">
        <f t="shared" si="64"/>
        <v>n_2</v>
      </c>
      <c r="U251" s="11" t="str">
        <f t="shared" si="65"/>
        <v>CONFIGURATION_POS_Terminal_Type</v>
      </c>
      <c r="V251" s="9" t="str">
        <f t="shared" si="66"/>
        <v>("9F35"</v>
      </c>
      <c r="W251" s="9" t="str">
        <f t="shared" si="67"/>
        <v>,"Terminal Type"</v>
      </c>
      <c r="X251" s="9" t="str">
        <f t="shared" si="68"/>
        <v>,"Indicates the environment of the terminal, its communications capability, and its operational control"</v>
      </c>
      <c r="Y251" s="9" t="str">
        <f t="shared" si="69"/>
        <v>,"Configuration (POS)"</v>
      </c>
      <c r="Z251" s="9" t="str">
        <f t="shared" si="70"/>
        <v>,"n 2"</v>
      </c>
      <c r="AA251" s="9" t="str">
        <f t="shared" si="71"/>
        <v>,""</v>
      </c>
      <c r="AB251" s="9" t="str">
        <f t="shared" si="72"/>
        <v>,"1"</v>
      </c>
      <c r="AC251" s="9" t="str">
        <f t="shared" si="73"/>
        <v>,"1"</v>
      </c>
      <c r="AD251" s="9"/>
      <c r="AE251" s="12" t="str">
        <f t="shared" si="74"/>
        <v/>
      </c>
    </row>
    <row r="252" spans="1:31" ht="29.25" thickBot="1">
      <c r="A252">
        <v>247</v>
      </c>
      <c r="B252" s="4" t="s">
        <v>439</v>
      </c>
      <c r="C252" s="4" t="s">
        <v>440</v>
      </c>
      <c r="D252" s="5" t="s">
        <v>441</v>
      </c>
      <c r="E252" s="4" t="s">
        <v>13</v>
      </c>
      <c r="F252" s="4" t="s">
        <v>37</v>
      </c>
      <c r="G252" s="4" t="s">
        <v>162</v>
      </c>
      <c r="H252" s="4">
        <v>2</v>
      </c>
      <c r="I252" s="4">
        <v>2</v>
      </c>
      <c r="J252" s="4" t="s">
        <v>34</v>
      </c>
      <c r="K252" s="4"/>
      <c r="L252" s="4"/>
      <c r="M252" t="b">
        <f t="shared" si="60"/>
        <v>1</v>
      </c>
      <c r="N252" t="b">
        <f>IF(M252,ISNA(VLOOKUP(B252,$B$3:B251,1,FALSE)))</f>
        <v>1</v>
      </c>
      <c r="P252" s="14" t="b">
        <f t="shared" si="61"/>
        <v>1</v>
      </c>
      <c r="Q252" s="10" t="str">
        <f t="shared" si="62"/>
        <v>Application_Transaction_Counter_ATC</v>
      </c>
      <c r="R252" s="15"/>
      <c r="S252" s="10" t="str">
        <f t="shared" si="63"/>
        <v>Card</v>
      </c>
      <c r="T252" s="10" t="str">
        <f t="shared" si="64"/>
        <v>binary</v>
      </c>
      <c r="U252" s="11" t="str">
        <f t="shared" si="65"/>
        <v>CARD_Application_Transaction_Counter_ATC</v>
      </c>
      <c r="V252" s="9" t="str">
        <f t="shared" si="66"/>
        <v>("9F36"</v>
      </c>
      <c r="W252" s="9" t="str">
        <f t="shared" si="67"/>
        <v>,"Application Transaction Counter (ATC)"</v>
      </c>
      <c r="X252" s="9" t="str">
        <f t="shared" si="68"/>
        <v>,"Counter maintained by the application in the ICC (incrementing the ATC is managed by the ICC)"</v>
      </c>
      <c r="Y252" s="9" t="str">
        <f t="shared" si="69"/>
        <v>,"Card"</v>
      </c>
      <c r="Z252" s="9" t="str">
        <f t="shared" si="70"/>
        <v>,"binary"</v>
      </c>
      <c r="AA252" s="9" t="str">
        <f t="shared" si="71"/>
        <v>,"'77' or '80'"</v>
      </c>
      <c r="AB252" s="9" t="str">
        <f t="shared" si="72"/>
        <v>,"2"</v>
      </c>
      <c r="AC252" s="9" t="str">
        <f t="shared" si="73"/>
        <v>,"2"</v>
      </c>
      <c r="AD252" s="9"/>
      <c r="AE252" s="12" t="str">
        <f t="shared" si="74"/>
        <v>CARD_Application_Transaction_Counter_ATC("9F36","Application Transaction Counter (ATC)","Counter maintained by the application in the ICC (incrementing the ATC is managed by the ICC)","Card","binary","'77' or '80'","2","2"),</v>
      </c>
    </row>
    <row r="253" spans="1:31" ht="29.25" thickBot="1">
      <c r="A253">
        <v>248</v>
      </c>
      <c r="B253" s="2" t="s">
        <v>439</v>
      </c>
      <c r="C253" s="2" t="s">
        <v>440</v>
      </c>
      <c r="D253" s="3" t="s">
        <v>441</v>
      </c>
      <c r="E253" s="2" t="s">
        <v>13</v>
      </c>
      <c r="F253" s="2" t="s">
        <v>37</v>
      </c>
      <c r="G253" s="2" t="s">
        <v>162</v>
      </c>
      <c r="H253" s="2">
        <v>2</v>
      </c>
      <c r="I253" s="2">
        <v>2</v>
      </c>
      <c r="J253" s="2" t="s">
        <v>34</v>
      </c>
      <c r="K253" s="2"/>
      <c r="L253" s="2"/>
      <c r="M253" t="b">
        <f t="shared" si="60"/>
        <v>1</v>
      </c>
      <c r="N253" t="b">
        <f>IF(M253,ISNA(VLOOKUP(B253,$B$3:B252,1,FALSE)))</f>
        <v>0</v>
      </c>
      <c r="P253" s="14" t="b">
        <f t="shared" si="61"/>
        <v>0</v>
      </c>
      <c r="Q253" s="10" t="str">
        <f t="shared" si="62"/>
        <v>Application_Transaction_Counter_ATC</v>
      </c>
      <c r="R253" s="15"/>
      <c r="S253" s="10" t="str">
        <f t="shared" si="63"/>
        <v>Card</v>
      </c>
      <c r="T253" s="10" t="str">
        <f t="shared" si="64"/>
        <v>binary</v>
      </c>
      <c r="U253" s="11" t="str">
        <f t="shared" si="65"/>
        <v>CARD_Application_Transaction_Counter_ATC</v>
      </c>
      <c r="V253" s="9" t="str">
        <f t="shared" si="66"/>
        <v>("9F36"</v>
      </c>
      <c r="W253" s="9" t="str">
        <f t="shared" si="67"/>
        <v>,"Application Transaction Counter (ATC)"</v>
      </c>
      <c r="X253" s="9" t="str">
        <f t="shared" si="68"/>
        <v>,"Counter maintained by the application in the ICC (incrementing the ATC is managed by the ICC)"</v>
      </c>
      <c r="Y253" s="9" t="str">
        <f t="shared" si="69"/>
        <v>,"Card"</v>
      </c>
      <c r="Z253" s="9" t="str">
        <f t="shared" si="70"/>
        <v>,"binary"</v>
      </c>
      <c r="AA253" s="9" t="str">
        <f t="shared" si="71"/>
        <v>,"'77' or '80'"</v>
      </c>
      <c r="AB253" s="9" t="str">
        <f t="shared" si="72"/>
        <v>,"2"</v>
      </c>
      <c r="AC253" s="9" t="str">
        <f t="shared" si="73"/>
        <v>,"2"</v>
      </c>
      <c r="AD253" s="9"/>
      <c r="AE253" s="12" t="str">
        <f t="shared" si="74"/>
        <v/>
      </c>
    </row>
    <row r="254" spans="1:31" ht="29.25" thickBot="1">
      <c r="A254">
        <v>249</v>
      </c>
      <c r="B254" s="4" t="s">
        <v>439</v>
      </c>
      <c r="C254" s="4" t="s">
        <v>440</v>
      </c>
      <c r="D254" s="5" t="s">
        <v>442</v>
      </c>
      <c r="E254" s="4" t="s">
        <v>13</v>
      </c>
      <c r="F254" s="4" t="s">
        <v>164</v>
      </c>
      <c r="G254" s="4"/>
      <c r="H254" s="4">
        <v>2</v>
      </c>
      <c r="I254" s="4">
        <v>2</v>
      </c>
      <c r="J254" s="4" t="s">
        <v>34</v>
      </c>
      <c r="K254" s="4"/>
      <c r="L254" s="4"/>
      <c r="M254" t="b">
        <f t="shared" si="60"/>
        <v>1</v>
      </c>
      <c r="N254" t="b">
        <f>IF(M254,ISNA(VLOOKUP(B254,$B$3:B253,1,FALSE)))</f>
        <v>0</v>
      </c>
      <c r="P254" s="14" t="b">
        <f t="shared" si="61"/>
        <v>0</v>
      </c>
      <c r="Q254" s="10" t="str">
        <f t="shared" si="62"/>
        <v>Application_Transaction_Counter_ATC</v>
      </c>
      <c r="R254" s="15"/>
      <c r="S254" s="10" t="str">
        <f t="shared" si="63"/>
        <v>Card</v>
      </c>
      <c r="T254" s="10" t="str">
        <f t="shared" si="64"/>
        <v>binary_16</v>
      </c>
      <c r="U254" s="11" t="str">
        <f t="shared" si="65"/>
        <v>CARD_Application_Transaction_Counter_ATC</v>
      </c>
      <c r="V254" s="9" t="str">
        <f t="shared" si="66"/>
        <v>("9F36"</v>
      </c>
      <c r="W254" s="9" t="str">
        <f t="shared" si="67"/>
        <v>,"Application Transaction Counter (ATC)"</v>
      </c>
      <c r="X254" s="9" t="str">
        <f t="shared" si="68"/>
        <v>,"Count of the number of transactions initiated since personalisation. Maintained by the application in the card."</v>
      </c>
      <c r="Y254" s="9" t="str">
        <f t="shared" si="69"/>
        <v>,"Card"</v>
      </c>
      <c r="Z254" s="9" t="str">
        <f t="shared" si="70"/>
        <v>,"binary 16"</v>
      </c>
      <c r="AA254" s="9" t="str">
        <f t="shared" si="71"/>
        <v>,""</v>
      </c>
      <c r="AB254" s="9" t="str">
        <f t="shared" si="72"/>
        <v>,"2"</v>
      </c>
      <c r="AC254" s="9" t="str">
        <f t="shared" si="73"/>
        <v>,"2"</v>
      </c>
      <c r="AD254" s="9"/>
      <c r="AE254" s="12" t="str">
        <f t="shared" si="74"/>
        <v/>
      </c>
    </row>
    <row r="255" spans="1:31" ht="29.25" thickBot="1">
      <c r="A255">
        <v>250</v>
      </c>
      <c r="B255" s="2" t="s">
        <v>439</v>
      </c>
      <c r="C255" s="2" t="s">
        <v>440</v>
      </c>
      <c r="D255" s="3" t="s">
        <v>443</v>
      </c>
      <c r="E255" s="2" t="s">
        <v>13</v>
      </c>
      <c r="F255" s="2" t="s">
        <v>164</v>
      </c>
      <c r="G255" s="2"/>
      <c r="H255" s="2">
        <v>2</v>
      </c>
      <c r="I255" s="2">
        <v>2</v>
      </c>
      <c r="J255" s="2" t="s">
        <v>34</v>
      </c>
      <c r="K255" s="2"/>
      <c r="L255" s="2"/>
      <c r="M255" t="b">
        <f t="shared" si="60"/>
        <v>1</v>
      </c>
      <c r="N255" t="b">
        <f>IF(M255,ISNA(VLOOKUP(B255,$B$3:B254,1,FALSE)))</f>
        <v>0</v>
      </c>
      <c r="P255" s="14" t="b">
        <f t="shared" si="61"/>
        <v>0</v>
      </c>
      <c r="Q255" s="10" t="str">
        <f t="shared" si="62"/>
        <v>Application_Transaction_Counter_ATC</v>
      </c>
      <c r="R255" s="15"/>
      <c r="S255" s="10" t="str">
        <f t="shared" si="63"/>
        <v>Card</v>
      </c>
      <c r="T255" s="10" t="str">
        <f t="shared" si="64"/>
        <v>binary_16</v>
      </c>
      <c r="U255" s="11" t="str">
        <f t="shared" si="65"/>
        <v>CARD_Application_Transaction_Counter_ATC</v>
      </c>
      <c r="V255" s="9" t="str">
        <f t="shared" si="66"/>
        <v>("9F36"</v>
      </c>
      <c r="W255" s="9" t="str">
        <f t="shared" si="67"/>
        <v>,"Application Transaction Counter (ATC)"</v>
      </c>
      <c r="X255" s="9" t="str">
        <f t="shared" si="68"/>
        <v>,"Counter maintained by the application in the card. Initial value is zero. It is incremented by 1 each time a transaction is performed."</v>
      </c>
      <c r="Y255" s="9" t="str">
        <f t="shared" si="69"/>
        <v>,"Card"</v>
      </c>
      <c r="Z255" s="9" t="str">
        <f t="shared" si="70"/>
        <v>,"binary 16"</v>
      </c>
      <c r="AA255" s="9" t="str">
        <f t="shared" si="71"/>
        <v>,""</v>
      </c>
      <c r="AB255" s="9" t="str">
        <f t="shared" si="72"/>
        <v>,"2"</v>
      </c>
      <c r="AC255" s="9" t="str">
        <f t="shared" si="73"/>
        <v>,"2"</v>
      </c>
      <c r="AD255" s="9"/>
      <c r="AE255" s="12" t="str">
        <f t="shared" si="74"/>
        <v/>
      </c>
    </row>
    <row r="256" spans="1:31" ht="29.25" thickBot="1">
      <c r="A256">
        <v>251</v>
      </c>
      <c r="B256" s="4" t="s">
        <v>439</v>
      </c>
      <c r="C256" s="4" t="s">
        <v>440</v>
      </c>
      <c r="D256" s="5" t="s">
        <v>444</v>
      </c>
      <c r="E256" s="4" t="s">
        <v>13</v>
      </c>
      <c r="F256" s="4" t="s">
        <v>37</v>
      </c>
      <c r="G256" s="4"/>
      <c r="H256" s="4">
        <v>2</v>
      </c>
      <c r="I256" s="4">
        <v>2</v>
      </c>
      <c r="J256" s="4" t="s">
        <v>34</v>
      </c>
      <c r="K256" s="4"/>
      <c r="L256" s="4"/>
      <c r="M256" t="b">
        <f t="shared" ref="M256:M319" si="75">LEN(B256)&gt;0</f>
        <v>1</v>
      </c>
      <c r="N256" t="b">
        <f>IF(M256,ISNA(VLOOKUP(B256,$B$3:B255,1,FALSE)))</f>
        <v>0</v>
      </c>
      <c r="P256" s="14" t="b">
        <f t="shared" si="61"/>
        <v>0</v>
      </c>
      <c r="Q256" s="10" t="str">
        <f t="shared" si="62"/>
        <v>Application_Transaction_Counter_ATC</v>
      </c>
      <c r="R256" s="15"/>
      <c r="S256" s="10" t="str">
        <f t="shared" si="63"/>
        <v>Card</v>
      </c>
      <c r="T256" s="10" t="str">
        <f t="shared" si="64"/>
        <v>binary</v>
      </c>
      <c r="U256" s="11" t="str">
        <f t="shared" si="65"/>
        <v>CARD_Application_Transaction_Counter_ATC</v>
      </c>
      <c r="V256" s="9" t="str">
        <f t="shared" si="66"/>
        <v>("9F36"</v>
      </c>
      <c r="W256" s="9" t="str">
        <f t="shared" si="67"/>
        <v>,"Application Transaction Counter (ATC)"</v>
      </c>
      <c r="X256" s="9" t="str">
        <f t="shared" si="68"/>
        <v>,"Counter maintained by the application in the card (incrementing the ATC is managed by the card)."</v>
      </c>
      <c r="Y256" s="9" t="str">
        <f t="shared" si="69"/>
        <v>,"Card"</v>
      </c>
      <c r="Z256" s="9" t="str">
        <f t="shared" si="70"/>
        <v>,"binary"</v>
      </c>
      <c r="AA256" s="9" t="str">
        <f t="shared" si="71"/>
        <v>,""</v>
      </c>
      <c r="AB256" s="9" t="str">
        <f t="shared" si="72"/>
        <v>,"2"</v>
      </c>
      <c r="AC256" s="9" t="str">
        <f t="shared" si="73"/>
        <v>,"2"</v>
      </c>
      <c r="AD256" s="9"/>
      <c r="AE256" s="12" t="str">
        <f t="shared" si="74"/>
        <v/>
      </c>
    </row>
    <row r="257" spans="1:31" ht="29.25" thickBot="1">
      <c r="A257">
        <v>252</v>
      </c>
      <c r="B257" s="2" t="s">
        <v>445</v>
      </c>
      <c r="C257" s="2" t="s">
        <v>446</v>
      </c>
      <c r="D257" s="3" t="s">
        <v>447</v>
      </c>
      <c r="E257" s="2" t="s">
        <v>52</v>
      </c>
      <c r="F257" s="2" t="s">
        <v>37</v>
      </c>
      <c r="G257" s="2"/>
      <c r="H257" s="2">
        <v>4</v>
      </c>
      <c r="I257" s="2">
        <v>4</v>
      </c>
      <c r="J257" s="2" t="s">
        <v>34</v>
      </c>
      <c r="K257" s="2"/>
      <c r="L257" s="2"/>
      <c r="M257" t="b">
        <f t="shared" si="75"/>
        <v>1</v>
      </c>
      <c r="N257" t="b">
        <f>IF(M257,ISNA(VLOOKUP(B257,$B$3:B256,1,FALSE)))</f>
        <v>1</v>
      </c>
      <c r="P257" s="14" t="b">
        <f t="shared" si="61"/>
        <v>1</v>
      </c>
      <c r="Q257" s="10" t="str">
        <f t="shared" si="62"/>
        <v>Unpredictable_Number_UN</v>
      </c>
      <c r="R257" s="15"/>
      <c r="S257" s="10" t="str">
        <f t="shared" si="63"/>
        <v>Terminal</v>
      </c>
      <c r="T257" s="10" t="str">
        <f t="shared" si="64"/>
        <v>binary</v>
      </c>
      <c r="U257" s="11" t="str">
        <f t="shared" si="65"/>
        <v>TERMINAL_Unpredictable_Number_UN</v>
      </c>
      <c r="V257" s="9" t="str">
        <f t="shared" si="66"/>
        <v>("9F37"</v>
      </c>
      <c r="W257" s="9" t="str">
        <f t="shared" si="67"/>
        <v>,"Unpredictable Number (UN)"</v>
      </c>
      <c r="X257" s="9" t="str">
        <f t="shared" si="68"/>
        <v>,"Value to provide variability and uniqueness to the generation of a cryptogram"</v>
      </c>
      <c r="Y257" s="9" t="str">
        <f t="shared" si="69"/>
        <v>,"Terminal"</v>
      </c>
      <c r="Z257" s="9" t="str">
        <f t="shared" si="70"/>
        <v>,"binary"</v>
      </c>
      <c r="AA257" s="9" t="str">
        <f t="shared" si="71"/>
        <v>,""</v>
      </c>
      <c r="AB257" s="9" t="str">
        <f t="shared" si="72"/>
        <v>,"4"</v>
      </c>
      <c r="AC257" s="9" t="str">
        <f t="shared" si="73"/>
        <v>,"4"</v>
      </c>
      <c r="AD257" s="9"/>
      <c r="AE257" s="12" t="str">
        <f t="shared" si="74"/>
        <v>TERMINAL_Unpredictable_Number_UN("9F37","Unpredictable Number (UN)","Value to provide variability and uniqueness to the generation of a cryptogram","Terminal","binary","","4","4"),</v>
      </c>
    </row>
    <row r="258" spans="1:31" ht="43.5" thickBot="1">
      <c r="A258">
        <v>253</v>
      </c>
      <c r="B258" s="4" t="s">
        <v>445</v>
      </c>
      <c r="C258" s="4" t="s">
        <v>446</v>
      </c>
      <c r="D258" s="5" t="s">
        <v>448</v>
      </c>
      <c r="E258" s="4" t="s">
        <v>52</v>
      </c>
      <c r="F258" s="4" t="s">
        <v>37</v>
      </c>
      <c r="G258" s="4"/>
      <c r="H258" s="4">
        <v>4</v>
      </c>
      <c r="I258" s="4">
        <v>4</v>
      </c>
      <c r="J258" s="4" t="s">
        <v>34</v>
      </c>
      <c r="K258" s="4"/>
      <c r="L258" s="4"/>
      <c r="M258" t="b">
        <f t="shared" si="75"/>
        <v>1</v>
      </c>
      <c r="N258" t="b">
        <f>IF(M258,ISNA(VLOOKUP(B258,$B$3:B257,1,FALSE)))</f>
        <v>0</v>
      </c>
      <c r="P258" s="14" t="b">
        <f t="shared" si="61"/>
        <v>0</v>
      </c>
      <c r="Q258" s="10" t="str">
        <f t="shared" si="62"/>
        <v>Unpredictable_Number_UN</v>
      </c>
      <c r="R258" s="15"/>
      <c r="S258" s="10" t="str">
        <f t="shared" si="63"/>
        <v>Terminal</v>
      </c>
      <c r="T258" s="10" t="str">
        <f t="shared" si="64"/>
        <v>binary</v>
      </c>
      <c r="U258" s="11" t="str">
        <f t="shared" si="65"/>
        <v>TERMINAL_Unpredictable_Number_UN</v>
      </c>
      <c r="V258" s="9" t="str">
        <f t="shared" si="66"/>
        <v>("9F37"</v>
      </c>
      <c r="W258" s="9" t="str">
        <f t="shared" si="67"/>
        <v>,"Unpredictable Number (UN)"</v>
      </c>
      <c r="X258" s="9" t="str">
        <f t="shared" si="68"/>
        <v>,"Contains a Kernel challenge (random) to be used by the Card to ensure the variability and uniqueness to the generation of a cryptogram during an EMV mode transaction."</v>
      </c>
      <c r="Y258" s="9" t="str">
        <f t="shared" si="69"/>
        <v>,"Terminal"</v>
      </c>
      <c r="Z258" s="9" t="str">
        <f t="shared" si="70"/>
        <v>,"binary"</v>
      </c>
      <c r="AA258" s="9" t="str">
        <f t="shared" si="71"/>
        <v>,""</v>
      </c>
      <c r="AB258" s="9" t="str">
        <f t="shared" si="72"/>
        <v>,"4"</v>
      </c>
      <c r="AC258" s="9" t="str">
        <f t="shared" si="73"/>
        <v>,"4"</v>
      </c>
      <c r="AD258" s="9"/>
      <c r="AE258" s="12" t="str">
        <f t="shared" si="74"/>
        <v/>
      </c>
    </row>
    <row r="259" spans="1:31" ht="29.25" thickBot="1">
      <c r="A259">
        <v>254</v>
      </c>
      <c r="B259" s="2" t="s">
        <v>445</v>
      </c>
      <c r="C259" s="2" t="s">
        <v>449</v>
      </c>
      <c r="D259" s="3" t="s">
        <v>450</v>
      </c>
      <c r="E259" s="2" t="s">
        <v>52</v>
      </c>
      <c r="F259" s="2" t="s">
        <v>353</v>
      </c>
      <c r="G259" s="2"/>
      <c r="H259" s="2">
        <v>4</v>
      </c>
      <c r="I259" s="2">
        <v>4</v>
      </c>
      <c r="J259" s="2" t="s">
        <v>34</v>
      </c>
      <c r="K259" s="2"/>
      <c r="L259" s="2"/>
      <c r="M259" t="b">
        <f t="shared" si="75"/>
        <v>1</v>
      </c>
      <c r="N259" t="b">
        <f>IF(M259,ISNA(VLOOKUP(B259,$B$3:B258,1,FALSE)))</f>
        <v>0</v>
      </c>
      <c r="P259" s="14" t="b">
        <f t="shared" si="61"/>
        <v>0</v>
      </c>
      <c r="Q259" s="10" t="str">
        <f t="shared" si="62"/>
        <v>Unpredictable_Number_UN_Reader_Terminal</v>
      </c>
      <c r="R259" s="15"/>
      <c r="S259" s="10" t="str">
        <f t="shared" si="63"/>
        <v>Terminal</v>
      </c>
      <c r="T259" s="10" t="str">
        <f t="shared" si="64"/>
        <v>binary_32</v>
      </c>
      <c r="U259" s="11" t="str">
        <f t="shared" si="65"/>
        <v>TERMINAL_Unpredictable_Number_UN_Reader_Terminal</v>
      </c>
      <c r="V259" s="9" t="str">
        <f t="shared" si="66"/>
        <v>("9F37"</v>
      </c>
      <c r="W259" s="9" t="str">
        <f t="shared" si="67"/>
        <v>,"Unpredictable Number (UN) (Reader/Terminal)"</v>
      </c>
      <c r="X259" s="9" t="str">
        <f t="shared" si="68"/>
        <v>,"Value to provide variability and uniqueness to the generation of the application cryptogram."</v>
      </c>
      <c r="Y259" s="9" t="str">
        <f t="shared" si="69"/>
        <v>,"Terminal"</v>
      </c>
      <c r="Z259" s="9" t="str">
        <f t="shared" si="70"/>
        <v>,"binary 32"</v>
      </c>
      <c r="AA259" s="9" t="str">
        <f t="shared" si="71"/>
        <v>,""</v>
      </c>
      <c r="AB259" s="9" t="str">
        <f t="shared" si="72"/>
        <v>,"4"</v>
      </c>
      <c r="AC259" s="9" t="str">
        <f t="shared" si="73"/>
        <v>,"4"</v>
      </c>
      <c r="AD259" s="9"/>
      <c r="AE259" s="12" t="str">
        <f t="shared" si="74"/>
        <v/>
      </c>
    </row>
    <row r="260" spans="1:31" ht="29.25" thickBot="1">
      <c r="A260">
        <v>255</v>
      </c>
      <c r="B260" s="4" t="s">
        <v>445</v>
      </c>
      <c r="C260" s="4" t="s">
        <v>446</v>
      </c>
      <c r="D260" s="5" t="s">
        <v>450</v>
      </c>
      <c r="E260" s="4" t="s">
        <v>52</v>
      </c>
      <c r="F260" s="4" t="s">
        <v>353</v>
      </c>
      <c r="G260" s="4"/>
      <c r="H260" s="4">
        <v>4</v>
      </c>
      <c r="I260" s="4">
        <v>4</v>
      </c>
      <c r="J260" s="4" t="s">
        <v>34</v>
      </c>
      <c r="K260" s="4"/>
      <c r="L260" s="4"/>
      <c r="M260" t="b">
        <f t="shared" si="75"/>
        <v>1</v>
      </c>
      <c r="N260" t="b">
        <f>IF(M260,ISNA(VLOOKUP(B260,$B$3:B259,1,FALSE)))</f>
        <v>0</v>
      </c>
      <c r="P260" s="14" t="b">
        <f t="shared" si="61"/>
        <v>0</v>
      </c>
      <c r="Q260" s="10" t="str">
        <f t="shared" si="62"/>
        <v>Unpredictable_Number_UN</v>
      </c>
      <c r="R260" s="15"/>
      <c r="S260" s="10" t="str">
        <f t="shared" si="63"/>
        <v>Terminal</v>
      </c>
      <c r="T260" s="10" t="str">
        <f t="shared" si="64"/>
        <v>binary_32</v>
      </c>
      <c r="U260" s="11" t="str">
        <f t="shared" si="65"/>
        <v>TERMINAL_Unpredictable_Number_UN</v>
      </c>
      <c r="V260" s="9" t="str">
        <f t="shared" si="66"/>
        <v>("9F37"</v>
      </c>
      <c r="W260" s="9" t="str">
        <f t="shared" si="67"/>
        <v>,"Unpredictable Number (UN)"</v>
      </c>
      <c r="X260" s="9" t="str">
        <f t="shared" si="68"/>
        <v>,"Value to provide variability and uniqueness to the generation of the application cryptogram."</v>
      </c>
      <c r="Y260" s="9" t="str">
        <f t="shared" si="69"/>
        <v>,"Terminal"</v>
      </c>
      <c r="Z260" s="9" t="str">
        <f t="shared" si="70"/>
        <v>,"binary 32"</v>
      </c>
      <c r="AA260" s="9" t="str">
        <f t="shared" si="71"/>
        <v>,""</v>
      </c>
      <c r="AB260" s="9" t="str">
        <f t="shared" si="72"/>
        <v>,"4"</v>
      </c>
      <c r="AC260" s="9" t="str">
        <f t="shared" si="73"/>
        <v>,"4"</v>
      </c>
      <c r="AD260" s="9"/>
      <c r="AE260" s="12" t="str">
        <f t="shared" si="74"/>
        <v/>
      </c>
    </row>
    <row r="261" spans="1:31" ht="29.25" thickBot="1">
      <c r="A261">
        <v>256</v>
      </c>
      <c r="B261" s="2" t="s">
        <v>445</v>
      </c>
      <c r="C261" s="2" t="s">
        <v>446</v>
      </c>
      <c r="D261" s="3" t="s">
        <v>451</v>
      </c>
      <c r="E261" s="2" t="s">
        <v>252</v>
      </c>
      <c r="F261" s="2" t="s">
        <v>37</v>
      </c>
      <c r="G261" s="2"/>
      <c r="H261" s="2">
        <v>4</v>
      </c>
      <c r="I261" s="2">
        <v>4</v>
      </c>
      <c r="J261" s="2" t="s">
        <v>34</v>
      </c>
      <c r="K261" s="2"/>
      <c r="L261" s="2"/>
      <c r="M261" t="b">
        <f t="shared" si="75"/>
        <v>1</v>
      </c>
      <c r="N261" t="b">
        <f>IF(M261,ISNA(VLOOKUP(B261,$B$3:B260,1,FALSE)))</f>
        <v>0</v>
      </c>
      <c r="P261" s="14" t="b">
        <f t="shared" si="61"/>
        <v>0</v>
      </c>
      <c r="Q261" s="10" t="str">
        <f t="shared" si="62"/>
        <v>Unpredictable_Number_UN</v>
      </c>
      <c r="R261" s="15"/>
      <c r="S261" s="10" t="str">
        <f t="shared" si="63"/>
        <v>POS</v>
      </c>
      <c r="T261" s="10" t="str">
        <f t="shared" si="64"/>
        <v>binary</v>
      </c>
      <c r="U261" s="11" t="str">
        <f t="shared" si="65"/>
        <v>POS_Unpredictable_Number_UN</v>
      </c>
      <c r="V261" s="9" t="str">
        <f t="shared" si="66"/>
        <v>("9F37"</v>
      </c>
      <c r="W261" s="9" t="str">
        <f t="shared" si="67"/>
        <v>,"Unpredictable Number (UN)"</v>
      </c>
      <c r="X261" s="9" t="str">
        <f t="shared" si="68"/>
        <v>,"Value to provide variability and uniqueness to the generation of the application cryptogram. Requested in CDOL1."</v>
      </c>
      <c r="Y261" s="9" t="str">
        <f t="shared" si="69"/>
        <v>,"POS"</v>
      </c>
      <c r="Z261" s="9" t="str">
        <f t="shared" si="70"/>
        <v>,"binary"</v>
      </c>
      <c r="AA261" s="9" t="str">
        <f t="shared" si="71"/>
        <v>,""</v>
      </c>
      <c r="AB261" s="9" t="str">
        <f t="shared" si="72"/>
        <v>,"4"</v>
      </c>
      <c r="AC261" s="9" t="str">
        <f t="shared" si="73"/>
        <v>,"4"</v>
      </c>
      <c r="AD261" s="9"/>
      <c r="AE261" s="12" t="str">
        <f t="shared" si="74"/>
        <v/>
      </c>
    </row>
    <row r="262" spans="1:31" ht="29.25" thickBot="1">
      <c r="A262">
        <v>257</v>
      </c>
      <c r="B262" s="4" t="s">
        <v>452</v>
      </c>
      <c r="C262" s="4" t="s">
        <v>453</v>
      </c>
      <c r="D262" s="5" t="s">
        <v>454</v>
      </c>
      <c r="E262" s="4" t="s">
        <v>13</v>
      </c>
      <c r="F262" s="4" t="s">
        <v>37</v>
      </c>
      <c r="G262" s="4" t="s">
        <v>84</v>
      </c>
      <c r="H262" s="4" t="s">
        <v>110</v>
      </c>
      <c r="I262" s="4" t="s">
        <v>110</v>
      </c>
      <c r="J262" s="4" t="s">
        <v>34</v>
      </c>
      <c r="K262" s="4"/>
      <c r="L262" s="4"/>
      <c r="M262" t="b">
        <f t="shared" si="75"/>
        <v>1</v>
      </c>
      <c r="N262" t="b">
        <f>IF(M262,ISNA(VLOOKUP(B262,$B$3:B261,1,FALSE)))</f>
        <v>1</v>
      </c>
      <c r="P262" s="14" t="b">
        <f t="shared" si="61"/>
        <v>1</v>
      </c>
      <c r="Q262" s="10" t="str">
        <f t="shared" si="62"/>
        <v>Processing_Options_Data_Object_List_PDOL</v>
      </c>
      <c r="R262" s="15"/>
      <c r="S262" s="10" t="str">
        <f t="shared" si="63"/>
        <v>Card</v>
      </c>
      <c r="T262" s="10" t="str">
        <f t="shared" si="64"/>
        <v>binary</v>
      </c>
      <c r="U262" s="11" t="str">
        <f t="shared" si="65"/>
        <v>CARD_Processing_Options_Data_Object_List_PDOL</v>
      </c>
      <c r="V262" s="9" t="str">
        <f t="shared" si="66"/>
        <v>("9F38"</v>
      </c>
      <c r="W262" s="9" t="str">
        <f t="shared" si="67"/>
        <v>,"Processing Options Data Object List (PDOL)"</v>
      </c>
      <c r="X262" s="9" t="str">
        <f t="shared" si="68"/>
        <v>,"Contains a list of terminal resident data objects (tags and lengths) needed by the ICC in processing the GET PROCESSING OPTIONS command"</v>
      </c>
      <c r="Y262" s="9" t="str">
        <f t="shared" si="69"/>
        <v>,"Card"</v>
      </c>
      <c r="Z262" s="9" t="str">
        <f t="shared" si="70"/>
        <v>,"binary"</v>
      </c>
      <c r="AA262" s="9" t="str">
        <f t="shared" si="71"/>
        <v>,"'A5'"</v>
      </c>
      <c r="AB262" s="9" t="str">
        <f t="shared" si="72"/>
        <v>,"var."</v>
      </c>
      <c r="AC262" s="9" t="str">
        <f t="shared" si="73"/>
        <v>,"var."</v>
      </c>
      <c r="AD262" s="9"/>
      <c r="AE262" s="12" t="str">
        <f t="shared" si="74"/>
        <v>CARD_Processing_Options_Data_Object_List_PDOL("9F38","Processing Options Data Object List (PDOL)","Contains a list of terminal resident data objects (tags and lengths) needed by the ICC in processing the GET PROCESSING OPTIONS command","Card","binary","'A5'","var.","var."),</v>
      </c>
    </row>
    <row r="263" spans="1:31" ht="29.25" thickBot="1">
      <c r="A263">
        <v>258</v>
      </c>
      <c r="B263" s="2" t="s">
        <v>452</v>
      </c>
      <c r="C263" s="2" t="s">
        <v>453</v>
      </c>
      <c r="D263" s="3" t="s">
        <v>455</v>
      </c>
      <c r="E263" s="2" t="s">
        <v>13</v>
      </c>
      <c r="F263" s="2" t="s">
        <v>37</v>
      </c>
      <c r="G263" s="2" t="s">
        <v>84</v>
      </c>
      <c r="H263" s="2" t="s">
        <v>110</v>
      </c>
      <c r="I263" s="2" t="s">
        <v>110</v>
      </c>
      <c r="J263" s="2" t="s">
        <v>34</v>
      </c>
      <c r="K263" s="2"/>
      <c r="L263" s="2"/>
      <c r="M263" t="b">
        <f t="shared" si="75"/>
        <v>1</v>
      </c>
      <c r="N263" t="b">
        <f>IF(M263,ISNA(VLOOKUP(B263,$B$3:B262,1,FALSE)))</f>
        <v>0</v>
      </c>
      <c r="P263" s="14" t="b">
        <f t="shared" si="61"/>
        <v>0</v>
      </c>
      <c r="Q263" s="10" t="str">
        <f t="shared" si="62"/>
        <v>Processing_Options_Data_Object_List_PDOL</v>
      </c>
      <c r="R263" s="15"/>
      <c r="S263" s="10" t="str">
        <f t="shared" si="63"/>
        <v>Card</v>
      </c>
      <c r="T263" s="10" t="str">
        <f t="shared" si="64"/>
        <v>binary</v>
      </c>
      <c r="U263" s="11" t="str">
        <f t="shared" si="65"/>
        <v>CARD_Processing_Options_Data_Object_List_PDOL</v>
      </c>
      <c r="V263" s="9" t="str">
        <f t="shared" si="66"/>
        <v>("9F38"</v>
      </c>
      <c r="W263" s="9" t="str">
        <f t="shared" si="67"/>
        <v>,"Processing Options Data Object List (PDOL)"</v>
      </c>
      <c r="X263" s="9" t="str">
        <f t="shared" si="68"/>
        <v>,"List of terminal/reader-related data objects (tags and lengths) requested by the card to be transmitted in the GET PROCESSING OPTIONS command."</v>
      </c>
      <c r="Y263" s="9" t="str">
        <f t="shared" si="69"/>
        <v>,"Card"</v>
      </c>
      <c r="Z263" s="9" t="str">
        <f t="shared" si="70"/>
        <v>,"binary"</v>
      </c>
      <c r="AA263" s="9" t="str">
        <f t="shared" si="71"/>
        <v>,"'A5'"</v>
      </c>
      <c r="AB263" s="9" t="str">
        <f t="shared" si="72"/>
        <v>,"var."</v>
      </c>
      <c r="AC263" s="9" t="str">
        <f t="shared" si="73"/>
        <v>,"var."</v>
      </c>
      <c r="AD263" s="9"/>
      <c r="AE263" s="12" t="str">
        <f t="shared" si="74"/>
        <v/>
      </c>
    </row>
    <row r="264" spans="1:31" ht="29.25" thickBot="1">
      <c r="A264">
        <v>259</v>
      </c>
      <c r="B264" s="4" t="s">
        <v>452</v>
      </c>
      <c r="C264" s="4" t="s">
        <v>453</v>
      </c>
      <c r="D264" s="5" t="s">
        <v>455</v>
      </c>
      <c r="E264" s="4" t="s">
        <v>13</v>
      </c>
      <c r="F264" s="4" t="s">
        <v>37</v>
      </c>
      <c r="G264" s="4" t="s">
        <v>84</v>
      </c>
      <c r="H264" s="4" t="s">
        <v>110</v>
      </c>
      <c r="I264" s="4" t="s">
        <v>110</v>
      </c>
      <c r="J264" s="4" t="s">
        <v>34</v>
      </c>
      <c r="K264" s="4"/>
      <c r="L264" s="4"/>
      <c r="M264" t="b">
        <f t="shared" si="75"/>
        <v>1</v>
      </c>
      <c r="N264" t="b">
        <f>IF(M264,ISNA(VLOOKUP(B264,$B$3:B263,1,FALSE)))</f>
        <v>0</v>
      </c>
      <c r="P264" s="14" t="b">
        <f t="shared" si="61"/>
        <v>0</v>
      </c>
      <c r="Q264" s="10" t="str">
        <f t="shared" si="62"/>
        <v>Processing_Options_Data_Object_List_PDOL</v>
      </c>
      <c r="R264" s="15"/>
      <c r="S264" s="10" t="str">
        <f t="shared" si="63"/>
        <v>Card</v>
      </c>
      <c r="T264" s="10" t="str">
        <f t="shared" si="64"/>
        <v>binary</v>
      </c>
      <c r="U264" s="11" t="str">
        <f t="shared" si="65"/>
        <v>CARD_Processing_Options_Data_Object_List_PDOL</v>
      </c>
      <c r="V264" s="9" t="str">
        <f t="shared" si="66"/>
        <v>("9F38"</v>
      </c>
      <c r="W264" s="9" t="str">
        <f t="shared" si="67"/>
        <v>,"Processing Options Data Object List (PDOL)"</v>
      </c>
      <c r="X264" s="9" t="str">
        <f t="shared" si="68"/>
        <v>,"List of terminal/reader-related data objects (tags and lengths) requested by the card to be transmitted in the GET PROCESSING OPTIONS command."</v>
      </c>
      <c r="Y264" s="9" t="str">
        <f t="shared" si="69"/>
        <v>,"Card"</v>
      </c>
      <c r="Z264" s="9" t="str">
        <f t="shared" si="70"/>
        <v>,"binary"</v>
      </c>
      <c r="AA264" s="9" t="str">
        <f t="shared" si="71"/>
        <v>,"'A5'"</v>
      </c>
      <c r="AB264" s="9" t="str">
        <f t="shared" si="72"/>
        <v>,"var."</v>
      </c>
      <c r="AC264" s="9" t="str">
        <f t="shared" si="73"/>
        <v>,"var."</v>
      </c>
      <c r="AD264" s="9"/>
      <c r="AE264" s="12" t="str">
        <f t="shared" si="74"/>
        <v/>
      </c>
    </row>
    <row r="265" spans="1:31" ht="29.25" thickBot="1">
      <c r="A265">
        <v>260</v>
      </c>
      <c r="B265" s="2" t="s">
        <v>452</v>
      </c>
      <c r="C265" s="2" t="s">
        <v>453</v>
      </c>
      <c r="D265" s="3" t="s">
        <v>455</v>
      </c>
      <c r="E265" s="2" t="s">
        <v>13</v>
      </c>
      <c r="F265" s="2" t="s">
        <v>37</v>
      </c>
      <c r="G265" s="2" t="s">
        <v>84</v>
      </c>
      <c r="H265" s="2" t="s">
        <v>110</v>
      </c>
      <c r="I265" s="2" t="s">
        <v>110</v>
      </c>
      <c r="J265" s="2" t="s">
        <v>34</v>
      </c>
      <c r="K265" s="2"/>
      <c r="L265" s="2"/>
      <c r="M265" t="b">
        <f t="shared" si="75"/>
        <v>1</v>
      </c>
      <c r="N265" t="b">
        <f>IF(M265,ISNA(VLOOKUP(B265,$B$3:B264,1,FALSE)))</f>
        <v>0</v>
      </c>
      <c r="P265" s="14" t="b">
        <f t="shared" si="61"/>
        <v>0</v>
      </c>
      <c r="Q265" s="10" t="str">
        <f t="shared" si="62"/>
        <v>Processing_Options_Data_Object_List_PDOL</v>
      </c>
      <c r="R265" s="15"/>
      <c r="S265" s="10" t="str">
        <f t="shared" si="63"/>
        <v>Card</v>
      </c>
      <c r="T265" s="10" t="str">
        <f t="shared" si="64"/>
        <v>binary</v>
      </c>
      <c r="U265" s="11" t="str">
        <f t="shared" si="65"/>
        <v>CARD_Processing_Options_Data_Object_List_PDOL</v>
      </c>
      <c r="V265" s="9" t="str">
        <f t="shared" si="66"/>
        <v>("9F38"</v>
      </c>
      <c r="W265" s="9" t="str">
        <f t="shared" si="67"/>
        <v>,"Processing Options Data Object List (PDOL)"</v>
      </c>
      <c r="X265" s="9" t="str">
        <f t="shared" si="68"/>
        <v>,"List of terminal/reader-related data objects (tags and lengths) requested by the card to be transmitted in the GET PROCESSING OPTIONS command."</v>
      </c>
      <c r="Y265" s="9" t="str">
        <f t="shared" si="69"/>
        <v>,"Card"</v>
      </c>
      <c r="Z265" s="9" t="str">
        <f t="shared" si="70"/>
        <v>,"binary"</v>
      </c>
      <c r="AA265" s="9" t="str">
        <f t="shared" si="71"/>
        <v>,"'A5'"</v>
      </c>
      <c r="AB265" s="9" t="str">
        <f t="shared" si="72"/>
        <v>,"var."</v>
      </c>
      <c r="AC265" s="9" t="str">
        <f t="shared" si="73"/>
        <v>,"var."</v>
      </c>
      <c r="AD265" s="9"/>
      <c r="AE265" s="12" t="str">
        <f t="shared" si="74"/>
        <v/>
      </c>
    </row>
    <row r="266" spans="1:31" ht="29.25" thickBot="1">
      <c r="A266">
        <v>261</v>
      </c>
      <c r="B266" s="4" t="s">
        <v>456</v>
      </c>
      <c r="C266" s="4" t="s">
        <v>457</v>
      </c>
      <c r="D266" s="5" t="s">
        <v>458</v>
      </c>
      <c r="E266" s="4" t="s">
        <v>52</v>
      </c>
      <c r="F266" s="4" t="s">
        <v>92</v>
      </c>
      <c r="G266" s="4"/>
      <c r="H266" s="4">
        <v>1</v>
      </c>
      <c r="I266" s="4">
        <v>1</v>
      </c>
      <c r="J266" s="4" t="s">
        <v>34</v>
      </c>
      <c r="K266" s="4"/>
      <c r="L266" s="4"/>
      <c r="M266" t="b">
        <f t="shared" si="75"/>
        <v>1</v>
      </c>
      <c r="N266" t="b">
        <f>IF(M266,ISNA(VLOOKUP(B266,$B$3:B265,1,FALSE)))</f>
        <v>1</v>
      </c>
      <c r="P266" s="14" t="b">
        <f t="shared" si="61"/>
        <v>1</v>
      </c>
      <c r="Q266" s="10" t="str">
        <f t="shared" si="62"/>
        <v>Point_of_Service_POS_Entry_Mode</v>
      </c>
      <c r="R266" s="15"/>
      <c r="S266" s="10" t="str">
        <f t="shared" si="63"/>
        <v>Terminal</v>
      </c>
      <c r="T266" s="10" t="str">
        <f t="shared" si="64"/>
        <v>n_2</v>
      </c>
      <c r="U266" s="11" t="str">
        <f t="shared" si="65"/>
        <v>TERMINAL_Point_of_Service_POS_Entry_Mode</v>
      </c>
      <c r="V266" s="9" t="str">
        <f t="shared" si="66"/>
        <v>("9F39"</v>
      </c>
      <c r="W266" s="9" t="str">
        <f t="shared" si="67"/>
        <v>,"Point-of-Service (POS) Entry Mode"</v>
      </c>
      <c r="X266" s="9" t="str">
        <f t="shared" si="68"/>
        <v>,"Indicates the method by which the PAN was entered, according to the first two digits of the ISO 8583:1987 POS Entry Mode"</v>
      </c>
      <c r="Y266" s="9" t="str">
        <f t="shared" si="69"/>
        <v>,"Terminal"</v>
      </c>
      <c r="Z266" s="9" t="str">
        <f t="shared" si="70"/>
        <v>,"n 2"</v>
      </c>
      <c r="AA266" s="9" t="str">
        <f t="shared" si="71"/>
        <v>,""</v>
      </c>
      <c r="AB266" s="9" t="str">
        <f t="shared" si="72"/>
        <v>,"1"</v>
      </c>
      <c r="AC266" s="9" t="str">
        <f t="shared" si="73"/>
        <v>,"1"</v>
      </c>
      <c r="AD266" s="9"/>
      <c r="AE266" s="12" t="str">
        <f t="shared" si="74"/>
        <v>TERMINAL_Point_of_Service_POS_Entry_Mode("9F39","Point-of-Service (POS) Entry Mode","Indicates the method by which the PAN was entered, according to the first two digits of the ISO 8583:1987 POS Entry Mode","Terminal","n 2","","1","1"),</v>
      </c>
    </row>
    <row r="267" spans="1:31" ht="29.25" thickBot="1">
      <c r="A267">
        <v>262</v>
      </c>
      <c r="B267" s="2" t="s">
        <v>459</v>
      </c>
      <c r="C267" s="2" t="s">
        <v>460</v>
      </c>
      <c r="D267" s="3" t="s">
        <v>461</v>
      </c>
      <c r="E267" s="2" t="s">
        <v>52</v>
      </c>
      <c r="F267" s="2" t="s">
        <v>37</v>
      </c>
      <c r="G267" s="2"/>
      <c r="H267" s="2">
        <v>4</v>
      </c>
      <c r="I267" s="2">
        <v>4</v>
      </c>
      <c r="J267" s="2" t="s">
        <v>34</v>
      </c>
      <c r="K267" s="2"/>
      <c r="L267" s="2"/>
      <c r="M267" t="b">
        <f t="shared" si="75"/>
        <v>1</v>
      </c>
      <c r="N267" t="b">
        <f>IF(M267,ISNA(VLOOKUP(B267,$B$3:B266,1,FALSE)))</f>
        <v>1</v>
      </c>
      <c r="P267" s="14" t="b">
        <f t="shared" si="61"/>
        <v>1</v>
      </c>
      <c r="Q267" s="10" t="str">
        <f t="shared" si="62"/>
        <v>Amount_Reference_Currency</v>
      </c>
      <c r="R267" s="15"/>
      <c r="S267" s="10" t="str">
        <f t="shared" si="63"/>
        <v>Terminal</v>
      </c>
      <c r="T267" s="10" t="str">
        <f t="shared" si="64"/>
        <v>binary</v>
      </c>
      <c r="U267" s="11" t="str">
        <f t="shared" si="65"/>
        <v>TERMINAL_Amount_Reference_Currency</v>
      </c>
      <c r="V267" s="9" t="str">
        <f t="shared" si="66"/>
        <v>("9F3A"</v>
      </c>
      <c r="W267" s="9" t="str">
        <f t="shared" si="67"/>
        <v>,"Amount, Reference Currency"</v>
      </c>
      <c r="X267" s="9" t="str">
        <f t="shared" si="68"/>
        <v>,"Authorised amount expressed in the reference currency"</v>
      </c>
      <c r="Y267" s="9" t="str">
        <f t="shared" si="69"/>
        <v>,"Terminal"</v>
      </c>
      <c r="Z267" s="9" t="str">
        <f t="shared" si="70"/>
        <v>,"binary"</v>
      </c>
      <c r="AA267" s="9" t="str">
        <f t="shared" si="71"/>
        <v>,""</v>
      </c>
      <c r="AB267" s="9" t="str">
        <f t="shared" si="72"/>
        <v>,"4"</v>
      </c>
      <c r="AC267" s="9" t="str">
        <f t="shared" si="73"/>
        <v>,"4"</v>
      </c>
      <c r="AD267" s="9"/>
      <c r="AE267" s="12" t="str">
        <f t="shared" si="74"/>
        <v>TERMINAL_Amount_Reference_Currency("9F3A","Amount, Reference Currency","Authorised amount expressed in the reference currency","Terminal","binary","","4","4"),</v>
      </c>
    </row>
    <row r="268" spans="1:31" ht="43.5" thickBot="1">
      <c r="A268">
        <v>263</v>
      </c>
      <c r="B268" s="4" t="s">
        <v>462</v>
      </c>
      <c r="C268" s="4" t="s">
        <v>463</v>
      </c>
      <c r="D268" s="5" t="s">
        <v>464</v>
      </c>
      <c r="E268" s="4" t="s">
        <v>13</v>
      </c>
      <c r="F268" s="4" t="s">
        <v>71</v>
      </c>
      <c r="G268" s="4" t="s">
        <v>38</v>
      </c>
      <c r="H268" s="4">
        <v>2</v>
      </c>
      <c r="I268" s="4">
        <v>8</v>
      </c>
      <c r="J268" s="4" t="s">
        <v>34</v>
      </c>
      <c r="K268" s="4"/>
      <c r="L268" s="4"/>
      <c r="M268" t="b">
        <f t="shared" si="75"/>
        <v>1</v>
      </c>
      <c r="N268" t="b">
        <f>IF(M268,ISNA(VLOOKUP(B268,$B$3:B267,1,FALSE)))</f>
        <v>1</v>
      </c>
      <c r="P268" s="14" t="b">
        <f t="shared" si="61"/>
        <v>1</v>
      </c>
      <c r="Q268" s="10" t="str">
        <f t="shared" si="62"/>
        <v>Application_Reference_Currency</v>
      </c>
      <c r="R268" s="15"/>
      <c r="S268" s="10" t="str">
        <f t="shared" si="63"/>
        <v>Card</v>
      </c>
      <c r="T268" s="10" t="str">
        <f t="shared" si="64"/>
        <v>n_3</v>
      </c>
      <c r="U268" s="11" t="str">
        <f t="shared" si="65"/>
        <v>CARD_Application_Reference_Currency</v>
      </c>
      <c r="V268" s="9" t="str">
        <f t="shared" si="66"/>
        <v>("9F3B"</v>
      </c>
      <c r="W268" s="9" t="str">
        <f t="shared" si="67"/>
        <v>,"Application Reference Currency"</v>
      </c>
      <c r="X268" s="9" t="str">
        <f t="shared" si="68"/>
        <v>,"1-4 currency codes used between the terminal and the ICC when the Transaction Currency Code is different from the Application Currency Code; each code is 3 digits according to ISO 4217"</v>
      </c>
      <c r="Y268" s="9" t="str">
        <f t="shared" si="69"/>
        <v>,"Card"</v>
      </c>
      <c r="Z268" s="9" t="str">
        <f t="shared" si="70"/>
        <v>,"n 3"</v>
      </c>
      <c r="AA268" s="9" t="str">
        <f t="shared" si="71"/>
        <v>,"'70' or '77'"</v>
      </c>
      <c r="AB268" s="9" t="str">
        <f t="shared" si="72"/>
        <v>,"2"</v>
      </c>
      <c r="AC268" s="9" t="str">
        <f t="shared" si="73"/>
        <v>,"8"</v>
      </c>
      <c r="AD268" s="9"/>
      <c r="AE268" s="12" t="str">
        <f t="shared" si="74"/>
        <v>CARD_Application_Reference_Currency("9F3B","Application Reference Currency","1-4 currency codes used between the terminal and the ICC when the Transaction Currency Code is different from the Application Currency Code; each code is 3 digits according to ISO 4217","Card","n 3","'70' or '77'","2","8"),</v>
      </c>
    </row>
    <row r="269" spans="1:31" ht="29.25" thickBot="1">
      <c r="A269">
        <v>264</v>
      </c>
      <c r="B269" s="2" t="s">
        <v>465</v>
      </c>
      <c r="C269" s="2" t="s">
        <v>101</v>
      </c>
      <c r="D269" s="3" t="s">
        <v>466</v>
      </c>
      <c r="E269" s="2" t="s">
        <v>52</v>
      </c>
      <c r="F269" s="2" t="s">
        <v>71</v>
      </c>
      <c r="G269" s="2"/>
      <c r="H269" s="2">
        <v>2</v>
      </c>
      <c r="I269" s="2">
        <v>2</v>
      </c>
      <c r="J269" s="2" t="s">
        <v>34</v>
      </c>
      <c r="K269" s="2"/>
      <c r="L269" s="2"/>
      <c r="M269" t="b">
        <f t="shared" si="75"/>
        <v>1</v>
      </c>
      <c r="N269" t="b">
        <f>IF(M269,ISNA(VLOOKUP(B269,$B$3:B268,1,FALSE)))</f>
        <v>1</v>
      </c>
      <c r="P269" s="14" t="b">
        <f t="shared" si="61"/>
        <v>1</v>
      </c>
      <c r="Q269" s="10" t="str">
        <f t="shared" si="62"/>
        <v>Transaction_Reference_Currency_Code</v>
      </c>
      <c r="R269" s="15"/>
      <c r="S269" s="10" t="str">
        <f t="shared" si="63"/>
        <v>Terminal</v>
      </c>
      <c r="T269" s="10" t="str">
        <f t="shared" si="64"/>
        <v>n_3</v>
      </c>
      <c r="U269" s="11" t="str">
        <f t="shared" si="65"/>
        <v>TERMINAL_Transaction_Reference_Currency_Code</v>
      </c>
      <c r="V269" s="9" t="str">
        <f t="shared" si="66"/>
        <v>("9F3C"</v>
      </c>
      <c r="W269" s="9" t="str">
        <f t="shared" si="67"/>
        <v>,"Transaction Reference Currency Code"</v>
      </c>
      <c r="X269" s="9" t="str">
        <f t="shared" si="68"/>
        <v>,"Code defining the common currency used by the terminal in case the Transaction Currency Code is different from the Application Currency Code"</v>
      </c>
      <c r="Y269" s="9" t="str">
        <f t="shared" si="69"/>
        <v>,"Terminal"</v>
      </c>
      <c r="Z269" s="9" t="str">
        <f t="shared" si="70"/>
        <v>,"n 3"</v>
      </c>
      <c r="AA269" s="9" t="str">
        <f t="shared" si="71"/>
        <v>,""</v>
      </c>
      <c r="AB269" s="9" t="str">
        <f t="shared" si="72"/>
        <v>,"2"</v>
      </c>
      <c r="AC269" s="9" t="str">
        <f t="shared" si="73"/>
        <v>,"2"</v>
      </c>
      <c r="AD269" s="9"/>
      <c r="AE269" s="12" t="str">
        <f t="shared" si="74"/>
        <v>TERMINAL_Transaction_Reference_Currency_Code("9F3C","Transaction Reference Currency Code","Code defining the common currency used by the terminal in case the Transaction Currency Code is different from the Application Currency Code","Terminal","n 3","","2","2"),</v>
      </c>
    </row>
    <row r="270" spans="1:31" ht="43.5" thickBot="1">
      <c r="A270">
        <v>265</v>
      </c>
      <c r="B270" s="4" t="s">
        <v>467</v>
      </c>
      <c r="C270" s="4" t="s">
        <v>105</v>
      </c>
      <c r="D270" s="5" t="s">
        <v>468</v>
      </c>
      <c r="E270" s="4" t="s">
        <v>52</v>
      </c>
      <c r="F270" s="4" t="s">
        <v>98</v>
      </c>
      <c r="G270" s="4"/>
      <c r="H270" s="4">
        <v>1</v>
      </c>
      <c r="I270" s="4">
        <v>1</v>
      </c>
      <c r="J270" s="4" t="s">
        <v>34</v>
      </c>
      <c r="K270" s="4"/>
      <c r="L270" s="4"/>
      <c r="M270" t="b">
        <f t="shared" si="75"/>
        <v>1</v>
      </c>
      <c r="N270" t="b">
        <f>IF(M270,ISNA(VLOOKUP(B270,$B$3:B269,1,FALSE)))</f>
        <v>1</v>
      </c>
      <c r="P270" s="14" t="b">
        <f t="shared" si="61"/>
        <v>1</v>
      </c>
      <c r="Q270" s="10" t="str">
        <f t="shared" si="62"/>
        <v>Transaction_Reference_Currency_Exponent</v>
      </c>
      <c r="R270" s="15"/>
      <c r="S270" s="10" t="str">
        <f t="shared" si="63"/>
        <v>Terminal</v>
      </c>
      <c r="T270" s="10" t="str">
        <f t="shared" si="64"/>
        <v>n_1</v>
      </c>
      <c r="U270" s="11" t="str">
        <f t="shared" si="65"/>
        <v>TERMINAL_Transaction_Reference_Currency_Exponent</v>
      </c>
      <c r="V270" s="9" t="str">
        <f t="shared" si="66"/>
        <v>("9F3D"</v>
      </c>
      <c r="W270" s="9" t="str">
        <f t="shared" si="67"/>
        <v>,"Transaction Reference Currency Exponent"</v>
      </c>
      <c r="X270" s="9" t="str">
        <f t="shared" si="68"/>
        <v>,"Indicates the implied position of the decimal point from the right of the transaction amount, with the Transaction Reference Currency Code represented according to ISO 4217"</v>
      </c>
      <c r="Y270" s="9" t="str">
        <f t="shared" si="69"/>
        <v>,"Terminal"</v>
      </c>
      <c r="Z270" s="9" t="str">
        <f t="shared" si="70"/>
        <v>,"n 1"</v>
      </c>
      <c r="AA270" s="9" t="str">
        <f t="shared" si="71"/>
        <v>,""</v>
      </c>
      <c r="AB270" s="9" t="str">
        <f t="shared" si="72"/>
        <v>,"1"</v>
      </c>
      <c r="AC270" s="9" t="str">
        <f t="shared" si="73"/>
        <v>,"1"</v>
      </c>
      <c r="AD270" s="9"/>
      <c r="AE270" s="12" t="str">
        <f t="shared" si="74"/>
        <v>TERMINAL_Transaction_Reference_Currency_Exponent("9F3D","Transaction Reference Currency Exponent","Indicates the implied position of the decimal point from the right of the transaction amount, with the Transaction Reference Currency Code represented according to ISO 4217","Terminal","n 1","","1","1"),</v>
      </c>
    </row>
    <row r="271" spans="1:31" ht="43.5" thickBot="1">
      <c r="A271">
        <v>266</v>
      </c>
      <c r="B271" s="2" t="s">
        <v>469</v>
      </c>
      <c r="C271" s="2" t="s">
        <v>470</v>
      </c>
      <c r="D271" s="3" t="s">
        <v>471</v>
      </c>
      <c r="E271" s="2" t="s">
        <v>52</v>
      </c>
      <c r="F271" s="2" t="s">
        <v>37</v>
      </c>
      <c r="G271" s="2"/>
      <c r="H271" s="2">
        <v>5</v>
      </c>
      <c r="I271" s="2">
        <v>5</v>
      </c>
      <c r="J271" s="2" t="s">
        <v>16</v>
      </c>
      <c r="K271" s="2"/>
      <c r="L271" s="2"/>
      <c r="M271" t="b">
        <f t="shared" si="75"/>
        <v>1</v>
      </c>
      <c r="N271" t="b">
        <f>IF(M271,ISNA(VLOOKUP(B271,$B$3:B270,1,FALSE)))</f>
        <v>1</v>
      </c>
      <c r="P271" s="14" t="b">
        <f t="shared" si="61"/>
        <v>1</v>
      </c>
      <c r="Q271" s="10" t="str">
        <f t="shared" si="62"/>
        <v>Additional_Terminal_Capabilities</v>
      </c>
      <c r="R271" s="15"/>
      <c r="S271" s="10" t="str">
        <f t="shared" si="63"/>
        <v>Terminal</v>
      </c>
      <c r="T271" s="10" t="str">
        <f t="shared" si="64"/>
        <v>binary</v>
      </c>
      <c r="U271" s="11" t="str">
        <f t="shared" si="65"/>
        <v>TERMINAL_Additional_Terminal_Capabilities</v>
      </c>
      <c r="V271" s="9" t="str">
        <f t="shared" si="66"/>
        <v>("9F40"</v>
      </c>
      <c r="W271" s="9" t="str">
        <f t="shared" si="67"/>
        <v>,"Additional Terminal Capabilities"</v>
      </c>
      <c r="X271" s="9" t="str">
        <f t="shared" si="68"/>
        <v>,"Indicates the data input and output capabilities of the Terminal and Reader. The Additional Terminal Capabilities is coded according to Annex A.3 of [EMV Book 4]."</v>
      </c>
      <c r="Y271" s="9" t="str">
        <f t="shared" si="69"/>
        <v>,"Terminal"</v>
      </c>
      <c r="Z271" s="9" t="str">
        <f t="shared" si="70"/>
        <v>,"binary"</v>
      </c>
      <c r="AA271" s="9" t="str">
        <f t="shared" si="71"/>
        <v>,""</v>
      </c>
      <c r="AB271" s="9" t="str">
        <f t="shared" si="72"/>
        <v>,"5"</v>
      </c>
      <c r="AC271" s="9" t="str">
        <f t="shared" si="73"/>
        <v>,"5"</v>
      </c>
      <c r="AD271" s="9"/>
      <c r="AE271" s="12" t="str">
        <f t="shared" si="74"/>
        <v>TERMINAL_Additional_Terminal_Capabilities("9F40","Additional Terminal Capabilities","Indicates the data input and output capabilities of the Terminal and Reader. The Additional Terminal Capabilities is coded according to Annex A.3 of [EMV Book 4].","Terminal","binary","","5","5"),</v>
      </c>
    </row>
    <row r="272" spans="1:31" ht="15.75" thickBot="1">
      <c r="A272">
        <v>267</v>
      </c>
      <c r="B272" s="4" t="s">
        <v>469</v>
      </c>
      <c r="C272" s="4" t="s">
        <v>470</v>
      </c>
      <c r="D272" s="5" t="s">
        <v>472</v>
      </c>
      <c r="E272" s="4" t="s">
        <v>52</v>
      </c>
      <c r="F272" s="4" t="s">
        <v>37</v>
      </c>
      <c r="G272" s="4"/>
      <c r="H272" s="4">
        <v>5</v>
      </c>
      <c r="I272" s="4">
        <v>5</v>
      </c>
      <c r="J272" s="4" t="s">
        <v>16</v>
      </c>
      <c r="K272" s="4"/>
      <c r="L272" s="4"/>
      <c r="M272" t="b">
        <f t="shared" si="75"/>
        <v>1</v>
      </c>
      <c r="N272" t="b">
        <f>IF(M272,ISNA(VLOOKUP(B272,$B$3:B271,1,FALSE)))</f>
        <v>0</v>
      </c>
      <c r="P272" s="14" t="b">
        <f t="shared" si="61"/>
        <v>0</v>
      </c>
      <c r="Q272" s="10" t="str">
        <f t="shared" si="62"/>
        <v>Additional_Terminal_Capabilities</v>
      </c>
      <c r="R272" s="15"/>
      <c r="S272" s="10" t="str">
        <f t="shared" si="63"/>
        <v>Terminal</v>
      </c>
      <c r="T272" s="10" t="str">
        <f t="shared" si="64"/>
        <v>binary</v>
      </c>
      <c r="U272" s="11" t="str">
        <f t="shared" si="65"/>
        <v>TERMINAL_Additional_Terminal_Capabilities</v>
      </c>
      <c r="V272" s="9" t="str">
        <f t="shared" si="66"/>
        <v>("9F40"</v>
      </c>
      <c r="W272" s="9" t="str">
        <f t="shared" si="67"/>
        <v>,"Additional Terminal Capabilities"</v>
      </c>
      <c r="X272" s="9" t="str">
        <f t="shared" si="68"/>
        <v>,"Indicates the data input and output capabilities of the Terminal."</v>
      </c>
      <c r="Y272" s="9" t="str">
        <f t="shared" si="69"/>
        <v>,"Terminal"</v>
      </c>
      <c r="Z272" s="9" t="str">
        <f t="shared" si="70"/>
        <v>,"binary"</v>
      </c>
      <c r="AA272" s="9" t="str">
        <f t="shared" si="71"/>
        <v>,""</v>
      </c>
      <c r="AB272" s="9" t="str">
        <f t="shared" si="72"/>
        <v>,"5"</v>
      </c>
      <c r="AC272" s="9" t="str">
        <f t="shared" si="73"/>
        <v>,"5"</v>
      </c>
      <c r="AD272" s="9"/>
      <c r="AE272" s="12" t="str">
        <f t="shared" si="74"/>
        <v/>
      </c>
    </row>
    <row r="273" spans="1:31" ht="29.25" thickBot="1">
      <c r="A273">
        <v>268</v>
      </c>
      <c r="B273" s="2" t="s">
        <v>473</v>
      </c>
      <c r="C273" s="2" t="s">
        <v>474</v>
      </c>
      <c r="D273" s="3" t="s">
        <v>475</v>
      </c>
      <c r="E273" s="2" t="s">
        <v>52</v>
      </c>
      <c r="F273" s="2" t="s">
        <v>476</v>
      </c>
      <c r="G273" s="2"/>
      <c r="H273" s="2">
        <v>2</v>
      </c>
      <c r="I273" s="2">
        <v>4</v>
      </c>
      <c r="J273" s="2" t="s">
        <v>16</v>
      </c>
      <c r="K273" s="2"/>
      <c r="L273" s="2"/>
      <c r="M273" t="b">
        <f t="shared" si="75"/>
        <v>1</v>
      </c>
      <c r="N273" t="b">
        <f>IF(M273,ISNA(VLOOKUP(B273,$B$3:B272,1,FALSE)))</f>
        <v>1</v>
      </c>
      <c r="P273" s="14" t="b">
        <f t="shared" si="61"/>
        <v>1</v>
      </c>
      <c r="Q273" s="10" t="str">
        <f t="shared" si="62"/>
        <v>Transaction_Sequence_Counter</v>
      </c>
      <c r="R273" s="15"/>
      <c r="S273" s="10" t="str">
        <f t="shared" si="63"/>
        <v>Terminal</v>
      </c>
      <c r="T273" s="10" t="str">
        <f t="shared" si="64"/>
        <v>n_4_8</v>
      </c>
      <c r="U273" s="11" t="str">
        <f t="shared" si="65"/>
        <v>TERMINAL_Transaction_Sequence_Counter</v>
      </c>
      <c r="V273" s="9" t="str">
        <f t="shared" si="66"/>
        <v>("9F41"</v>
      </c>
      <c r="W273" s="9" t="str">
        <f t="shared" si="67"/>
        <v>,"Transaction Sequence Counter"</v>
      </c>
      <c r="X273" s="9" t="str">
        <f t="shared" si="68"/>
        <v>,"Counter maintained by the terminal that is incremented by one for each transaction"</v>
      </c>
      <c r="Y273" s="9" t="str">
        <f t="shared" si="69"/>
        <v>,"Terminal"</v>
      </c>
      <c r="Z273" s="9" t="str">
        <f t="shared" si="70"/>
        <v>,"n 4-8"</v>
      </c>
      <c r="AA273" s="9" t="str">
        <f t="shared" si="71"/>
        <v>,""</v>
      </c>
      <c r="AB273" s="9" t="str">
        <f t="shared" si="72"/>
        <v>,"2"</v>
      </c>
      <c r="AC273" s="9" t="str">
        <f t="shared" si="73"/>
        <v>,"4"</v>
      </c>
      <c r="AD273" s="9"/>
      <c r="AE273" s="12" t="str">
        <f t="shared" si="74"/>
        <v>TERMINAL_Transaction_Sequence_Counter("9F41","Transaction Sequence Counter","Counter maintained by the terminal that is incremented by one for each transaction","Terminal","n 4-8","","2","4"),</v>
      </c>
    </row>
    <row r="274" spans="1:31" ht="29.25" thickBot="1">
      <c r="A274">
        <v>269</v>
      </c>
      <c r="B274" s="4" t="s">
        <v>477</v>
      </c>
      <c r="C274" s="4" t="s">
        <v>478</v>
      </c>
      <c r="D274" s="5" t="s">
        <v>479</v>
      </c>
      <c r="E274" s="4" t="s">
        <v>13</v>
      </c>
      <c r="F274" s="4" t="s">
        <v>71</v>
      </c>
      <c r="G274" s="4" t="s">
        <v>38</v>
      </c>
      <c r="H274" s="4">
        <v>2</v>
      </c>
      <c r="I274" s="4">
        <v>2</v>
      </c>
      <c r="J274" s="4" t="s">
        <v>16</v>
      </c>
      <c r="K274" s="4"/>
      <c r="L274" s="4"/>
      <c r="M274" t="b">
        <f t="shared" si="75"/>
        <v>1</v>
      </c>
      <c r="N274" t="b">
        <f>IF(M274,ISNA(VLOOKUP(B274,$B$3:B273,1,FALSE)))</f>
        <v>1</v>
      </c>
      <c r="P274" s="14" t="b">
        <f t="shared" si="61"/>
        <v>1</v>
      </c>
      <c r="Q274" s="10" t="str">
        <f t="shared" si="62"/>
        <v>Application_Currency_Code</v>
      </c>
      <c r="R274" s="15"/>
      <c r="S274" s="10" t="str">
        <f t="shared" si="63"/>
        <v>Card</v>
      </c>
      <c r="T274" s="10" t="str">
        <f t="shared" si="64"/>
        <v>n_3</v>
      </c>
      <c r="U274" s="11" t="str">
        <f t="shared" si="65"/>
        <v>CARD_Application_Currency_Code</v>
      </c>
      <c r="V274" s="9" t="str">
        <f t="shared" si="66"/>
        <v>("9F42"</v>
      </c>
      <c r="W274" s="9" t="str">
        <f t="shared" si="67"/>
        <v>,"Application Currency Code"</v>
      </c>
      <c r="X274" s="9" t="str">
        <f t="shared" si="68"/>
        <v>,"Indicates the currency in which the account is managed according to ISO 4217"</v>
      </c>
      <c r="Y274" s="9" t="str">
        <f t="shared" si="69"/>
        <v>,"Card"</v>
      </c>
      <c r="Z274" s="9" t="str">
        <f t="shared" si="70"/>
        <v>,"n 3"</v>
      </c>
      <c r="AA274" s="9" t="str">
        <f t="shared" si="71"/>
        <v>,"'70' or '77'"</v>
      </c>
      <c r="AB274" s="9" t="str">
        <f t="shared" si="72"/>
        <v>,"2"</v>
      </c>
      <c r="AC274" s="9" t="str">
        <f t="shared" si="73"/>
        <v>,"2"</v>
      </c>
      <c r="AD274" s="9"/>
      <c r="AE274" s="12" t="str">
        <f t="shared" si="74"/>
        <v>CARD_Application_Currency_Code("9F42","Application Currency Code","Indicates the currency in which the account is managed according to ISO 4217","Card","n 3","'70' or '77'","2","2"),</v>
      </c>
    </row>
    <row r="275" spans="1:31" ht="29.25" thickBot="1">
      <c r="A275">
        <v>270</v>
      </c>
      <c r="B275" s="2" t="s">
        <v>477</v>
      </c>
      <c r="C275" s="2" t="s">
        <v>478</v>
      </c>
      <c r="D275" s="3" t="s">
        <v>479</v>
      </c>
      <c r="E275" s="2" t="s">
        <v>13</v>
      </c>
      <c r="F275" s="2" t="s">
        <v>71</v>
      </c>
      <c r="G275" s="2" t="s">
        <v>38</v>
      </c>
      <c r="H275" s="2">
        <v>2</v>
      </c>
      <c r="I275" s="2">
        <v>2</v>
      </c>
      <c r="J275" s="2" t="s">
        <v>16</v>
      </c>
      <c r="K275" s="2"/>
      <c r="L275" s="2"/>
      <c r="M275" t="b">
        <f t="shared" si="75"/>
        <v>1</v>
      </c>
      <c r="N275" t="b">
        <f>IF(M275,ISNA(VLOOKUP(B275,$B$3:B274,1,FALSE)))</f>
        <v>0</v>
      </c>
      <c r="P275" s="14" t="b">
        <f t="shared" si="61"/>
        <v>0</v>
      </c>
      <c r="Q275" s="10" t="str">
        <f t="shared" si="62"/>
        <v>Application_Currency_Code</v>
      </c>
      <c r="R275" s="15"/>
      <c r="S275" s="10" t="str">
        <f t="shared" si="63"/>
        <v>Card</v>
      </c>
      <c r="T275" s="10" t="str">
        <f t="shared" si="64"/>
        <v>n_3</v>
      </c>
      <c r="U275" s="11" t="str">
        <f t="shared" si="65"/>
        <v>CARD_Application_Currency_Code</v>
      </c>
      <c r="V275" s="9" t="str">
        <f t="shared" si="66"/>
        <v>("9F42"</v>
      </c>
      <c r="W275" s="9" t="str">
        <f t="shared" si="67"/>
        <v>,"Application Currency Code"</v>
      </c>
      <c r="X275" s="9" t="str">
        <f t="shared" si="68"/>
        <v>,"Indicates the currency in which the account is managed according to ISO 4217"</v>
      </c>
      <c r="Y275" s="9" t="str">
        <f t="shared" si="69"/>
        <v>,"Card"</v>
      </c>
      <c r="Z275" s="9" t="str">
        <f t="shared" si="70"/>
        <v>,"n 3"</v>
      </c>
      <c r="AA275" s="9" t="str">
        <f t="shared" si="71"/>
        <v>,"'70' or '77'"</v>
      </c>
      <c r="AB275" s="9" t="str">
        <f t="shared" si="72"/>
        <v>,"2"</v>
      </c>
      <c r="AC275" s="9" t="str">
        <f t="shared" si="73"/>
        <v>,"2"</v>
      </c>
      <c r="AD275" s="9"/>
      <c r="AE275" s="12" t="str">
        <f t="shared" si="74"/>
        <v/>
      </c>
    </row>
    <row r="276" spans="1:31" ht="29.25" thickBot="1">
      <c r="A276">
        <v>271</v>
      </c>
      <c r="B276" s="4" t="s">
        <v>477</v>
      </c>
      <c r="C276" s="4" t="s">
        <v>478</v>
      </c>
      <c r="D276" s="5" t="s">
        <v>479</v>
      </c>
      <c r="E276" s="4" t="s">
        <v>13</v>
      </c>
      <c r="F276" s="4" t="s">
        <v>71</v>
      </c>
      <c r="G276" s="4" t="s">
        <v>38</v>
      </c>
      <c r="H276" s="4">
        <v>2</v>
      </c>
      <c r="I276" s="4">
        <v>2</v>
      </c>
      <c r="J276" s="4" t="s">
        <v>16</v>
      </c>
      <c r="K276" s="4"/>
      <c r="L276" s="4"/>
      <c r="M276" t="b">
        <f t="shared" si="75"/>
        <v>1</v>
      </c>
      <c r="N276" t="b">
        <f>IF(M276,ISNA(VLOOKUP(B276,$B$3:B275,1,FALSE)))</f>
        <v>0</v>
      </c>
      <c r="P276" s="14" t="b">
        <f t="shared" si="61"/>
        <v>0</v>
      </c>
      <c r="Q276" s="10" t="str">
        <f t="shared" si="62"/>
        <v>Application_Currency_Code</v>
      </c>
      <c r="R276" s="15"/>
      <c r="S276" s="10" t="str">
        <f t="shared" si="63"/>
        <v>Card</v>
      </c>
      <c r="T276" s="10" t="str">
        <f t="shared" si="64"/>
        <v>n_3</v>
      </c>
      <c r="U276" s="11" t="str">
        <f t="shared" si="65"/>
        <v>CARD_Application_Currency_Code</v>
      </c>
      <c r="V276" s="9" t="str">
        <f t="shared" si="66"/>
        <v>("9F42"</v>
      </c>
      <c r="W276" s="9" t="str">
        <f t="shared" si="67"/>
        <v>,"Application Currency Code"</v>
      </c>
      <c r="X276" s="9" t="str">
        <f t="shared" si="68"/>
        <v>,"Indicates the currency in which the account is managed according to ISO 4217"</v>
      </c>
      <c r="Y276" s="9" t="str">
        <f t="shared" si="69"/>
        <v>,"Card"</v>
      </c>
      <c r="Z276" s="9" t="str">
        <f t="shared" si="70"/>
        <v>,"n 3"</v>
      </c>
      <c r="AA276" s="9" t="str">
        <f t="shared" si="71"/>
        <v>,"'70' or '77'"</v>
      </c>
      <c r="AB276" s="9" t="str">
        <f t="shared" si="72"/>
        <v>,"2"</v>
      </c>
      <c r="AC276" s="9" t="str">
        <f t="shared" si="73"/>
        <v>,"2"</v>
      </c>
      <c r="AD276" s="9"/>
      <c r="AE276" s="12" t="str">
        <f t="shared" si="74"/>
        <v/>
      </c>
    </row>
    <row r="277" spans="1:31" ht="29.25" thickBot="1">
      <c r="A277">
        <v>272</v>
      </c>
      <c r="B277" s="2" t="s">
        <v>480</v>
      </c>
      <c r="C277" s="2" t="s">
        <v>481</v>
      </c>
      <c r="D277" s="3" t="s">
        <v>482</v>
      </c>
      <c r="E277" s="2" t="s">
        <v>13</v>
      </c>
      <c r="F277" s="2" t="s">
        <v>98</v>
      </c>
      <c r="G277" s="2" t="s">
        <v>38</v>
      </c>
      <c r="H277" s="2">
        <v>1</v>
      </c>
      <c r="I277" s="2">
        <v>4</v>
      </c>
      <c r="J277" s="2" t="s">
        <v>16</v>
      </c>
      <c r="K277" s="2"/>
      <c r="L277" s="2"/>
      <c r="M277" t="b">
        <f t="shared" si="75"/>
        <v>1</v>
      </c>
      <c r="N277" t="b">
        <f>IF(M277,ISNA(VLOOKUP(B277,$B$3:B276,1,FALSE)))</f>
        <v>1</v>
      </c>
      <c r="P277" s="14" t="b">
        <f t="shared" si="61"/>
        <v>1</v>
      </c>
      <c r="Q277" s="10" t="str">
        <f t="shared" si="62"/>
        <v>Application_Reference_Currency_Exponent</v>
      </c>
      <c r="R277" s="15"/>
      <c r="S277" s="10" t="str">
        <f t="shared" si="63"/>
        <v>Card</v>
      </c>
      <c r="T277" s="10" t="str">
        <f t="shared" si="64"/>
        <v>n_1</v>
      </c>
      <c r="U277" s="11" t="str">
        <f t="shared" si="65"/>
        <v>CARD_Application_Reference_Currency_Exponent</v>
      </c>
      <c r="V277" s="9" t="str">
        <f t="shared" si="66"/>
        <v>("9F43"</v>
      </c>
      <c r="W277" s="9" t="str">
        <f t="shared" si="67"/>
        <v>,"Application Reference Currency Exponent"</v>
      </c>
      <c r="X277" s="9" t="str">
        <f t="shared" si="68"/>
        <v>,"Indicates the implied position of the decimal point from the right of the amount, for each of the 1-4 reference currencies represented according to ISO 4217"</v>
      </c>
      <c r="Y277" s="9" t="str">
        <f t="shared" si="69"/>
        <v>,"Card"</v>
      </c>
      <c r="Z277" s="9" t="str">
        <f t="shared" si="70"/>
        <v>,"n 1"</v>
      </c>
      <c r="AA277" s="9" t="str">
        <f t="shared" si="71"/>
        <v>,"'70' or '77'"</v>
      </c>
      <c r="AB277" s="9" t="str">
        <f t="shared" si="72"/>
        <v>,"1"</v>
      </c>
      <c r="AC277" s="9" t="str">
        <f t="shared" si="73"/>
        <v>,"4"</v>
      </c>
      <c r="AD277" s="9"/>
      <c r="AE277" s="12" t="str">
        <f t="shared" si="74"/>
        <v>CARD_Application_Reference_Currency_Exponent("9F43","Application Reference Currency Exponent","Indicates the implied position of the decimal point from the right of the amount, for each of the 1-4 reference currencies represented according to ISO 4217","Card","n 1","'70' or '77'","1","4"),</v>
      </c>
    </row>
    <row r="278" spans="1:31" ht="29.25" thickBot="1">
      <c r="A278">
        <v>273</v>
      </c>
      <c r="B278" s="4" t="s">
        <v>483</v>
      </c>
      <c r="C278" s="4" t="s">
        <v>484</v>
      </c>
      <c r="D278" s="5" t="s">
        <v>485</v>
      </c>
      <c r="E278" s="4" t="s">
        <v>13</v>
      </c>
      <c r="F278" s="4" t="s">
        <v>98</v>
      </c>
      <c r="G278" s="4" t="s">
        <v>38</v>
      </c>
      <c r="H278" s="4">
        <v>1</v>
      </c>
      <c r="I278" s="4">
        <v>1</v>
      </c>
      <c r="J278" s="4" t="s">
        <v>16</v>
      </c>
      <c r="K278" s="4"/>
      <c r="L278" s="4"/>
      <c r="M278" t="b">
        <f t="shared" si="75"/>
        <v>1</v>
      </c>
      <c r="N278" t="b">
        <f>IF(M278,ISNA(VLOOKUP(B278,$B$3:B277,1,FALSE)))</f>
        <v>1</v>
      </c>
      <c r="P278" s="14" t="b">
        <f t="shared" si="61"/>
        <v>1</v>
      </c>
      <c r="Q278" s="10" t="str">
        <f t="shared" si="62"/>
        <v>Application_Currency_Exponent</v>
      </c>
      <c r="R278" s="15"/>
      <c r="S278" s="10" t="str">
        <f t="shared" si="63"/>
        <v>Card</v>
      </c>
      <c r="T278" s="10" t="str">
        <f t="shared" si="64"/>
        <v>n_1</v>
      </c>
      <c r="U278" s="11" t="str">
        <f t="shared" si="65"/>
        <v>CARD_Application_Currency_Exponent</v>
      </c>
      <c r="V278" s="9" t="str">
        <f t="shared" si="66"/>
        <v>("9F44"</v>
      </c>
      <c r="W278" s="9" t="str">
        <f t="shared" si="67"/>
        <v>,"Application Currency Exponent"</v>
      </c>
      <c r="X278" s="9" t="str">
        <f t="shared" si="68"/>
        <v>,"Indicates the implied position of the decimal point from the right of the amount represented according to ISO 4217"</v>
      </c>
      <c r="Y278" s="9" t="str">
        <f t="shared" si="69"/>
        <v>,"Card"</v>
      </c>
      <c r="Z278" s="9" t="str">
        <f t="shared" si="70"/>
        <v>,"n 1"</v>
      </c>
      <c r="AA278" s="9" t="str">
        <f t="shared" si="71"/>
        <v>,"'70' or '77'"</v>
      </c>
      <c r="AB278" s="9" t="str">
        <f t="shared" si="72"/>
        <v>,"1"</v>
      </c>
      <c r="AC278" s="9" t="str">
        <f t="shared" si="73"/>
        <v>,"1"</v>
      </c>
      <c r="AD278" s="9"/>
      <c r="AE278" s="12" t="str">
        <f t="shared" si="74"/>
        <v>CARD_Application_Currency_Exponent("9F44","Application Currency Exponent","Indicates the implied position of the decimal point from the right of the amount represented according to ISO 4217","Card","n 1","'70' or '77'","1","1"),</v>
      </c>
    </row>
    <row r="279" spans="1:31" ht="29.25" thickBot="1">
      <c r="A279">
        <v>274</v>
      </c>
      <c r="B279" s="2" t="s">
        <v>486</v>
      </c>
      <c r="C279" s="2" t="s">
        <v>487</v>
      </c>
      <c r="D279" s="3" t="s">
        <v>488</v>
      </c>
      <c r="E279" s="2" t="s">
        <v>13</v>
      </c>
      <c r="F279" s="2" t="s">
        <v>37</v>
      </c>
      <c r="G279" s="2"/>
      <c r="H279" s="2">
        <v>2</v>
      </c>
      <c r="I279" s="2">
        <v>2</v>
      </c>
      <c r="J279" s="2" t="s">
        <v>16</v>
      </c>
      <c r="K279" s="2"/>
      <c r="L279" s="2"/>
      <c r="M279" t="b">
        <f t="shared" si="75"/>
        <v>1</v>
      </c>
      <c r="N279" t="b">
        <f>IF(M279,ISNA(VLOOKUP(B279,$B$3:B278,1,FALSE)))</f>
        <v>1</v>
      </c>
      <c r="P279" s="14" t="b">
        <f t="shared" si="61"/>
        <v>1</v>
      </c>
      <c r="Q279" s="10" t="str">
        <f t="shared" si="62"/>
        <v>Data_Authentication_Code</v>
      </c>
      <c r="R279" s="15"/>
      <c r="S279" s="10" t="str">
        <f t="shared" si="63"/>
        <v>Card</v>
      </c>
      <c r="T279" s="10" t="str">
        <f t="shared" si="64"/>
        <v>binary</v>
      </c>
      <c r="U279" s="11" t="str">
        <f t="shared" si="65"/>
        <v>CARD_Data_Authentication_Code</v>
      </c>
      <c r="V279" s="9" t="str">
        <f t="shared" si="66"/>
        <v>("9F45"</v>
      </c>
      <c r="W279" s="9" t="str">
        <f t="shared" si="67"/>
        <v>,"Data Authentication Code"</v>
      </c>
      <c r="X279" s="9" t="str">
        <f t="shared" si="68"/>
        <v>,"An issuer assigned value that is retained by the terminal during the verification process of the Signed Static Application Data"</v>
      </c>
      <c r="Y279" s="9" t="str">
        <f t="shared" si="69"/>
        <v>,"Card"</v>
      </c>
      <c r="Z279" s="9" t="str">
        <f t="shared" si="70"/>
        <v>,"binary"</v>
      </c>
      <c r="AA279" s="9" t="str">
        <f t="shared" si="71"/>
        <v>,""</v>
      </c>
      <c r="AB279" s="9" t="str">
        <f t="shared" si="72"/>
        <v>,"2"</v>
      </c>
      <c r="AC279" s="9" t="str">
        <f t="shared" si="73"/>
        <v>,"2"</v>
      </c>
      <c r="AD279" s="9"/>
      <c r="AE279" s="12" t="str">
        <f t="shared" si="74"/>
        <v>CARD_Data_Authentication_Code("9F45","Data Authentication Code","An issuer assigned value that is retained by the terminal during the verification process of the Signed Static Application Data","Card","binary","","2","2"),</v>
      </c>
    </row>
    <row r="280" spans="1:31" ht="15.75" thickBot="1">
      <c r="A280">
        <v>275</v>
      </c>
      <c r="B280" s="4" t="s">
        <v>489</v>
      </c>
      <c r="C280" s="4" t="s">
        <v>490</v>
      </c>
      <c r="D280" s="5" t="s">
        <v>491</v>
      </c>
      <c r="E280" s="4" t="s">
        <v>13</v>
      </c>
      <c r="F280" s="4" t="s">
        <v>37</v>
      </c>
      <c r="G280" s="4" t="s">
        <v>38</v>
      </c>
      <c r="H280" s="4" t="s">
        <v>415</v>
      </c>
      <c r="I280" s="4" t="s">
        <v>415</v>
      </c>
      <c r="J280" s="4" t="s">
        <v>16</v>
      </c>
      <c r="K280" s="4"/>
      <c r="L280" s="4"/>
      <c r="M280" t="b">
        <f t="shared" si="75"/>
        <v>1</v>
      </c>
      <c r="N280" t="b">
        <f>IF(M280,ISNA(VLOOKUP(B280,$B$3:B279,1,FALSE)))</f>
        <v>1</v>
      </c>
      <c r="P280" s="14" t="b">
        <f t="shared" si="61"/>
        <v>1</v>
      </c>
      <c r="Q280" s="10" t="str">
        <f t="shared" si="62"/>
        <v>Integrated_Circuit_Card_ICC_Public_Key_Certificate</v>
      </c>
      <c r="R280" s="15"/>
      <c r="S280" s="10" t="str">
        <f t="shared" si="63"/>
        <v>Card</v>
      </c>
      <c r="T280" s="10" t="str">
        <f t="shared" si="64"/>
        <v>binary</v>
      </c>
      <c r="U280" s="11" t="str">
        <f t="shared" si="65"/>
        <v>CARD_Integrated_Circuit_Card_ICC_Public_Key_Certificate</v>
      </c>
      <c r="V280" s="9" t="str">
        <f t="shared" si="66"/>
        <v>("9F46"</v>
      </c>
      <c r="W280" s="9" t="str">
        <f t="shared" si="67"/>
        <v>,"Integrated Circuit Card (ICC) Public Key Certificate"</v>
      </c>
      <c r="X280" s="9" t="str">
        <f t="shared" si="68"/>
        <v>,"ICC Public Key certified by the issuer"</v>
      </c>
      <c r="Y280" s="9" t="str">
        <f t="shared" si="69"/>
        <v>,"Card"</v>
      </c>
      <c r="Z280" s="9" t="str">
        <f t="shared" si="70"/>
        <v>,"binary"</v>
      </c>
      <c r="AA280" s="9" t="str">
        <f t="shared" si="71"/>
        <v>,"'70' or '77'"</v>
      </c>
      <c r="AB280" s="9" t="str">
        <f t="shared" si="72"/>
        <v>,"var. (NI)"</v>
      </c>
      <c r="AC280" s="9" t="str">
        <f t="shared" si="73"/>
        <v>,"var. (NI)"</v>
      </c>
      <c r="AD280" s="9"/>
      <c r="AE280" s="12" t="str">
        <f t="shared" si="74"/>
        <v>CARD_Integrated_Circuit_Card_ICC_Public_Key_Certificate("9F46","Integrated Circuit Card (ICC) Public Key Certificate","ICC Public Key certified by the issuer","Card","binary","'70' or '77'","var. (NI)","var. (NI)"),</v>
      </c>
    </row>
    <row r="281" spans="1:31" ht="15.75" thickBot="1">
      <c r="A281">
        <v>276</v>
      </c>
      <c r="B281" s="2" t="s">
        <v>489</v>
      </c>
      <c r="C281" s="2" t="s">
        <v>490</v>
      </c>
      <c r="D281" s="3" t="s">
        <v>491</v>
      </c>
      <c r="E281" s="2" t="s">
        <v>13</v>
      </c>
      <c r="F281" s="2" t="s">
        <v>37</v>
      </c>
      <c r="G281" s="2" t="s">
        <v>38</v>
      </c>
      <c r="H281" s="2" t="s">
        <v>415</v>
      </c>
      <c r="I281" s="2" t="s">
        <v>415</v>
      </c>
      <c r="J281" s="2" t="s">
        <v>16</v>
      </c>
      <c r="K281" s="2"/>
      <c r="L281" s="2"/>
      <c r="M281" t="b">
        <f t="shared" si="75"/>
        <v>1</v>
      </c>
      <c r="N281" t="b">
        <f>IF(M281,ISNA(VLOOKUP(B281,$B$3:B280,1,FALSE)))</f>
        <v>0</v>
      </c>
      <c r="P281" s="14" t="b">
        <f t="shared" si="61"/>
        <v>0</v>
      </c>
      <c r="Q281" s="10" t="str">
        <f t="shared" si="62"/>
        <v>Integrated_Circuit_Card_ICC_Public_Key_Certificate</v>
      </c>
      <c r="R281" s="15"/>
      <c r="S281" s="10" t="str">
        <f t="shared" si="63"/>
        <v>Card</v>
      </c>
      <c r="T281" s="10" t="str">
        <f t="shared" si="64"/>
        <v>binary</v>
      </c>
      <c r="U281" s="11" t="str">
        <f t="shared" si="65"/>
        <v>CARD_Integrated_Circuit_Card_ICC_Public_Key_Certificate</v>
      </c>
      <c r="V281" s="9" t="str">
        <f t="shared" si="66"/>
        <v>("9F46"</v>
      </c>
      <c r="W281" s="9" t="str">
        <f t="shared" si="67"/>
        <v>,"Integrated Circuit Card (ICC) Public Key Certificate"</v>
      </c>
      <c r="X281" s="9" t="str">
        <f t="shared" si="68"/>
        <v>,"ICC Public Key certified by the issuer"</v>
      </c>
      <c r="Y281" s="9" t="str">
        <f t="shared" si="69"/>
        <v>,"Card"</v>
      </c>
      <c r="Z281" s="9" t="str">
        <f t="shared" si="70"/>
        <v>,"binary"</v>
      </c>
      <c r="AA281" s="9" t="str">
        <f t="shared" si="71"/>
        <v>,"'70' or '77'"</v>
      </c>
      <c r="AB281" s="9" t="str">
        <f t="shared" si="72"/>
        <v>,"var. (NI)"</v>
      </c>
      <c r="AC281" s="9" t="str">
        <f t="shared" si="73"/>
        <v>,"var. (NI)"</v>
      </c>
      <c r="AD281" s="9"/>
      <c r="AE281" s="12" t="str">
        <f t="shared" si="74"/>
        <v/>
      </c>
    </row>
    <row r="282" spans="1:31" ht="29.25" thickBot="1">
      <c r="A282">
        <v>277</v>
      </c>
      <c r="B282" s="4" t="s">
        <v>489</v>
      </c>
      <c r="C282" s="4" t="s">
        <v>492</v>
      </c>
      <c r="D282" s="5" t="s">
        <v>493</v>
      </c>
      <c r="E282" s="4" t="s">
        <v>13</v>
      </c>
      <c r="F282" s="4" t="s">
        <v>37</v>
      </c>
      <c r="G282" s="4" t="s">
        <v>38</v>
      </c>
      <c r="H282" s="4" t="s">
        <v>147</v>
      </c>
      <c r="I282" s="4" t="s">
        <v>147</v>
      </c>
      <c r="J282" s="4" t="s">
        <v>16</v>
      </c>
      <c r="K282" s="4"/>
      <c r="L282" s="4"/>
      <c r="M282" t="b">
        <f t="shared" si="75"/>
        <v>1</v>
      </c>
      <c r="N282" t="b">
        <f>IF(M282,ISNA(VLOOKUP(B282,$B$3:B281,1,FALSE)))</f>
        <v>0</v>
      </c>
      <c r="P282" s="14" t="b">
        <f t="shared" si="61"/>
        <v>0</v>
      </c>
      <c r="Q282" s="10" t="str">
        <f t="shared" si="62"/>
        <v>Application_Public_Key_Certificate</v>
      </c>
      <c r="R282" s="15"/>
      <c r="S282" s="10" t="str">
        <f t="shared" si="63"/>
        <v>Card</v>
      </c>
      <c r="T282" s="10" t="str">
        <f t="shared" si="64"/>
        <v>binary</v>
      </c>
      <c r="U282" s="11" t="str">
        <f t="shared" si="65"/>
        <v>CARD_Application_Public_Key_Certificate</v>
      </c>
      <c r="V282" s="9" t="str">
        <f t="shared" si="66"/>
        <v>("9F46"</v>
      </c>
      <c r="W282" s="9" t="str">
        <f t="shared" si="67"/>
        <v>,"Application Public Key Certificate"</v>
      </c>
      <c r="X282" s="9" t="str">
        <f t="shared" si="68"/>
        <v>,"Application Public Key Certificate used during CDA."</v>
      </c>
      <c r="Y282" s="9" t="str">
        <f t="shared" si="69"/>
        <v>,"Card"</v>
      </c>
      <c r="Z282" s="9" t="str">
        <f t="shared" si="70"/>
        <v>,"binary"</v>
      </c>
      <c r="AA282" s="9" t="str">
        <f t="shared" si="71"/>
        <v>,"'70' or '77'"</v>
      </c>
      <c r="AB282" s="9" t="str">
        <f t="shared" si="72"/>
        <v>,"var. up to 128"</v>
      </c>
      <c r="AC282" s="9" t="str">
        <f t="shared" si="73"/>
        <v>,"var. up to 128"</v>
      </c>
      <c r="AD282" s="9"/>
      <c r="AE282" s="12" t="str">
        <f t="shared" si="74"/>
        <v/>
      </c>
    </row>
    <row r="283" spans="1:31" ht="15.75" thickBot="1">
      <c r="A283">
        <v>278</v>
      </c>
      <c r="B283" s="2" t="s">
        <v>489</v>
      </c>
      <c r="C283" s="2" t="s">
        <v>490</v>
      </c>
      <c r="D283" s="3" t="s">
        <v>491</v>
      </c>
      <c r="E283" s="2" t="s">
        <v>13</v>
      </c>
      <c r="F283" s="2" t="s">
        <v>37</v>
      </c>
      <c r="G283" s="2" t="s">
        <v>38</v>
      </c>
      <c r="H283" s="2" t="s">
        <v>415</v>
      </c>
      <c r="I283" s="2" t="s">
        <v>415</v>
      </c>
      <c r="J283" s="2" t="s">
        <v>16</v>
      </c>
      <c r="K283" s="2"/>
      <c r="L283" s="2"/>
      <c r="M283" t="b">
        <f t="shared" si="75"/>
        <v>1</v>
      </c>
      <c r="N283" t="b">
        <f>IF(M283,ISNA(VLOOKUP(B283,$B$3:B282,1,FALSE)))</f>
        <v>0</v>
      </c>
      <c r="P283" s="14" t="b">
        <f t="shared" si="61"/>
        <v>0</v>
      </c>
      <c r="Q283" s="10" t="str">
        <f t="shared" si="62"/>
        <v>Integrated_Circuit_Card_ICC_Public_Key_Certificate</v>
      </c>
      <c r="R283" s="15"/>
      <c r="S283" s="10" t="str">
        <f t="shared" si="63"/>
        <v>Card</v>
      </c>
      <c r="T283" s="10" t="str">
        <f t="shared" si="64"/>
        <v>binary</v>
      </c>
      <c r="U283" s="11" t="str">
        <f t="shared" si="65"/>
        <v>CARD_Integrated_Circuit_Card_ICC_Public_Key_Certificate</v>
      </c>
      <c r="V283" s="9" t="str">
        <f t="shared" si="66"/>
        <v>("9F46"</v>
      </c>
      <c r="W283" s="9" t="str">
        <f t="shared" si="67"/>
        <v>,"Integrated Circuit Card (ICC) Public Key Certificate"</v>
      </c>
      <c r="X283" s="9" t="str">
        <f t="shared" si="68"/>
        <v>,"ICC Public Key certified by the issuer"</v>
      </c>
      <c r="Y283" s="9" t="str">
        <f t="shared" si="69"/>
        <v>,"Card"</v>
      </c>
      <c r="Z283" s="9" t="str">
        <f t="shared" si="70"/>
        <v>,"binary"</v>
      </c>
      <c r="AA283" s="9" t="str">
        <f t="shared" si="71"/>
        <v>,"'70' or '77'"</v>
      </c>
      <c r="AB283" s="9" t="str">
        <f t="shared" si="72"/>
        <v>,"var. (NI)"</v>
      </c>
      <c r="AC283" s="9" t="str">
        <f t="shared" si="73"/>
        <v>,"var. (NI)"</v>
      </c>
      <c r="AD283" s="9"/>
      <c r="AE283" s="12" t="str">
        <f t="shared" si="74"/>
        <v/>
      </c>
    </row>
    <row r="284" spans="1:31" ht="29.25" thickBot="1">
      <c r="A284">
        <v>279</v>
      </c>
      <c r="B284" s="4" t="s">
        <v>494</v>
      </c>
      <c r="C284" s="4" t="s">
        <v>495</v>
      </c>
      <c r="D284" s="5" t="s">
        <v>496</v>
      </c>
      <c r="E284" s="4" t="s">
        <v>13</v>
      </c>
      <c r="F284" s="4" t="s">
        <v>37</v>
      </c>
      <c r="G284" s="4" t="s">
        <v>38</v>
      </c>
      <c r="H284" s="4">
        <v>1</v>
      </c>
      <c r="I284" s="4">
        <v>3</v>
      </c>
      <c r="J284" s="4" t="s">
        <v>16</v>
      </c>
      <c r="K284" s="4"/>
      <c r="L284" s="4"/>
      <c r="M284" t="b">
        <f t="shared" si="75"/>
        <v>1</v>
      </c>
      <c r="N284" t="b">
        <f>IF(M284,ISNA(VLOOKUP(B284,$B$3:B283,1,FALSE)))</f>
        <v>1</v>
      </c>
      <c r="P284" s="14" t="b">
        <f t="shared" si="61"/>
        <v>1</v>
      </c>
      <c r="Q284" s="10" t="str">
        <f t="shared" si="62"/>
        <v>Integrated_Circuit_Card_ICC_Public_Key_Exponent</v>
      </c>
      <c r="R284" s="15"/>
      <c r="S284" s="10" t="str">
        <f t="shared" si="63"/>
        <v>Card</v>
      </c>
      <c r="T284" s="10" t="str">
        <f t="shared" si="64"/>
        <v>binary</v>
      </c>
      <c r="U284" s="11" t="str">
        <f t="shared" si="65"/>
        <v>CARD_Integrated_Circuit_Card_ICC_Public_Key_Exponent</v>
      </c>
      <c r="V284" s="9" t="str">
        <f t="shared" si="66"/>
        <v>("9F47"</v>
      </c>
      <c r="W284" s="9" t="str">
        <f t="shared" si="67"/>
        <v>,"Integrated Circuit Card (ICC) Public Key Exponent"</v>
      </c>
      <c r="X284" s="9" t="str">
        <f t="shared" si="68"/>
        <v>,"Exponent ICC Public Key Exponent used for the verification of the Signed Dynamic Application Data"</v>
      </c>
      <c r="Y284" s="9" t="str">
        <f t="shared" si="69"/>
        <v>,"Card"</v>
      </c>
      <c r="Z284" s="9" t="str">
        <f t="shared" si="70"/>
        <v>,"binary"</v>
      </c>
      <c r="AA284" s="9" t="str">
        <f t="shared" si="71"/>
        <v>,"'70' or '77'"</v>
      </c>
      <c r="AB284" s="9" t="str">
        <f t="shared" si="72"/>
        <v>,"1"</v>
      </c>
      <c r="AC284" s="9" t="str">
        <f t="shared" si="73"/>
        <v>,"3"</v>
      </c>
      <c r="AD284" s="9"/>
      <c r="AE284" s="12" t="str">
        <f t="shared" si="74"/>
        <v>CARD_Integrated_Circuit_Card_ICC_Public_Key_Exponent("9F47","Integrated Circuit Card (ICC) Public Key Exponent","Exponent ICC Public Key Exponent used for the verification of the Signed Dynamic Application Data","Card","binary","'70' or '77'","1","3"),</v>
      </c>
    </row>
    <row r="285" spans="1:31" ht="29.25" thickBot="1">
      <c r="A285">
        <v>280</v>
      </c>
      <c r="B285" s="2" t="s">
        <v>494</v>
      </c>
      <c r="C285" s="2" t="s">
        <v>495</v>
      </c>
      <c r="D285" s="3" t="s">
        <v>496</v>
      </c>
      <c r="E285" s="2" t="s">
        <v>13</v>
      </c>
      <c r="F285" s="2" t="s">
        <v>37</v>
      </c>
      <c r="G285" s="2" t="s">
        <v>38</v>
      </c>
      <c r="H285" s="2">
        <v>1</v>
      </c>
      <c r="I285" s="2">
        <v>3</v>
      </c>
      <c r="J285" s="2" t="s">
        <v>16</v>
      </c>
      <c r="K285" s="2"/>
      <c r="L285" s="2"/>
      <c r="M285" t="b">
        <f t="shared" si="75"/>
        <v>1</v>
      </c>
      <c r="N285" t="b">
        <f>IF(M285,ISNA(VLOOKUP(B285,$B$3:B284,1,FALSE)))</f>
        <v>0</v>
      </c>
      <c r="P285" s="14" t="b">
        <f t="shared" si="61"/>
        <v>0</v>
      </c>
      <c r="Q285" s="10" t="str">
        <f t="shared" si="62"/>
        <v>Integrated_Circuit_Card_ICC_Public_Key_Exponent</v>
      </c>
      <c r="R285" s="15"/>
      <c r="S285" s="10" t="str">
        <f t="shared" si="63"/>
        <v>Card</v>
      </c>
      <c r="T285" s="10" t="str">
        <f t="shared" si="64"/>
        <v>binary</v>
      </c>
      <c r="U285" s="11" t="str">
        <f t="shared" si="65"/>
        <v>CARD_Integrated_Circuit_Card_ICC_Public_Key_Exponent</v>
      </c>
      <c r="V285" s="9" t="str">
        <f t="shared" si="66"/>
        <v>("9F47"</v>
      </c>
      <c r="W285" s="9" t="str">
        <f t="shared" si="67"/>
        <v>,"Integrated Circuit Card (ICC) Public Key Exponent"</v>
      </c>
      <c r="X285" s="9" t="str">
        <f t="shared" si="68"/>
        <v>,"Exponent ICC Public Key Exponent used for the verification of the Signed Dynamic Application Data"</v>
      </c>
      <c r="Y285" s="9" t="str">
        <f t="shared" si="69"/>
        <v>,"Card"</v>
      </c>
      <c r="Z285" s="9" t="str">
        <f t="shared" si="70"/>
        <v>,"binary"</v>
      </c>
      <c r="AA285" s="9" t="str">
        <f t="shared" si="71"/>
        <v>,"'70' or '77'"</v>
      </c>
      <c r="AB285" s="9" t="str">
        <f t="shared" si="72"/>
        <v>,"1"</v>
      </c>
      <c r="AC285" s="9" t="str">
        <f t="shared" si="73"/>
        <v>,"3"</v>
      </c>
      <c r="AD285" s="9"/>
      <c r="AE285" s="12" t="str">
        <f t="shared" si="74"/>
        <v/>
      </c>
    </row>
    <row r="286" spans="1:31" ht="15.75" thickBot="1">
      <c r="A286">
        <v>281</v>
      </c>
      <c r="B286" s="4" t="s">
        <v>494</v>
      </c>
      <c r="C286" s="4" t="s">
        <v>497</v>
      </c>
      <c r="D286" s="5" t="s">
        <v>498</v>
      </c>
      <c r="E286" s="4" t="s">
        <v>13</v>
      </c>
      <c r="F286" s="4" t="s">
        <v>37</v>
      </c>
      <c r="G286" s="4" t="s">
        <v>38</v>
      </c>
      <c r="H286" s="4" t="s">
        <v>419</v>
      </c>
      <c r="I286" s="4" t="s">
        <v>419</v>
      </c>
      <c r="J286" s="4" t="s">
        <v>16</v>
      </c>
      <c r="K286" s="4"/>
      <c r="L286" s="4"/>
      <c r="M286" t="b">
        <f t="shared" si="75"/>
        <v>1</v>
      </c>
      <c r="N286" t="b">
        <f>IF(M286,ISNA(VLOOKUP(B286,$B$3:B285,1,FALSE)))</f>
        <v>0</v>
      </c>
      <c r="P286" s="14" t="b">
        <f t="shared" si="61"/>
        <v>0</v>
      </c>
      <c r="Q286" s="10" t="str">
        <f t="shared" si="62"/>
        <v>Application_Public_Key_Exponent</v>
      </c>
      <c r="R286" s="15"/>
      <c r="S286" s="10" t="str">
        <f t="shared" si="63"/>
        <v>Card</v>
      </c>
      <c r="T286" s="10" t="str">
        <f t="shared" si="64"/>
        <v>binary</v>
      </c>
      <c r="U286" s="11" t="str">
        <f t="shared" si="65"/>
        <v>CARD_Application_Public_Key_Exponent</v>
      </c>
      <c r="V286" s="9" t="str">
        <f t="shared" si="66"/>
        <v>("9F47"</v>
      </c>
      <c r="W286" s="9" t="str">
        <f t="shared" si="67"/>
        <v>,"Application Public Key Exponent"</v>
      </c>
      <c r="X286" s="9" t="str">
        <f t="shared" si="68"/>
        <v>,"Exponent of Application Public Key"</v>
      </c>
      <c r="Y286" s="9" t="str">
        <f t="shared" si="69"/>
        <v>,"Card"</v>
      </c>
      <c r="Z286" s="9" t="str">
        <f t="shared" si="70"/>
        <v>,"binary"</v>
      </c>
      <c r="AA286" s="9" t="str">
        <f t="shared" si="71"/>
        <v>,"'70' or '77'"</v>
      </c>
      <c r="AB286" s="9" t="str">
        <f t="shared" si="72"/>
        <v>,"1 or 3"</v>
      </c>
      <c r="AC286" s="9" t="str">
        <f t="shared" si="73"/>
        <v>,"1 or 3"</v>
      </c>
      <c r="AD286" s="9"/>
      <c r="AE286" s="12" t="str">
        <f t="shared" si="74"/>
        <v/>
      </c>
    </row>
    <row r="287" spans="1:31" ht="29.25" thickBot="1">
      <c r="A287">
        <v>282</v>
      </c>
      <c r="B287" s="2" t="s">
        <v>494</v>
      </c>
      <c r="C287" s="2" t="s">
        <v>495</v>
      </c>
      <c r="D287" s="3" t="s">
        <v>496</v>
      </c>
      <c r="E287" s="2" t="s">
        <v>13</v>
      </c>
      <c r="F287" s="2" t="s">
        <v>37</v>
      </c>
      <c r="G287" s="2" t="s">
        <v>38</v>
      </c>
      <c r="H287" s="2">
        <v>1</v>
      </c>
      <c r="I287" s="2">
        <v>3</v>
      </c>
      <c r="J287" s="2" t="s">
        <v>16</v>
      </c>
      <c r="K287" s="2"/>
      <c r="L287" s="2"/>
      <c r="M287" t="b">
        <f t="shared" si="75"/>
        <v>1</v>
      </c>
      <c r="N287" t="b">
        <f>IF(M287,ISNA(VLOOKUP(B287,$B$3:B286,1,FALSE)))</f>
        <v>0</v>
      </c>
      <c r="P287" s="14" t="b">
        <f t="shared" si="61"/>
        <v>0</v>
      </c>
      <c r="Q287" s="10" t="str">
        <f t="shared" si="62"/>
        <v>Integrated_Circuit_Card_ICC_Public_Key_Exponent</v>
      </c>
      <c r="R287" s="15"/>
      <c r="S287" s="10" t="str">
        <f t="shared" si="63"/>
        <v>Card</v>
      </c>
      <c r="T287" s="10" t="str">
        <f t="shared" si="64"/>
        <v>binary</v>
      </c>
      <c r="U287" s="11" t="str">
        <f t="shared" si="65"/>
        <v>CARD_Integrated_Circuit_Card_ICC_Public_Key_Exponent</v>
      </c>
      <c r="V287" s="9" t="str">
        <f t="shared" si="66"/>
        <v>("9F47"</v>
      </c>
      <c r="W287" s="9" t="str">
        <f t="shared" si="67"/>
        <v>,"Integrated Circuit Card (ICC) Public Key Exponent"</v>
      </c>
      <c r="X287" s="9" t="str">
        <f t="shared" si="68"/>
        <v>,"Exponent ICC Public Key Exponent used for the verification of the Signed Dynamic Application Data"</v>
      </c>
      <c r="Y287" s="9" t="str">
        <f t="shared" si="69"/>
        <v>,"Card"</v>
      </c>
      <c r="Z287" s="9" t="str">
        <f t="shared" si="70"/>
        <v>,"binary"</v>
      </c>
      <c r="AA287" s="9" t="str">
        <f t="shared" si="71"/>
        <v>,"'70' or '77'"</v>
      </c>
      <c r="AB287" s="9" t="str">
        <f t="shared" si="72"/>
        <v>,"1"</v>
      </c>
      <c r="AC287" s="9" t="str">
        <f t="shared" si="73"/>
        <v>,"3"</v>
      </c>
      <c r="AD287" s="9"/>
      <c r="AE287" s="12" t="str">
        <f t="shared" si="74"/>
        <v/>
      </c>
    </row>
    <row r="288" spans="1:31" ht="29.25" thickBot="1">
      <c r="A288">
        <v>283</v>
      </c>
      <c r="B288" s="4" t="s">
        <v>499</v>
      </c>
      <c r="C288" s="4" t="s">
        <v>500</v>
      </c>
      <c r="D288" s="5" t="s">
        <v>501</v>
      </c>
      <c r="E288" s="4" t="s">
        <v>13</v>
      </c>
      <c r="F288" s="4" t="s">
        <v>37</v>
      </c>
      <c r="G288" s="4" t="s">
        <v>38</v>
      </c>
      <c r="H288" s="4" t="s">
        <v>502</v>
      </c>
      <c r="I288" s="4" t="s">
        <v>502</v>
      </c>
      <c r="J288" s="4" t="s">
        <v>16</v>
      </c>
      <c r="K288" s="4"/>
      <c r="L288" s="4"/>
      <c r="M288" t="b">
        <f t="shared" si="75"/>
        <v>1</v>
      </c>
      <c r="N288" t="b">
        <f>IF(M288,ISNA(VLOOKUP(B288,$B$3:B287,1,FALSE)))</f>
        <v>1</v>
      </c>
      <c r="P288" s="14" t="b">
        <f t="shared" si="61"/>
        <v>1</v>
      </c>
      <c r="Q288" s="10" t="str">
        <f t="shared" si="62"/>
        <v>Integrated_Circuit_Card_ICC_Public_Key_Remainder</v>
      </c>
      <c r="R288" s="15"/>
      <c r="S288" s="10" t="str">
        <f t="shared" si="63"/>
        <v>Card</v>
      </c>
      <c r="T288" s="10" t="str">
        <f t="shared" si="64"/>
        <v>binary</v>
      </c>
      <c r="U288" s="11" t="str">
        <f t="shared" si="65"/>
        <v>CARD_Integrated_Circuit_Card_ICC_Public_Key_Remainder</v>
      </c>
      <c r="V288" s="9" t="str">
        <f t="shared" si="66"/>
        <v>("9F48"</v>
      </c>
      <c r="W288" s="9" t="str">
        <f t="shared" si="67"/>
        <v>,"Integrated Circuit Card (ICC) Public Key Remainder"</v>
      </c>
      <c r="X288" s="9" t="str">
        <f t="shared" si="68"/>
        <v>,"Remaining digits of the ICC Public Key Modulus"</v>
      </c>
      <c r="Y288" s="9" t="str">
        <f t="shared" si="69"/>
        <v>,"Card"</v>
      </c>
      <c r="Z288" s="9" t="str">
        <f t="shared" si="70"/>
        <v>,"binary"</v>
      </c>
      <c r="AA288" s="9" t="str">
        <f t="shared" si="71"/>
        <v>,"'70' or '77'"</v>
      </c>
      <c r="AB288" s="9" t="str">
        <f t="shared" si="72"/>
        <v>,"var. (NIC - NI + 42)"</v>
      </c>
      <c r="AC288" s="9" t="str">
        <f t="shared" si="73"/>
        <v>,"var. (NIC - NI + 42)"</v>
      </c>
      <c r="AD288" s="9"/>
      <c r="AE288" s="12" t="str">
        <f t="shared" si="74"/>
        <v>CARD_Integrated_Circuit_Card_ICC_Public_Key_Remainder("9F48","Integrated Circuit Card (ICC) Public Key Remainder","Remaining digits of the ICC Public Key Modulus","Card","binary","'70' or '77'","var. (NIC - NI + 42)","var. (NIC - NI + 42)"),</v>
      </c>
    </row>
    <row r="289" spans="1:31" ht="29.25" thickBot="1">
      <c r="A289">
        <v>284</v>
      </c>
      <c r="B289" s="2" t="s">
        <v>499</v>
      </c>
      <c r="C289" s="2" t="s">
        <v>500</v>
      </c>
      <c r="D289" s="3" t="s">
        <v>503</v>
      </c>
      <c r="E289" s="2" t="s">
        <v>13</v>
      </c>
      <c r="F289" s="2" t="s">
        <v>37</v>
      </c>
      <c r="G289" s="2" t="s">
        <v>38</v>
      </c>
      <c r="H289" s="2" t="s">
        <v>502</v>
      </c>
      <c r="I289" s="2" t="s">
        <v>502</v>
      </c>
      <c r="J289" s="2" t="s">
        <v>16</v>
      </c>
      <c r="K289" s="2"/>
      <c r="L289" s="2"/>
      <c r="M289" t="b">
        <f t="shared" si="75"/>
        <v>1</v>
      </c>
      <c r="N289" t="b">
        <f>IF(M289,ISNA(VLOOKUP(B289,$B$3:B288,1,FALSE)))</f>
        <v>0</v>
      </c>
      <c r="P289" s="14" t="b">
        <f t="shared" si="61"/>
        <v>0</v>
      </c>
      <c r="Q289" s="10" t="str">
        <f t="shared" si="62"/>
        <v>Integrated_Circuit_Card_ICC_Public_Key_Remainder</v>
      </c>
      <c r="R289" s="15"/>
      <c r="S289" s="10" t="str">
        <f t="shared" si="63"/>
        <v>Card</v>
      </c>
      <c r="T289" s="10" t="str">
        <f t="shared" si="64"/>
        <v>binary</v>
      </c>
      <c r="U289" s="11" t="str">
        <f t="shared" si="65"/>
        <v>CARD_Integrated_Circuit_Card_ICC_Public_Key_Remainder</v>
      </c>
      <c r="V289" s="9" t="str">
        <f t="shared" si="66"/>
        <v>("9F48"</v>
      </c>
      <c r="W289" s="9" t="str">
        <f t="shared" si="67"/>
        <v>,"Integrated Circuit Card (ICC) Public Key Remainder"</v>
      </c>
      <c r="X289" s="9" t="str">
        <f t="shared" si="68"/>
        <v>,"Digits of the ICC Public Key Modulus which do not fit within the ICC Public Key Certificate."</v>
      </c>
      <c r="Y289" s="9" t="str">
        <f t="shared" si="69"/>
        <v>,"Card"</v>
      </c>
      <c r="Z289" s="9" t="str">
        <f t="shared" si="70"/>
        <v>,"binary"</v>
      </c>
      <c r="AA289" s="9" t="str">
        <f t="shared" si="71"/>
        <v>,"'70' or '77'"</v>
      </c>
      <c r="AB289" s="9" t="str">
        <f t="shared" si="72"/>
        <v>,"var. (NIC - NI + 42)"</v>
      </c>
      <c r="AC289" s="9" t="str">
        <f t="shared" si="73"/>
        <v>,"var. (NIC - NI + 42)"</v>
      </c>
      <c r="AD289" s="9"/>
      <c r="AE289" s="12" t="str">
        <f t="shared" si="74"/>
        <v/>
      </c>
    </row>
    <row r="290" spans="1:31" ht="15.75" thickBot="1">
      <c r="A290">
        <v>285</v>
      </c>
      <c r="B290" s="4" t="s">
        <v>499</v>
      </c>
      <c r="C290" s="4" t="s">
        <v>504</v>
      </c>
      <c r="D290" s="5" t="s">
        <v>505</v>
      </c>
      <c r="E290" s="4" t="s">
        <v>13</v>
      </c>
      <c r="F290" s="4" t="s">
        <v>37</v>
      </c>
      <c r="G290" s="4" t="s">
        <v>38</v>
      </c>
      <c r="H290" s="4" t="s">
        <v>110</v>
      </c>
      <c r="I290" s="4" t="s">
        <v>110</v>
      </c>
      <c r="J290" s="4" t="s">
        <v>16</v>
      </c>
      <c r="K290" s="4"/>
      <c r="L290" s="4"/>
      <c r="M290" t="b">
        <f t="shared" si="75"/>
        <v>1</v>
      </c>
      <c r="N290" t="b">
        <f>IF(M290,ISNA(VLOOKUP(B290,$B$3:B289,1,FALSE)))</f>
        <v>0</v>
      </c>
      <c r="P290" s="14" t="b">
        <f t="shared" si="61"/>
        <v>0</v>
      </c>
      <c r="Q290" s="10" t="str">
        <f t="shared" si="62"/>
        <v>Application_Public_Key_Remainder</v>
      </c>
      <c r="R290" s="15"/>
      <c r="S290" s="10" t="str">
        <f t="shared" si="63"/>
        <v>Card</v>
      </c>
      <c r="T290" s="10" t="str">
        <f t="shared" si="64"/>
        <v>binary</v>
      </c>
      <c r="U290" s="11" t="str">
        <f t="shared" si="65"/>
        <v>CARD_Application_Public_Key_Remainder</v>
      </c>
      <c r="V290" s="9" t="str">
        <f t="shared" si="66"/>
        <v>("9F48"</v>
      </c>
      <c r="W290" s="9" t="str">
        <f t="shared" si="67"/>
        <v>,"Application Public Key Remainder"</v>
      </c>
      <c r="X290" s="9" t="str">
        <f t="shared" si="68"/>
        <v>,"Remaining digits of Application Public Key."</v>
      </c>
      <c r="Y290" s="9" t="str">
        <f t="shared" si="69"/>
        <v>,"Card"</v>
      </c>
      <c r="Z290" s="9" t="str">
        <f t="shared" si="70"/>
        <v>,"binary"</v>
      </c>
      <c r="AA290" s="9" t="str">
        <f t="shared" si="71"/>
        <v>,"'70' or '77'"</v>
      </c>
      <c r="AB290" s="9" t="str">
        <f t="shared" si="72"/>
        <v>,"var."</v>
      </c>
      <c r="AC290" s="9" t="str">
        <f t="shared" si="73"/>
        <v>,"var."</v>
      </c>
      <c r="AD290" s="9"/>
      <c r="AE290" s="12" t="str">
        <f t="shared" si="74"/>
        <v/>
      </c>
    </row>
    <row r="291" spans="1:31" ht="29.25" thickBot="1">
      <c r="A291">
        <v>286</v>
      </c>
      <c r="B291" s="2" t="s">
        <v>499</v>
      </c>
      <c r="C291" s="2" t="s">
        <v>500</v>
      </c>
      <c r="D291" s="3" t="s">
        <v>503</v>
      </c>
      <c r="E291" s="2" t="s">
        <v>13</v>
      </c>
      <c r="F291" s="2" t="s">
        <v>37</v>
      </c>
      <c r="G291" s="2" t="s">
        <v>38</v>
      </c>
      <c r="H291" s="2" t="s">
        <v>502</v>
      </c>
      <c r="I291" s="2" t="s">
        <v>502</v>
      </c>
      <c r="J291" s="2" t="s">
        <v>16</v>
      </c>
      <c r="K291" s="2"/>
      <c r="L291" s="2"/>
      <c r="M291" t="b">
        <f t="shared" si="75"/>
        <v>1</v>
      </c>
      <c r="N291" t="b">
        <f>IF(M291,ISNA(VLOOKUP(B291,$B$3:B290,1,FALSE)))</f>
        <v>0</v>
      </c>
      <c r="P291" s="14" t="b">
        <f t="shared" si="61"/>
        <v>0</v>
      </c>
      <c r="Q291" s="10" t="str">
        <f t="shared" si="62"/>
        <v>Integrated_Circuit_Card_ICC_Public_Key_Remainder</v>
      </c>
      <c r="R291" s="15"/>
      <c r="S291" s="10" t="str">
        <f t="shared" si="63"/>
        <v>Card</v>
      </c>
      <c r="T291" s="10" t="str">
        <f t="shared" si="64"/>
        <v>binary</v>
      </c>
      <c r="U291" s="11" t="str">
        <f t="shared" si="65"/>
        <v>CARD_Integrated_Circuit_Card_ICC_Public_Key_Remainder</v>
      </c>
      <c r="V291" s="9" t="str">
        <f t="shared" si="66"/>
        <v>("9F48"</v>
      </c>
      <c r="W291" s="9" t="str">
        <f t="shared" si="67"/>
        <v>,"Integrated Circuit Card (ICC) Public Key Remainder"</v>
      </c>
      <c r="X291" s="9" t="str">
        <f t="shared" si="68"/>
        <v>,"Digits of the ICC Public Key Modulus which do not fit within the ICC Public Key Certificate."</v>
      </c>
      <c r="Y291" s="9" t="str">
        <f t="shared" si="69"/>
        <v>,"Card"</v>
      </c>
      <c r="Z291" s="9" t="str">
        <f t="shared" si="70"/>
        <v>,"binary"</v>
      </c>
      <c r="AA291" s="9" t="str">
        <f t="shared" si="71"/>
        <v>,"'70' or '77'"</v>
      </c>
      <c r="AB291" s="9" t="str">
        <f t="shared" si="72"/>
        <v>,"var. (NIC - NI + 42)"</v>
      </c>
      <c r="AC291" s="9" t="str">
        <f t="shared" si="73"/>
        <v>,"var. (NIC - NI + 42)"</v>
      </c>
      <c r="AD291" s="9"/>
      <c r="AE291" s="12" t="str">
        <f t="shared" si="74"/>
        <v/>
      </c>
    </row>
    <row r="292" spans="1:31" ht="29.25" thickBot="1">
      <c r="A292">
        <v>287</v>
      </c>
      <c r="B292" s="4" t="s">
        <v>506</v>
      </c>
      <c r="C292" s="4" t="s">
        <v>507</v>
      </c>
      <c r="D292" s="5" t="s">
        <v>508</v>
      </c>
      <c r="E292" s="4" t="s">
        <v>13</v>
      </c>
      <c r="F292" s="4" t="s">
        <v>37</v>
      </c>
      <c r="G292" s="4" t="s">
        <v>38</v>
      </c>
      <c r="H292" s="4">
        <v>0</v>
      </c>
      <c r="I292" s="4">
        <v>252</v>
      </c>
      <c r="J292" s="4" t="s">
        <v>16</v>
      </c>
      <c r="K292" s="4"/>
      <c r="L292" s="4"/>
      <c r="M292" t="b">
        <f t="shared" si="75"/>
        <v>1</v>
      </c>
      <c r="N292" t="b">
        <f>IF(M292,ISNA(VLOOKUP(B292,$B$3:B291,1,FALSE)))</f>
        <v>1</v>
      </c>
      <c r="P292" s="14" t="b">
        <f t="shared" si="61"/>
        <v>1</v>
      </c>
      <c r="Q292" s="10" t="str">
        <f t="shared" si="62"/>
        <v>Dynamic_Data_Authentication_Data_Object_List_DDOL</v>
      </c>
      <c r="R292" s="15"/>
      <c r="S292" s="10" t="str">
        <f t="shared" si="63"/>
        <v>Card</v>
      </c>
      <c r="T292" s="10" t="str">
        <f t="shared" si="64"/>
        <v>binary</v>
      </c>
      <c r="U292" s="11" t="str">
        <f t="shared" si="65"/>
        <v>CARD_Dynamic_Data_Authentication_Data_Object_List_DDOL</v>
      </c>
      <c r="V292" s="9" t="str">
        <f t="shared" si="66"/>
        <v>("9F49"</v>
      </c>
      <c r="W292" s="9" t="str">
        <f t="shared" si="67"/>
        <v>,"Dynamic Data Authentication Data Object List (DDOL)"</v>
      </c>
      <c r="X292" s="9" t="str">
        <f t="shared" si="68"/>
        <v>,"List of data objects (tag and length) to be passed to the ICC in the INTERNAL AUTHENTICATE command"</v>
      </c>
      <c r="Y292" s="9" t="str">
        <f t="shared" si="69"/>
        <v>,"Card"</v>
      </c>
      <c r="Z292" s="9" t="str">
        <f t="shared" si="70"/>
        <v>,"binary"</v>
      </c>
      <c r="AA292" s="9" t="str">
        <f t="shared" si="71"/>
        <v>,"'70' or '77'"</v>
      </c>
      <c r="AB292" s="9" t="str">
        <f t="shared" si="72"/>
        <v>,"0"</v>
      </c>
      <c r="AC292" s="9" t="str">
        <f t="shared" si="73"/>
        <v>,"252"</v>
      </c>
      <c r="AD292" s="9"/>
      <c r="AE292" s="12" t="str">
        <f t="shared" si="74"/>
        <v>CARD_Dynamic_Data_Authentication_Data_Object_List_DDOL("9F49","Dynamic Data Authentication Data Object List (DDOL)","List of data objects (tag and length) to be passed to the ICC in the INTERNAL AUTHENTICATE command","Card","binary","'70' or '77'","0","252"),</v>
      </c>
    </row>
    <row r="293" spans="1:31" ht="29.25" thickBot="1">
      <c r="A293">
        <v>288</v>
      </c>
      <c r="B293" s="2" t="s">
        <v>509</v>
      </c>
      <c r="C293" s="2" t="s">
        <v>510</v>
      </c>
      <c r="D293" s="3" t="s">
        <v>511</v>
      </c>
      <c r="E293" s="2" t="s">
        <v>13</v>
      </c>
      <c r="F293" s="2" t="s">
        <v>512</v>
      </c>
      <c r="G293" s="2" t="s">
        <v>38</v>
      </c>
      <c r="H293" s="2" t="s">
        <v>110</v>
      </c>
      <c r="I293" s="2" t="s">
        <v>110</v>
      </c>
      <c r="J293" s="2" t="s">
        <v>16</v>
      </c>
      <c r="K293" s="2"/>
      <c r="L293" s="2"/>
      <c r="M293" t="b">
        <f t="shared" si="75"/>
        <v>1</v>
      </c>
      <c r="N293" t="b">
        <f>IF(M293,ISNA(VLOOKUP(B293,$B$3:B292,1,FALSE)))</f>
        <v>1</v>
      </c>
      <c r="P293" s="14" t="b">
        <f t="shared" si="61"/>
        <v>1</v>
      </c>
      <c r="Q293" s="10" t="str">
        <f t="shared" si="62"/>
        <v>Static_Data_Authentication_Tag_List_SDA</v>
      </c>
      <c r="R293" s="15"/>
      <c r="S293" s="10" t="str">
        <f t="shared" si="63"/>
        <v>Card</v>
      </c>
      <c r="T293" s="10" t="str">
        <f t="shared" si="64"/>
        <v/>
      </c>
      <c r="U293" s="11" t="str">
        <f t="shared" si="65"/>
        <v>CARD_Static_Data_Authentication_Tag_List_SDA</v>
      </c>
      <c r="V293" s="9" t="str">
        <f t="shared" si="66"/>
        <v>("9F4A"</v>
      </c>
      <c r="W293" s="9" t="str">
        <f t="shared" si="67"/>
        <v>,"Static Data Authentication Tag List (SDA)"</v>
      </c>
      <c r="X293" s="9" t="str">
        <f t="shared" si="68"/>
        <v>,"List of tags of primitive data objects defined in this specification whose value fields are to be included in the Signed Static or Dynamic Application Data"</v>
      </c>
      <c r="Y293" s="9" t="str">
        <f t="shared" si="69"/>
        <v>,"Card"</v>
      </c>
      <c r="Z293" s="9" t="str">
        <f t="shared" si="70"/>
        <v>,"-"</v>
      </c>
      <c r="AA293" s="9" t="str">
        <f t="shared" si="71"/>
        <v>,"'70' or '77'"</v>
      </c>
      <c r="AB293" s="9" t="str">
        <f t="shared" si="72"/>
        <v>,"var."</v>
      </c>
      <c r="AC293" s="9" t="str">
        <f t="shared" si="73"/>
        <v>,"var."</v>
      </c>
      <c r="AD293" s="9"/>
      <c r="AE293" s="12" t="str">
        <f t="shared" si="74"/>
        <v>CARD_Static_Data_Authentication_Tag_List_SDA("9F4A","Static Data Authentication Tag List (SDA)","List of tags of primitive data objects defined in this specification whose value fields are to be included in the Signed Static or Dynamic Application Data","Card","-","'70' or '77'","var.","var."),</v>
      </c>
    </row>
    <row r="294" spans="1:31" ht="29.25" thickBot="1">
      <c r="A294">
        <v>289</v>
      </c>
      <c r="B294" s="4" t="s">
        <v>509</v>
      </c>
      <c r="C294" s="4" t="s">
        <v>510</v>
      </c>
      <c r="D294" s="5" t="s">
        <v>513</v>
      </c>
      <c r="E294" s="4" t="s">
        <v>13</v>
      </c>
      <c r="F294" s="4" t="s">
        <v>512</v>
      </c>
      <c r="G294" s="4" t="s">
        <v>38</v>
      </c>
      <c r="H294" s="4" t="s">
        <v>110</v>
      </c>
      <c r="I294" s="4" t="s">
        <v>110</v>
      </c>
      <c r="J294" s="4" t="s">
        <v>16</v>
      </c>
      <c r="K294" s="4"/>
      <c r="L294" s="4"/>
      <c r="M294" t="b">
        <f t="shared" si="75"/>
        <v>1</v>
      </c>
      <c r="N294" t="b">
        <f>IF(M294,ISNA(VLOOKUP(B294,$B$3:B293,1,FALSE)))</f>
        <v>0</v>
      </c>
      <c r="P294" s="14" t="b">
        <f t="shared" si="61"/>
        <v>0</v>
      </c>
      <c r="Q294" s="10" t="str">
        <f t="shared" si="62"/>
        <v>Static_Data_Authentication_Tag_List_SDA</v>
      </c>
      <c r="R294" s="15"/>
      <c r="S294" s="10" t="str">
        <f t="shared" si="63"/>
        <v>Card</v>
      </c>
      <c r="T294" s="10" t="str">
        <f t="shared" si="64"/>
        <v/>
      </c>
      <c r="U294" s="11" t="str">
        <f t="shared" si="65"/>
        <v>CARD_Static_Data_Authentication_Tag_List_SDA</v>
      </c>
      <c r="V294" s="9" t="str">
        <f t="shared" si="66"/>
        <v>("9F4A"</v>
      </c>
      <c r="W294" s="9" t="str">
        <f t="shared" si="67"/>
        <v>,"Static Data Authentication Tag List (SDA)"</v>
      </c>
      <c r="X294" s="9" t="str">
        <f t="shared" si="68"/>
        <v>,"Contains list of tags of primitive data objects whose value fields are to be included in the ICC Public Key Certificate hash result."</v>
      </c>
      <c r="Y294" s="9" t="str">
        <f t="shared" si="69"/>
        <v>,"Card"</v>
      </c>
      <c r="Z294" s="9" t="str">
        <f t="shared" si="70"/>
        <v>,"-"</v>
      </c>
      <c r="AA294" s="9" t="str">
        <f t="shared" si="71"/>
        <v>,"'70' or '77'"</v>
      </c>
      <c r="AB294" s="9" t="str">
        <f t="shared" si="72"/>
        <v>,"var."</v>
      </c>
      <c r="AC294" s="9" t="str">
        <f t="shared" si="73"/>
        <v>,"var."</v>
      </c>
      <c r="AD294" s="9"/>
      <c r="AE294" s="12" t="str">
        <f t="shared" si="74"/>
        <v/>
      </c>
    </row>
    <row r="295" spans="1:31" ht="29.25" thickBot="1">
      <c r="A295">
        <v>290</v>
      </c>
      <c r="B295" s="2" t="s">
        <v>509</v>
      </c>
      <c r="C295" s="2" t="s">
        <v>510</v>
      </c>
      <c r="D295" s="3" t="s">
        <v>511</v>
      </c>
      <c r="E295" s="2" t="s">
        <v>13</v>
      </c>
      <c r="F295" s="2" t="s">
        <v>512</v>
      </c>
      <c r="G295" s="2" t="s">
        <v>38</v>
      </c>
      <c r="H295" s="2" t="s">
        <v>110</v>
      </c>
      <c r="I295" s="2" t="s">
        <v>110</v>
      </c>
      <c r="J295" s="2" t="s">
        <v>16</v>
      </c>
      <c r="K295" s="2"/>
      <c r="L295" s="2"/>
      <c r="M295" t="b">
        <f t="shared" si="75"/>
        <v>1</v>
      </c>
      <c r="N295" t="b">
        <f>IF(M295,ISNA(VLOOKUP(B295,$B$3:B294,1,FALSE)))</f>
        <v>0</v>
      </c>
      <c r="P295" s="14" t="b">
        <f t="shared" si="61"/>
        <v>0</v>
      </c>
      <c r="Q295" s="10" t="str">
        <f t="shared" si="62"/>
        <v>Static_Data_Authentication_Tag_List_SDA</v>
      </c>
      <c r="R295" s="15"/>
      <c r="S295" s="10" t="str">
        <f t="shared" si="63"/>
        <v>Card</v>
      </c>
      <c r="T295" s="10" t="str">
        <f t="shared" si="64"/>
        <v/>
      </c>
      <c r="U295" s="11" t="str">
        <f t="shared" si="65"/>
        <v>CARD_Static_Data_Authentication_Tag_List_SDA</v>
      </c>
      <c r="V295" s="9" t="str">
        <f t="shared" si="66"/>
        <v>("9F4A"</v>
      </c>
      <c r="W295" s="9" t="str">
        <f t="shared" si="67"/>
        <v>,"Static Data Authentication Tag List (SDA)"</v>
      </c>
      <c r="X295" s="9" t="str">
        <f t="shared" si="68"/>
        <v>,"List of tags of primitive data objects defined in this specification whose value fields are to be included in the Signed Static or Dynamic Application Data"</v>
      </c>
      <c r="Y295" s="9" t="str">
        <f t="shared" si="69"/>
        <v>,"Card"</v>
      </c>
      <c r="Z295" s="9" t="str">
        <f t="shared" si="70"/>
        <v>,"-"</v>
      </c>
      <c r="AA295" s="9" t="str">
        <f t="shared" si="71"/>
        <v>,"'70' or '77'"</v>
      </c>
      <c r="AB295" s="9" t="str">
        <f t="shared" si="72"/>
        <v>,"var."</v>
      </c>
      <c r="AC295" s="9" t="str">
        <f t="shared" si="73"/>
        <v>,"var."</v>
      </c>
      <c r="AD295" s="9"/>
      <c r="AE295" s="12" t="str">
        <f t="shared" si="74"/>
        <v/>
      </c>
    </row>
    <row r="296" spans="1:31" ht="29.25" thickBot="1">
      <c r="A296">
        <v>291</v>
      </c>
      <c r="B296" s="4" t="s">
        <v>509</v>
      </c>
      <c r="C296" s="4" t="s">
        <v>510</v>
      </c>
      <c r="D296" s="5" t="s">
        <v>511</v>
      </c>
      <c r="E296" s="4" t="s">
        <v>13</v>
      </c>
      <c r="F296" s="4" t="s">
        <v>512</v>
      </c>
      <c r="G296" s="4" t="s">
        <v>38</v>
      </c>
      <c r="H296" s="4" t="s">
        <v>110</v>
      </c>
      <c r="I296" s="4" t="s">
        <v>110</v>
      </c>
      <c r="J296" s="4" t="s">
        <v>16</v>
      </c>
      <c r="K296" s="4"/>
      <c r="L296" s="4"/>
      <c r="M296" t="b">
        <f t="shared" si="75"/>
        <v>1</v>
      </c>
      <c r="N296" t="b">
        <f>IF(M296,ISNA(VLOOKUP(B296,$B$3:B295,1,FALSE)))</f>
        <v>0</v>
      </c>
      <c r="P296" s="14" t="b">
        <f t="shared" si="61"/>
        <v>0</v>
      </c>
      <c r="Q296" s="10" t="str">
        <f t="shared" si="62"/>
        <v>Static_Data_Authentication_Tag_List_SDA</v>
      </c>
      <c r="R296" s="15"/>
      <c r="S296" s="10" t="str">
        <f t="shared" si="63"/>
        <v>Card</v>
      </c>
      <c r="T296" s="10" t="str">
        <f t="shared" si="64"/>
        <v/>
      </c>
      <c r="U296" s="11" t="str">
        <f t="shared" si="65"/>
        <v>CARD_Static_Data_Authentication_Tag_List_SDA</v>
      </c>
      <c r="V296" s="9" t="str">
        <f t="shared" si="66"/>
        <v>("9F4A"</v>
      </c>
      <c r="W296" s="9" t="str">
        <f t="shared" si="67"/>
        <v>,"Static Data Authentication Tag List (SDA)"</v>
      </c>
      <c r="X296" s="9" t="str">
        <f t="shared" si="68"/>
        <v>,"List of tags of primitive data objects defined in this specification whose value fields are to be included in the Signed Static or Dynamic Application Data"</v>
      </c>
      <c r="Y296" s="9" t="str">
        <f t="shared" si="69"/>
        <v>,"Card"</v>
      </c>
      <c r="Z296" s="9" t="str">
        <f t="shared" si="70"/>
        <v>,"-"</v>
      </c>
      <c r="AA296" s="9" t="str">
        <f t="shared" si="71"/>
        <v>,"'70' or '77'"</v>
      </c>
      <c r="AB296" s="9" t="str">
        <f t="shared" si="72"/>
        <v>,"var."</v>
      </c>
      <c r="AC296" s="9" t="str">
        <f t="shared" si="73"/>
        <v>,"var."</v>
      </c>
      <c r="AD296" s="9"/>
      <c r="AE296" s="12" t="str">
        <f t="shared" si="74"/>
        <v/>
      </c>
    </row>
    <row r="297" spans="1:31" ht="15.75" thickBot="1">
      <c r="A297">
        <v>292</v>
      </c>
      <c r="B297" s="2" t="s">
        <v>514</v>
      </c>
      <c r="C297" s="2" t="s">
        <v>515</v>
      </c>
      <c r="D297" s="3" t="s">
        <v>516</v>
      </c>
      <c r="E297" s="2" t="s">
        <v>13</v>
      </c>
      <c r="F297" s="2" t="s">
        <v>37</v>
      </c>
      <c r="G297" s="2" t="s">
        <v>162</v>
      </c>
      <c r="H297" s="2" t="s">
        <v>517</v>
      </c>
      <c r="I297" s="2" t="s">
        <v>517</v>
      </c>
      <c r="J297" s="2" t="s">
        <v>16</v>
      </c>
      <c r="K297" s="2"/>
      <c r="L297" s="2"/>
      <c r="M297" t="b">
        <f t="shared" si="75"/>
        <v>1</v>
      </c>
      <c r="N297" t="b">
        <f>IF(M297,ISNA(VLOOKUP(B297,$B$3:B296,1,FALSE)))</f>
        <v>1</v>
      </c>
      <c r="P297" s="14" t="b">
        <f t="shared" si="61"/>
        <v>1</v>
      </c>
      <c r="Q297" s="10" t="str">
        <f t="shared" si="62"/>
        <v>Signed_Dynamic_Application_Data_SDAD</v>
      </c>
      <c r="R297" s="15"/>
      <c r="S297" s="10" t="str">
        <f t="shared" si="63"/>
        <v>Card</v>
      </c>
      <c r="T297" s="10" t="str">
        <f t="shared" si="64"/>
        <v>binary</v>
      </c>
      <c r="U297" s="11" t="str">
        <f t="shared" si="65"/>
        <v>CARD_Signed_Dynamic_Application_Data_SDAD</v>
      </c>
      <c r="V297" s="9" t="str">
        <f t="shared" si="66"/>
        <v>("9F4B"</v>
      </c>
      <c r="W297" s="9" t="str">
        <f t="shared" si="67"/>
        <v>,"Signed Dynamic Application Data (SDAD)"</v>
      </c>
      <c r="X297" s="9" t="str">
        <f t="shared" si="68"/>
        <v>,"Digital signature on critical application parameters for CDA"</v>
      </c>
      <c r="Y297" s="9" t="str">
        <f t="shared" si="69"/>
        <v>,"Card"</v>
      </c>
      <c r="Z297" s="9" t="str">
        <f t="shared" si="70"/>
        <v>,"binary"</v>
      </c>
      <c r="AA297" s="9" t="str">
        <f t="shared" si="71"/>
        <v>,"'77' or '80'"</v>
      </c>
      <c r="AB297" s="9" t="str">
        <f t="shared" si="72"/>
        <v>,"var. (NIC)"</v>
      </c>
      <c r="AC297" s="9" t="str">
        <f t="shared" si="73"/>
        <v>,"var. (NIC)"</v>
      </c>
      <c r="AD297" s="9"/>
      <c r="AE297" s="12" t="str">
        <f t="shared" si="74"/>
        <v>CARD_Signed_Dynamic_Application_Data_SDAD("9F4B","Signed Dynamic Application Data (SDAD)","Digital signature on critical application parameters for CDA","Card","binary","'77' or '80'","var. (NIC)","var. (NIC)"),</v>
      </c>
    </row>
    <row r="298" spans="1:31" ht="29.25" thickBot="1">
      <c r="A298">
        <v>293</v>
      </c>
      <c r="B298" s="4" t="s">
        <v>514</v>
      </c>
      <c r="C298" s="4" t="s">
        <v>515</v>
      </c>
      <c r="D298" s="5" t="s">
        <v>518</v>
      </c>
      <c r="E298" s="4" t="s">
        <v>13</v>
      </c>
      <c r="F298" s="4" t="s">
        <v>37</v>
      </c>
      <c r="G298" s="4" t="s">
        <v>162</v>
      </c>
      <c r="H298" s="4" t="s">
        <v>517</v>
      </c>
      <c r="I298" s="4" t="s">
        <v>517</v>
      </c>
      <c r="J298" s="4" t="s">
        <v>16</v>
      </c>
      <c r="K298" s="4"/>
      <c r="L298" s="4"/>
      <c r="M298" t="b">
        <f t="shared" si="75"/>
        <v>1</v>
      </c>
      <c r="N298" t="b">
        <f>IF(M298,ISNA(VLOOKUP(B298,$B$3:B297,1,FALSE)))</f>
        <v>0</v>
      </c>
      <c r="P298" s="14" t="b">
        <f t="shared" si="61"/>
        <v>0</v>
      </c>
      <c r="Q298" s="10" t="str">
        <f t="shared" si="62"/>
        <v>Signed_Dynamic_Application_Data_SDAD</v>
      </c>
      <c r="R298" s="15"/>
      <c r="S298" s="10" t="str">
        <f t="shared" si="63"/>
        <v>Card</v>
      </c>
      <c r="T298" s="10" t="str">
        <f t="shared" si="64"/>
        <v>binary</v>
      </c>
      <c r="U298" s="11" t="str">
        <f t="shared" si="65"/>
        <v>CARD_Signed_Dynamic_Application_Data_SDAD</v>
      </c>
      <c r="V298" s="9" t="str">
        <f t="shared" si="66"/>
        <v>("9F4B"</v>
      </c>
      <c r="W298" s="9" t="str">
        <f t="shared" si="67"/>
        <v>,"Signed Dynamic Application Data (SDAD)"</v>
      </c>
      <c r="X298" s="9" t="str">
        <f t="shared" si="68"/>
        <v>,"Dynamic signature generated by the card and validated by the reader during fDDA processing."</v>
      </c>
      <c r="Y298" s="9" t="str">
        <f t="shared" si="69"/>
        <v>,"Card"</v>
      </c>
      <c r="Z298" s="9" t="str">
        <f t="shared" si="70"/>
        <v>,"binary"</v>
      </c>
      <c r="AA298" s="9" t="str">
        <f t="shared" si="71"/>
        <v>,"'77' or '80'"</v>
      </c>
      <c r="AB298" s="9" t="str">
        <f t="shared" si="72"/>
        <v>,"var. (NIC)"</v>
      </c>
      <c r="AC298" s="9" t="str">
        <f t="shared" si="73"/>
        <v>,"var. (NIC)"</v>
      </c>
      <c r="AD298" s="9"/>
      <c r="AE298" s="12" t="str">
        <f t="shared" si="74"/>
        <v/>
      </c>
    </row>
    <row r="299" spans="1:31" ht="15.75" thickBot="1">
      <c r="A299">
        <v>294</v>
      </c>
      <c r="B299" s="2" t="s">
        <v>514</v>
      </c>
      <c r="C299" s="2" t="s">
        <v>515</v>
      </c>
      <c r="D299" s="3" t="s">
        <v>519</v>
      </c>
      <c r="E299" s="2" t="s">
        <v>13</v>
      </c>
      <c r="F299" s="2" t="s">
        <v>37</v>
      </c>
      <c r="G299" s="2" t="s">
        <v>162</v>
      </c>
      <c r="H299" s="2" t="s">
        <v>517</v>
      </c>
      <c r="I299" s="2" t="s">
        <v>517</v>
      </c>
      <c r="J299" s="2" t="s">
        <v>16</v>
      </c>
      <c r="K299" s="2"/>
      <c r="L299" s="2"/>
      <c r="M299" t="b">
        <f t="shared" si="75"/>
        <v>1</v>
      </c>
      <c r="N299" t="b">
        <f>IF(M299,ISNA(VLOOKUP(B299,$B$3:B298,1,FALSE)))</f>
        <v>0</v>
      </c>
      <c r="P299" s="14" t="b">
        <f t="shared" si="61"/>
        <v>0</v>
      </c>
      <c r="Q299" s="10" t="str">
        <f t="shared" si="62"/>
        <v>Signed_Dynamic_Application_Data_SDAD</v>
      </c>
      <c r="R299" s="15"/>
      <c r="S299" s="10" t="str">
        <f t="shared" si="63"/>
        <v>Card</v>
      </c>
      <c r="T299" s="10" t="str">
        <f t="shared" si="64"/>
        <v>binary</v>
      </c>
      <c r="U299" s="11" t="str">
        <f t="shared" si="65"/>
        <v>CARD_Signed_Dynamic_Application_Data_SDAD</v>
      </c>
      <c r="V299" s="9" t="str">
        <f t="shared" si="66"/>
        <v>("9F4B"</v>
      </c>
      <c r="W299" s="9" t="str">
        <f t="shared" si="67"/>
        <v>,"Signed Dynamic Application Data (SDAD)"</v>
      </c>
      <c r="X299" s="9" t="str">
        <f t="shared" si="68"/>
        <v>,"Digital signature on critical application parameters for DDA or CDA"</v>
      </c>
      <c r="Y299" s="9" t="str">
        <f t="shared" si="69"/>
        <v>,"Card"</v>
      </c>
      <c r="Z299" s="9" t="str">
        <f t="shared" si="70"/>
        <v>,"binary"</v>
      </c>
      <c r="AA299" s="9" t="str">
        <f t="shared" si="71"/>
        <v>,"'77' or '80'"</v>
      </c>
      <c r="AB299" s="9" t="str">
        <f t="shared" si="72"/>
        <v>,"var. (NIC)"</v>
      </c>
      <c r="AC299" s="9" t="str">
        <f t="shared" si="73"/>
        <v>,"var. (NIC)"</v>
      </c>
      <c r="AD299" s="9"/>
      <c r="AE299" s="12" t="str">
        <f t="shared" si="74"/>
        <v/>
      </c>
    </row>
    <row r="300" spans="1:31" ht="15.75" thickBot="1">
      <c r="A300">
        <v>295</v>
      </c>
      <c r="B300" s="4" t="s">
        <v>520</v>
      </c>
      <c r="C300" s="4" t="s">
        <v>521</v>
      </c>
      <c r="D300" s="5" t="s">
        <v>522</v>
      </c>
      <c r="E300" s="4" t="s">
        <v>13</v>
      </c>
      <c r="F300" s="4" t="s">
        <v>37</v>
      </c>
      <c r="G300" s="4"/>
      <c r="H300" s="4">
        <v>2</v>
      </c>
      <c r="I300" s="4">
        <v>8</v>
      </c>
      <c r="J300" s="4" t="s">
        <v>16</v>
      </c>
      <c r="K300" s="4"/>
      <c r="L300" s="4"/>
      <c r="M300" t="b">
        <f t="shared" si="75"/>
        <v>1</v>
      </c>
      <c r="N300" t="b">
        <f>IF(M300,ISNA(VLOOKUP(B300,$B$3:B299,1,FALSE)))</f>
        <v>1</v>
      </c>
      <c r="P300" s="14" t="b">
        <f t="shared" si="61"/>
        <v>1</v>
      </c>
      <c r="Q300" s="10" t="str">
        <f t="shared" si="62"/>
        <v>ICC_Dynamic_Number</v>
      </c>
      <c r="R300" s="15"/>
      <c r="S300" s="10" t="str">
        <f t="shared" si="63"/>
        <v>Card</v>
      </c>
      <c r="T300" s="10" t="str">
        <f t="shared" si="64"/>
        <v>binary</v>
      </c>
      <c r="U300" s="11" t="str">
        <f t="shared" si="65"/>
        <v>CARD_ICC_Dynamic_Number</v>
      </c>
      <c r="V300" s="9" t="str">
        <f t="shared" si="66"/>
        <v>("9F4C"</v>
      </c>
      <c r="W300" s="9" t="str">
        <f t="shared" si="67"/>
        <v>,"ICC Dynamic Number"</v>
      </c>
      <c r="X300" s="9" t="str">
        <f t="shared" si="68"/>
        <v>,"Time-variant number generated by the ICC, to be captured by the terminal"</v>
      </c>
      <c r="Y300" s="9" t="str">
        <f t="shared" si="69"/>
        <v>,"Card"</v>
      </c>
      <c r="Z300" s="9" t="str">
        <f t="shared" si="70"/>
        <v>,"binary"</v>
      </c>
      <c r="AA300" s="9" t="str">
        <f t="shared" si="71"/>
        <v>,""</v>
      </c>
      <c r="AB300" s="9" t="str">
        <f t="shared" si="72"/>
        <v>,"2"</v>
      </c>
      <c r="AC300" s="9" t="str">
        <f t="shared" si="73"/>
        <v>,"8"</v>
      </c>
      <c r="AD300" s="9"/>
      <c r="AE300" s="12" t="str">
        <f t="shared" si="74"/>
        <v>CARD_ICC_Dynamic_Number("9F4C","ICC Dynamic Number","Time-variant number generated by the ICC, to be captured by the terminal","Card","binary","","2","8"),</v>
      </c>
    </row>
    <row r="301" spans="1:31" ht="29.25" thickBot="1">
      <c r="A301">
        <v>296</v>
      </c>
      <c r="B301" s="2" t="s">
        <v>523</v>
      </c>
      <c r="C301" s="2" t="s">
        <v>524</v>
      </c>
      <c r="D301" s="3" t="s">
        <v>525</v>
      </c>
      <c r="E301" s="2" t="s">
        <v>13</v>
      </c>
      <c r="F301" s="2" t="s">
        <v>37</v>
      </c>
      <c r="G301" s="2" t="s">
        <v>15</v>
      </c>
      <c r="H301" s="2">
        <v>2</v>
      </c>
      <c r="I301" s="2">
        <v>2</v>
      </c>
      <c r="J301" s="2" t="s">
        <v>16</v>
      </c>
      <c r="K301" s="2"/>
      <c r="L301" s="2"/>
      <c r="M301" t="b">
        <f t="shared" si="75"/>
        <v>1</v>
      </c>
      <c r="N301" t="b">
        <f>IF(M301,ISNA(VLOOKUP(B301,$B$3:B300,1,FALSE)))</f>
        <v>1</v>
      </c>
      <c r="P301" s="14" t="b">
        <f t="shared" si="61"/>
        <v>1</v>
      </c>
      <c r="Q301" s="10" t="str">
        <f t="shared" si="62"/>
        <v>Log_Entry</v>
      </c>
      <c r="R301" s="15"/>
      <c r="S301" s="10" t="str">
        <f t="shared" si="63"/>
        <v>Card</v>
      </c>
      <c r="T301" s="10" t="str">
        <f t="shared" si="64"/>
        <v>binary</v>
      </c>
      <c r="U301" s="11" t="str">
        <f t="shared" si="65"/>
        <v>CARD_Log_Entry</v>
      </c>
      <c r="V301" s="9" t="str">
        <f t="shared" si="66"/>
        <v>("9F4D"</v>
      </c>
      <c r="W301" s="9" t="str">
        <f t="shared" si="67"/>
        <v>,"Log Entry"</v>
      </c>
      <c r="X301" s="9" t="str">
        <f t="shared" si="68"/>
        <v>,"Provides the SFI of the Transaction Log file and its number of records"</v>
      </c>
      <c r="Y301" s="9" t="str">
        <f t="shared" si="69"/>
        <v>,"Card"</v>
      </c>
      <c r="Z301" s="9" t="str">
        <f t="shared" si="70"/>
        <v>,"binary"</v>
      </c>
      <c r="AA301" s="9" t="str">
        <f t="shared" si="71"/>
        <v>,"'BF0C' or '73'"</v>
      </c>
      <c r="AB301" s="9" t="str">
        <f t="shared" si="72"/>
        <v>,"2"</v>
      </c>
      <c r="AC301" s="9" t="str">
        <f t="shared" si="73"/>
        <v>,"2"</v>
      </c>
      <c r="AD301" s="9"/>
      <c r="AE301" s="12" t="str">
        <f t="shared" si="74"/>
        <v>CARD_Log_Entry("9F4D","Log Entry","Provides the SFI of the Transaction Log file and its number of records","Card","binary","'BF0C' or '73'","2","2"),</v>
      </c>
    </row>
    <row r="302" spans="1:31" ht="29.25" thickBot="1">
      <c r="A302">
        <v>297</v>
      </c>
      <c r="B302" s="4" t="s">
        <v>523</v>
      </c>
      <c r="C302" s="4" t="s">
        <v>524</v>
      </c>
      <c r="D302" s="5" t="s">
        <v>526</v>
      </c>
      <c r="E302" s="4" t="s">
        <v>13</v>
      </c>
      <c r="F302" s="4" t="s">
        <v>37</v>
      </c>
      <c r="G302" s="4"/>
      <c r="H302" s="4">
        <v>2</v>
      </c>
      <c r="I302" s="4">
        <v>2</v>
      </c>
      <c r="J302" s="4" t="s">
        <v>16</v>
      </c>
      <c r="K302" s="4"/>
      <c r="L302" s="4"/>
      <c r="M302" t="b">
        <f t="shared" si="75"/>
        <v>1</v>
      </c>
      <c r="N302" t="b">
        <f>IF(M302,ISNA(VLOOKUP(B302,$B$3:B301,1,FALSE)))</f>
        <v>0</v>
      </c>
      <c r="P302" s="14" t="b">
        <f t="shared" si="61"/>
        <v>0</v>
      </c>
      <c r="Q302" s="10" t="str">
        <f t="shared" si="62"/>
        <v>Log_Entry</v>
      </c>
      <c r="R302" s="15"/>
      <c r="S302" s="10" t="str">
        <f t="shared" si="63"/>
        <v>Card</v>
      </c>
      <c r="T302" s="10" t="str">
        <f t="shared" si="64"/>
        <v>binary</v>
      </c>
      <c r="U302" s="11" t="str">
        <f t="shared" si="65"/>
        <v>CARD_Log_Entry</v>
      </c>
      <c r="V302" s="9" t="str">
        <f t="shared" si="66"/>
        <v>("9F4D"</v>
      </c>
      <c r="W302" s="9" t="str">
        <f t="shared" si="67"/>
        <v>,"Log Entry"</v>
      </c>
      <c r="X302" s="9" t="str">
        <f t="shared" si="68"/>
        <v>,"Data element indicating the location (SFI) and the maximum number of transaction log records."</v>
      </c>
      <c r="Y302" s="9" t="str">
        <f t="shared" si="69"/>
        <v>,"Card"</v>
      </c>
      <c r="Z302" s="9" t="str">
        <f t="shared" si="70"/>
        <v>,"binary"</v>
      </c>
      <c r="AA302" s="9" t="str">
        <f t="shared" si="71"/>
        <v>,""</v>
      </c>
      <c r="AB302" s="9" t="str">
        <f t="shared" si="72"/>
        <v>,"2"</v>
      </c>
      <c r="AC302" s="9" t="str">
        <f t="shared" si="73"/>
        <v>,"2"</v>
      </c>
      <c r="AD302" s="9"/>
      <c r="AE302" s="12" t="str">
        <f t="shared" si="74"/>
        <v/>
      </c>
    </row>
    <row r="303" spans="1:31" ht="15.75" thickBot="1">
      <c r="A303">
        <v>298</v>
      </c>
      <c r="B303" s="2" t="s">
        <v>527</v>
      </c>
      <c r="C303" s="2" t="s">
        <v>528</v>
      </c>
      <c r="D303" s="3" t="s">
        <v>529</v>
      </c>
      <c r="E303" s="2" t="s">
        <v>52</v>
      </c>
      <c r="F303" s="2" t="s">
        <v>33</v>
      </c>
      <c r="G303" s="2"/>
      <c r="H303" s="2" t="s">
        <v>110</v>
      </c>
      <c r="I303" s="2" t="s">
        <v>110</v>
      </c>
      <c r="J303" s="2" t="s">
        <v>16</v>
      </c>
      <c r="K303" s="2"/>
      <c r="L303" s="2"/>
      <c r="M303" t="b">
        <f t="shared" si="75"/>
        <v>1</v>
      </c>
      <c r="N303" t="b">
        <f>IF(M303,ISNA(VLOOKUP(B303,$B$3:B302,1,FALSE)))</f>
        <v>1</v>
      </c>
      <c r="P303" s="14" t="b">
        <f t="shared" si="61"/>
        <v>1</v>
      </c>
      <c r="Q303" s="10" t="str">
        <f t="shared" si="62"/>
        <v>Merchant_Name_and_Location</v>
      </c>
      <c r="R303" s="15"/>
      <c r="S303" s="10" t="str">
        <f t="shared" si="63"/>
        <v>Terminal</v>
      </c>
      <c r="T303" s="10" t="str">
        <f t="shared" si="64"/>
        <v>ans</v>
      </c>
      <c r="U303" s="11" t="str">
        <f t="shared" si="65"/>
        <v>TERMINAL_Merchant_Name_and_Location</v>
      </c>
      <c r="V303" s="9" t="str">
        <f t="shared" si="66"/>
        <v>("9F4E"</v>
      </c>
      <c r="W303" s="9" t="str">
        <f t="shared" si="67"/>
        <v>,"Merchant Name and Location"</v>
      </c>
      <c r="X303" s="9" t="str">
        <f t="shared" si="68"/>
        <v>,"Indicates the name and location of the merchant"</v>
      </c>
      <c r="Y303" s="9" t="str">
        <f t="shared" si="69"/>
        <v>,"Terminal"</v>
      </c>
      <c r="Z303" s="9" t="str">
        <f t="shared" si="70"/>
        <v>,"ans"</v>
      </c>
      <c r="AA303" s="9" t="str">
        <f t="shared" si="71"/>
        <v>,""</v>
      </c>
      <c r="AB303" s="9" t="str">
        <f t="shared" si="72"/>
        <v>,"var."</v>
      </c>
      <c r="AC303" s="9" t="str">
        <f t="shared" si="73"/>
        <v>,"var."</v>
      </c>
      <c r="AD303" s="9"/>
      <c r="AE303" s="12" t="str">
        <f t="shared" si="74"/>
        <v>TERMINAL_Merchant_Name_and_Location("9F4E","Merchant Name and Location","Indicates the name and location of the merchant","Terminal","ans","","var.","var."),</v>
      </c>
    </row>
    <row r="304" spans="1:31" ht="43.5" thickBot="1">
      <c r="A304">
        <v>299</v>
      </c>
      <c r="B304" s="4" t="s">
        <v>527</v>
      </c>
      <c r="C304" s="4" t="s">
        <v>528</v>
      </c>
      <c r="D304" s="5" t="s">
        <v>530</v>
      </c>
      <c r="E304" s="4" t="s">
        <v>52</v>
      </c>
      <c r="F304" s="4" t="s">
        <v>33</v>
      </c>
      <c r="G304" s="4"/>
      <c r="H304" s="4" t="s">
        <v>110</v>
      </c>
      <c r="I304" s="4" t="s">
        <v>110</v>
      </c>
      <c r="J304" s="4" t="s">
        <v>16</v>
      </c>
      <c r="K304" s="4"/>
      <c r="L304" s="4"/>
      <c r="M304" t="b">
        <f t="shared" si="75"/>
        <v>1</v>
      </c>
      <c r="N304" t="b">
        <f>IF(M304,ISNA(VLOOKUP(B304,$B$3:B303,1,FALSE)))</f>
        <v>0</v>
      </c>
      <c r="P304" s="14" t="b">
        <f t="shared" si="61"/>
        <v>0</v>
      </c>
      <c r="Q304" s="10" t="str">
        <f t="shared" si="62"/>
        <v>Merchant_Name_and_Location</v>
      </c>
      <c r="R304" s="15"/>
      <c r="S304" s="10" t="str">
        <f t="shared" si="63"/>
        <v>Terminal</v>
      </c>
      <c r="T304" s="10" t="str">
        <f t="shared" si="64"/>
        <v>ans</v>
      </c>
      <c r="U304" s="11" t="str">
        <f t="shared" si="65"/>
        <v>TERMINAL_Merchant_Name_and_Location</v>
      </c>
      <c r="V304" s="9" t="str">
        <f t="shared" si="66"/>
        <v>("9F4E"</v>
      </c>
      <c r="W304" s="9" t="str">
        <f t="shared" si="67"/>
        <v>,"Merchant Name and Location"</v>
      </c>
      <c r="X304" s="9" t="str">
        <f t="shared" si="68"/>
        <v>,"Indicates the name and location of the merchant. The reader shall return the value of the Merchant Name and Location when requested by the card in a Data Object List."</v>
      </c>
      <c r="Y304" s="9" t="str">
        <f t="shared" si="69"/>
        <v>,"Terminal"</v>
      </c>
      <c r="Z304" s="9" t="str">
        <f t="shared" si="70"/>
        <v>,"ans"</v>
      </c>
      <c r="AA304" s="9" t="str">
        <f t="shared" si="71"/>
        <v>,""</v>
      </c>
      <c r="AB304" s="9" t="str">
        <f t="shared" si="72"/>
        <v>,"var."</v>
      </c>
      <c r="AC304" s="9" t="str">
        <f t="shared" si="73"/>
        <v>,"var."</v>
      </c>
      <c r="AD304" s="9"/>
      <c r="AE304" s="12" t="str">
        <f t="shared" si="74"/>
        <v/>
      </c>
    </row>
    <row r="305" spans="1:31" ht="29.25" thickBot="1">
      <c r="A305">
        <v>300</v>
      </c>
      <c r="B305" s="2" t="s">
        <v>527</v>
      </c>
      <c r="C305" s="2" t="s">
        <v>528</v>
      </c>
      <c r="D305" s="3" t="s">
        <v>529</v>
      </c>
      <c r="E305" s="2" t="s">
        <v>78</v>
      </c>
      <c r="F305" s="2" t="s">
        <v>33</v>
      </c>
      <c r="G305" s="2"/>
      <c r="H305" s="2" t="s">
        <v>110</v>
      </c>
      <c r="I305" s="2" t="s">
        <v>110</v>
      </c>
      <c r="J305" s="2" t="s">
        <v>16</v>
      </c>
      <c r="K305" s="2"/>
      <c r="L305" s="2"/>
      <c r="M305" t="b">
        <f t="shared" si="75"/>
        <v>1</v>
      </c>
      <c r="N305" t="b">
        <f>IF(M305,ISNA(VLOOKUP(B305,$B$3:B304,1,FALSE)))</f>
        <v>0</v>
      </c>
      <c r="P305" s="14" t="b">
        <f t="shared" si="61"/>
        <v>0</v>
      </c>
      <c r="Q305" s="10" t="str">
        <f t="shared" si="62"/>
        <v>Merchant_Name_and_Location</v>
      </c>
      <c r="R305" s="15"/>
      <c r="S305" s="10" t="str">
        <f t="shared" si="63"/>
        <v>Configuration_POS</v>
      </c>
      <c r="T305" s="10" t="str">
        <f t="shared" si="64"/>
        <v>ans</v>
      </c>
      <c r="U305" s="11" t="str">
        <f t="shared" si="65"/>
        <v>CONFIGURATION_POS_Merchant_Name_and_Location</v>
      </c>
      <c r="V305" s="9" t="str">
        <f t="shared" si="66"/>
        <v>("9F4E"</v>
      </c>
      <c r="W305" s="9" t="str">
        <f t="shared" si="67"/>
        <v>,"Merchant Name and Location"</v>
      </c>
      <c r="X305" s="9" t="str">
        <f t="shared" si="68"/>
        <v>,"Indicates the name and location of the merchant"</v>
      </c>
      <c r="Y305" s="9" t="str">
        <f t="shared" si="69"/>
        <v>,"Configuration (POS)"</v>
      </c>
      <c r="Z305" s="9" t="str">
        <f t="shared" si="70"/>
        <v>,"ans"</v>
      </c>
      <c r="AA305" s="9" t="str">
        <f t="shared" si="71"/>
        <v>,""</v>
      </c>
      <c r="AB305" s="9" t="str">
        <f t="shared" si="72"/>
        <v>,"var."</v>
      </c>
      <c r="AC305" s="9" t="str">
        <f t="shared" si="73"/>
        <v>,"var."</v>
      </c>
      <c r="AD305" s="9"/>
      <c r="AE305" s="12" t="str">
        <f t="shared" si="74"/>
        <v/>
      </c>
    </row>
    <row r="306" spans="1:31" ht="43.5" thickBot="1">
      <c r="A306">
        <v>301</v>
      </c>
      <c r="B306" s="4" t="s">
        <v>531</v>
      </c>
      <c r="C306" s="4" t="s">
        <v>532</v>
      </c>
      <c r="D306" s="5" t="s">
        <v>533</v>
      </c>
      <c r="E306" s="4" t="s">
        <v>13</v>
      </c>
      <c r="F306" s="4" t="s">
        <v>37</v>
      </c>
      <c r="G306" s="4"/>
      <c r="H306" s="4" t="s">
        <v>110</v>
      </c>
      <c r="I306" s="4" t="s">
        <v>110</v>
      </c>
      <c r="J306" s="4" t="s">
        <v>16</v>
      </c>
      <c r="K306" s="4"/>
      <c r="L306" s="4"/>
      <c r="M306" t="b">
        <f t="shared" si="75"/>
        <v>1</v>
      </c>
      <c r="N306" t="b">
        <f>IF(M306,ISNA(VLOOKUP(B306,$B$3:B305,1,FALSE)))</f>
        <v>1</v>
      </c>
      <c r="P306" s="14" t="b">
        <f t="shared" si="61"/>
        <v>1</v>
      </c>
      <c r="Q306" s="10" t="str">
        <f t="shared" si="62"/>
        <v>Log_Format</v>
      </c>
      <c r="R306" s="15"/>
      <c r="S306" s="10" t="str">
        <f t="shared" si="63"/>
        <v>Card</v>
      </c>
      <c r="T306" s="10" t="str">
        <f t="shared" si="64"/>
        <v>binary</v>
      </c>
      <c r="U306" s="11" t="str">
        <f t="shared" si="65"/>
        <v>CARD_Log_Format</v>
      </c>
      <c r="V306" s="9" t="str">
        <f t="shared" si="66"/>
        <v>("9F4F"</v>
      </c>
      <c r="W306" s="9" t="str">
        <f t="shared" si="67"/>
        <v>,"Log Format"</v>
      </c>
      <c r="X306" s="9" t="str">
        <f t="shared" si="68"/>
        <v>,"List (in tag and length format) of data objects representing the logged data elements that are passed to the terminal when a transaction log record is read"</v>
      </c>
      <c r="Y306" s="9" t="str">
        <f t="shared" si="69"/>
        <v>,"Card"</v>
      </c>
      <c r="Z306" s="9" t="str">
        <f t="shared" si="70"/>
        <v>,"binary"</v>
      </c>
      <c r="AA306" s="9" t="str">
        <f t="shared" si="71"/>
        <v>,""</v>
      </c>
      <c r="AB306" s="9" t="str">
        <f t="shared" si="72"/>
        <v>,"var."</v>
      </c>
      <c r="AC306" s="9" t="str">
        <f t="shared" si="73"/>
        <v>,"var."</v>
      </c>
      <c r="AD306" s="9"/>
      <c r="AE306" s="12" t="str">
        <f t="shared" si="74"/>
        <v>CARD_Log_Format("9F4F","Log Format","List (in tag and length format) of data objects representing the logged data elements that are passed to the terminal when a transaction log record is read","Card","binary","","var.","var."),</v>
      </c>
    </row>
    <row r="307" spans="1:31" ht="43.5" thickBot="1">
      <c r="A307">
        <v>302</v>
      </c>
      <c r="B307" s="2" t="s">
        <v>534</v>
      </c>
      <c r="C307" s="2" t="s">
        <v>535</v>
      </c>
      <c r="D307" s="3" t="s">
        <v>536</v>
      </c>
      <c r="E307" s="2"/>
      <c r="F307" s="2" t="s">
        <v>272</v>
      </c>
      <c r="G307" s="2"/>
      <c r="H307" s="2">
        <v>6</v>
      </c>
      <c r="I307" s="2">
        <v>6</v>
      </c>
      <c r="J307" s="2"/>
      <c r="K307" s="2"/>
      <c r="L307" s="2"/>
      <c r="M307" t="b">
        <f t="shared" si="75"/>
        <v>1</v>
      </c>
      <c r="N307" t="b">
        <f>IF(M307,ISNA(VLOOKUP(B307,$B$3:B306,1,FALSE)))</f>
        <v>1</v>
      </c>
      <c r="P307" s="14" t="b">
        <f t="shared" si="61"/>
        <v>1</v>
      </c>
      <c r="Q307" s="10" t="str">
        <f t="shared" si="62"/>
        <v>Offline_Accumulator_Balance</v>
      </c>
      <c r="R307" s="15"/>
      <c r="S307" s="10" t="str">
        <f t="shared" si="63"/>
        <v/>
      </c>
      <c r="T307" s="10" t="str">
        <f t="shared" si="64"/>
        <v>n_12</v>
      </c>
      <c r="U307" s="11" t="str">
        <f t="shared" si="65"/>
        <v>Offline_Accumulator_Balance</v>
      </c>
      <c r="V307" s="9" t="str">
        <f t="shared" si="66"/>
        <v>("9F50"</v>
      </c>
      <c r="W307" s="9" t="str">
        <f t="shared" si="67"/>
        <v>,"Offline Accumulator Balance"</v>
      </c>
      <c r="X307" s="9" t="str">
        <f t="shared" si="68"/>
        <v>,"Represents the amount of offline spending available in the Card. The Offline Accumulator Balance is retrievable by the GET DATA command, if allowed by the Card configuration."</v>
      </c>
      <c r="Y307" s="9" t="str">
        <f t="shared" si="69"/>
        <v>,""</v>
      </c>
      <c r="Z307" s="9" t="str">
        <f t="shared" si="70"/>
        <v>,"n 12"</v>
      </c>
      <c r="AA307" s="9" t="str">
        <f t="shared" si="71"/>
        <v>,""</v>
      </c>
      <c r="AB307" s="9" t="str">
        <f t="shared" si="72"/>
        <v>,"6"</v>
      </c>
      <c r="AC307" s="9" t="str">
        <f t="shared" si="73"/>
        <v>,"6"</v>
      </c>
      <c r="AD307" s="9"/>
      <c r="AE307" s="12" t="str">
        <f t="shared" si="74"/>
        <v>Offline_Accumulator_Balance("9F50","Offline Accumulator Balance","Represents the amount of offline spending available in the Card. The Offline Accumulator Balance is retrievable by the GET DATA command, if allowed by the Card configuration.","","n 12","","6","6"),</v>
      </c>
    </row>
    <row r="308" spans="1:31" ht="43.5" thickBot="1">
      <c r="A308">
        <v>303</v>
      </c>
      <c r="B308" s="4" t="s">
        <v>534</v>
      </c>
      <c r="C308" s="4" t="s">
        <v>537</v>
      </c>
      <c r="D308" s="5" t="s">
        <v>538</v>
      </c>
      <c r="E308" s="4" t="s">
        <v>13</v>
      </c>
      <c r="F308" s="4" t="s">
        <v>37</v>
      </c>
      <c r="G308" s="4"/>
      <c r="H308" s="4">
        <v>1</v>
      </c>
      <c r="I308" s="4">
        <v>1</v>
      </c>
      <c r="J308" s="4"/>
      <c r="K308" s="4"/>
      <c r="L308" s="4"/>
      <c r="M308" t="b">
        <f t="shared" si="75"/>
        <v>1</v>
      </c>
      <c r="N308" t="b">
        <f>IF(M308,ISNA(VLOOKUP(B308,$B$3:B307,1,FALSE)))</f>
        <v>0</v>
      </c>
      <c r="P308" s="14" t="b">
        <f t="shared" si="61"/>
        <v>0</v>
      </c>
      <c r="Q308" s="10" t="str">
        <f t="shared" si="62"/>
        <v>Cardholder_Verification_Status</v>
      </c>
      <c r="R308" s="15"/>
      <c r="S308" s="10" t="str">
        <f t="shared" si="63"/>
        <v>Card</v>
      </c>
      <c r="T308" s="10" t="str">
        <f t="shared" si="64"/>
        <v>binary</v>
      </c>
      <c r="U308" s="11" t="str">
        <f t="shared" si="65"/>
        <v>CARD_Cardholder_Verification_Status</v>
      </c>
      <c r="V308" s="9" t="str">
        <f t="shared" si="66"/>
        <v>("9F50"</v>
      </c>
      <c r="W308" s="9" t="str">
        <f t="shared" si="67"/>
        <v>,"Cardholder Verification Status"</v>
      </c>
      <c r="X308" s="9" t="str">
        <f t="shared" si="68"/>
        <v>,"Indicates the CVM choice (already done or to be subsequently applied) for the transaction. Choice is made dynamically by card based on transaction context and card risk management configuration."</v>
      </c>
      <c r="Y308" s="9" t="str">
        <f t="shared" si="69"/>
        <v>,"Card"</v>
      </c>
      <c r="Z308" s="9" t="str">
        <f t="shared" si="70"/>
        <v>,"binary"</v>
      </c>
      <c r="AA308" s="9" t="str">
        <f t="shared" si="71"/>
        <v>,""</v>
      </c>
      <c r="AB308" s="9" t="str">
        <f t="shared" si="72"/>
        <v>,"1"</v>
      </c>
      <c r="AC308" s="9" t="str">
        <f t="shared" si="73"/>
        <v>,"1"</v>
      </c>
      <c r="AD308" s="9"/>
      <c r="AE308" s="12" t="str">
        <f t="shared" si="74"/>
        <v/>
      </c>
    </row>
    <row r="309" spans="1:31" ht="15.75" thickBot="1">
      <c r="A309">
        <v>304</v>
      </c>
      <c r="B309" s="2" t="s">
        <v>539</v>
      </c>
      <c r="C309" s="2" t="s">
        <v>478</v>
      </c>
      <c r="D309" s="3"/>
      <c r="E309" s="2" t="s">
        <v>13</v>
      </c>
      <c r="F309" s="2" t="s">
        <v>37</v>
      </c>
      <c r="G309" s="2"/>
      <c r="H309" s="2" t="s">
        <v>110</v>
      </c>
      <c r="I309" s="2" t="s">
        <v>110</v>
      </c>
      <c r="J309" s="2"/>
      <c r="K309" s="2"/>
      <c r="L309" s="2"/>
      <c r="M309" t="b">
        <f t="shared" si="75"/>
        <v>1</v>
      </c>
      <c r="N309" t="b">
        <f>IF(M309,ISNA(VLOOKUP(B309,$B$3:B308,1,FALSE)))</f>
        <v>1</v>
      </c>
      <c r="P309" s="14" t="b">
        <f t="shared" si="61"/>
        <v>1</v>
      </c>
      <c r="Q309" s="10" t="str">
        <f t="shared" si="62"/>
        <v>Application_Currency_Code</v>
      </c>
      <c r="R309" s="15"/>
      <c r="S309" s="10" t="str">
        <f t="shared" si="63"/>
        <v>Card</v>
      </c>
      <c r="T309" s="10" t="str">
        <f t="shared" si="64"/>
        <v>binary</v>
      </c>
      <c r="U309" s="11" t="str">
        <f t="shared" si="65"/>
        <v>CARD_Application_Currency_Code</v>
      </c>
      <c r="V309" s="9" t="str">
        <f t="shared" si="66"/>
        <v>("9F51"</v>
      </c>
      <c r="W309" s="9" t="str">
        <f t="shared" si="67"/>
        <v>,"Application Currency Code"</v>
      </c>
      <c r="X309" s="9" t="str">
        <f t="shared" si="68"/>
        <v>,""</v>
      </c>
      <c r="Y309" s="9" t="str">
        <f t="shared" si="69"/>
        <v>,"Card"</v>
      </c>
      <c r="Z309" s="9" t="str">
        <f t="shared" si="70"/>
        <v>,"binary"</v>
      </c>
      <c r="AA309" s="9" t="str">
        <f t="shared" si="71"/>
        <v>,""</v>
      </c>
      <c r="AB309" s="9" t="str">
        <f t="shared" si="72"/>
        <v>,"var."</v>
      </c>
      <c r="AC309" s="9" t="str">
        <f t="shared" si="73"/>
        <v>,"var."</v>
      </c>
      <c r="AD309" s="9"/>
      <c r="AE309" s="12" t="str">
        <f t="shared" si="74"/>
        <v>CARD_Application_Currency_Code("9F51","Application Currency Code","","Card","binary","","var.","var."),</v>
      </c>
    </row>
    <row r="310" spans="1:31" ht="43.5" thickBot="1">
      <c r="A310">
        <v>305</v>
      </c>
      <c r="B310" s="4" t="s">
        <v>539</v>
      </c>
      <c r="C310" s="4" t="s">
        <v>540</v>
      </c>
      <c r="D310" s="5" t="s">
        <v>541</v>
      </c>
      <c r="E310" s="4" t="s">
        <v>13</v>
      </c>
      <c r="F310" s="4" t="s">
        <v>37</v>
      </c>
      <c r="G310" s="4"/>
      <c r="H310" s="4" t="s">
        <v>110</v>
      </c>
      <c r="I310" s="4" t="s">
        <v>110</v>
      </c>
      <c r="J310" s="4"/>
      <c r="K310" s="4"/>
      <c r="L310" s="4"/>
      <c r="M310" t="b">
        <f t="shared" si="75"/>
        <v>1</v>
      </c>
      <c r="N310" t="b">
        <f>IF(M310,ISNA(VLOOKUP(B310,$B$3:B309,1,FALSE)))</f>
        <v>0</v>
      </c>
      <c r="P310" s="14" t="b">
        <f t="shared" si="61"/>
        <v>0</v>
      </c>
      <c r="Q310" s="10" t="str">
        <f t="shared" si="62"/>
        <v>DRDOL</v>
      </c>
      <c r="R310" s="15"/>
      <c r="S310" s="10" t="str">
        <f t="shared" si="63"/>
        <v>Card</v>
      </c>
      <c r="T310" s="10" t="str">
        <f t="shared" si="64"/>
        <v>binary</v>
      </c>
      <c r="U310" s="11" t="str">
        <f t="shared" si="65"/>
        <v>CARD_DRDOL</v>
      </c>
      <c r="V310" s="9" t="str">
        <f t="shared" si="66"/>
        <v>("9F51"</v>
      </c>
      <c r="W310" s="9" t="str">
        <f t="shared" si="67"/>
        <v>,"DRDOL"</v>
      </c>
      <c r="X310" s="9" t="str">
        <f t="shared" si="68"/>
        <v>,"A data object in the Card that provides the Kernel with a list of data objects that must be passed to the Card in the data field of the RECOVER AC command."</v>
      </c>
      <c r="Y310" s="9" t="str">
        <f t="shared" si="69"/>
        <v>,"Card"</v>
      </c>
      <c r="Z310" s="9" t="str">
        <f t="shared" si="70"/>
        <v>,"binary"</v>
      </c>
      <c r="AA310" s="9" t="str">
        <f t="shared" si="71"/>
        <v>,""</v>
      </c>
      <c r="AB310" s="9" t="str">
        <f t="shared" si="72"/>
        <v>,"var."</v>
      </c>
      <c r="AC310" s="9" t="str">
        <f t="shared" si="73"/>
        <v>,"var."</v>
      </c>
      <c r="AD310" s="9"/>
      <c r="AE310" s="12" t="str">
        <f t="shared" si="74"/>
        <v/>
      </c>
    </row>
    <row r="311" spans="1:31" ht="15.75" thickBot="1">
      <c r="A311">
        <v>306</v>
      </c>
      <c r="B311" s="2" t="s">
        <v>542</v>
      </c>
      <c r="C311" s="2" t="s">
        <v>543</v>
      </c>
      <c r="D311" s="3"/>
      <c r="E311" s="2" t="s">
        <v>13</v>
      </c>
      <c r="F311" s="2" t="s">
        <v>37</v>
      </c>
      <c r="G311" s="2"/>
      <c r="H311" s="2" t="s">
        <v>110</v>
      </c>
      <c r="I311" s="2" t="s">
        <v>110</v>
      </c>
      <c r="J311" s="2"/>
      <c r="K311" s="2"/>
      <c r="L311" s="2"/>
      <c r="M311" t="b">
        <f t="shared" si="75"/>
        <v>1</v>
      </c>
      <c r="N311" t="b">
        <f>IF(M311,ISNA(VLOOKUP(B311,$B$3:B310,1,FALSE)))</f>
        <v>1</v>
      </c>
      <c r="P311" s="14" t="b">
        <f t="shared" ref="P311:P374" si="76">AND(M311,N311)</f>
        <v>1</v>
      </c>
      <c r="Q311" s="10" t="str">
        <f t="shared" ref="Q311:Q374" si="77">SUBSTITUTE(SUBSTITUTE(SUBSTITUTE(SUBSTITUTE(TRIM(SUBSTITUTE(SUBSTITUTE(SUBSTITUTE(SUBSTITUTE(SUBSTITUTE(SUBSTITUTE(SUBSTITUTE(SUBSTITUTE(SUBSTITUTE(SUBSTITUTE(C311,";", " "),"."," "),",", " "),"–"," "),"-"," "),"/"," "),")"," "),"(","")," "," ")," "," "))," ","_"),"__","_"),"__","_"),"__","_")</f>
        <v>Application_Default_Action_ADA</v>
      </c>
      <c r="R311" s="15"/>
      <c r="S311" s="10" t="str">
        <f t="shared" ref="S311:S374" si="78">SUBSTITUTE(SUBSTITUTE(SUBSTITUTE(SUBSTITUTE(TRIM(SUBSTITUTE(SUBSTITUTE(SUBSTITUTE(SUBSTITUTE(SUBSTITUTE(SUBSTITUTE(SUBSTITUTE(SUBSTITUTE(SUBSTITUTE(SUBSTITUTE(E311,";", " "),"."," "),",", " "),"–"," "),"-"," "),"/"," "),")"," "),"(","")," "," ")," "," "))," ","_"),"__","_"),"__","_"),"__","_")</f>
        <v>Card</v>
      </c>
      <c r="T311" s="10" t="str">
        <f t="shared" ref="T311:T374" si="79">SUBSTITUTE(SUBSTITUTE(SUBSTITUTE(SUBSTITUTE(TRIM(SUBSTITUTE(SUBSTITUTE(SUBSTITUTE(SUBSTITUTE(SUBSTITUTE(SUBSTITUTE(SUBSTITUTE(SUBSTITUTE(SUBSTITUTE(SUBSTITUTE(F311,";", " "),"."," "),",", " "),"–"," "),"-"," "),"/"," "),")"," "),"(","")," "," ")," "," "))," ","_"),"__","_"),"__","_"),"__","_")</f>
        <v>binary</v>
      </c>
      <c r="U311" s="11" t="str">
        <f t="shared" ref="U311:U374" si="80">IF(LEN(E311)&gt;0,CONCATENATE(UPPER(S311),"_",Q311),Q311)</f>
        <v>CARD_Application_Default_Action_ADA</v>
      </c>
      <c r="V311" s="9" t="str">
        <f t="shared" ref="V311:V374" si="81">CONCATENATE("(","""",B311,"""")</f>
        <v>("9F52"</v>
      </c>
      <c r="W311" s="9" t="str">
        <f t="shared" ref="W311:W374" si="82">CONCATENATE(",","""",C311,"""")</f>
        <v>,"Application Default Action (ADA)"</v>
      </c>
      <c r="X311" s="9" t="str">
        <f t="shared" ref="X311:X374" si="83">CONCATENATE(",","""",D311,"""")</f>
        <v>,""</v>
      </c>
      <c r="Y311" s="9" t="str">
        <f t="shared" ref="Y311:Y374" si="84">CONCATENATE(",","""",E311,"""")</f>
        <v>,"Card"</v>
      </c>
      <c r="Z311" s="9" t="str">
        <f t="shared" ref="Z311:Z374" si="85">CONCATENATE(",","""",F311,"""")</f>
        <v>,"binary"</v>
      </c>
      <c r="AA311" s="9" t="str">
        <f t="shared" ref="AA311:AA374" si="86">CONCATENATE(",","""",G311,"""")</f>
        <v>,""</v>
      </c>
      <c r="AB311" s="9" t="str">
        <f t="shared" ref="AB311:AB374" si="87">CONCATENATE(",","""",H311,"""")</f>
        <v>,"var."</v>
      </c>
      <c r="AC311" s="9" t="str">
        <f t="shared" ref="AC311:AC374" si="88">CONCATENATE(",","""",I311,"""")</f>
        <v>,"var."</v>
      </c>
      <c r="AD311" s="9"/>
      <c r="AE311" s="12" t="str">
        <f t="shared" ref="AE311:AE374" si="89">IF(P311,CONCATENATE(U311,V311,W311,X311,Y311,Z311,AA311,AB311,AC311,"),"),"")</f>
        <v>CARD_Application_Default_Action_ADA("9F52","Application Default Action (ADA)","","Card","binary","","var.","var."),</v>
      </c>
    </row>
    <row r="312" spans="1:31" ht="29.25" thickBot="1">
      <c r="A312">
        <v>307</v>
      </c>
      <c r="B312" s="4" t="s">
        <v>542</v>
      </c>
      <c r="C312" s="4" t="s">
        <v>544</v>
      </c>
      <c r="D312" s="5" t="s">
        <v>545</v>
      </c>
      <c r="E312" s="4" t="s">
        <v>240</v>
      </c>
      <c r="F312" s="4" t="s">
        <v>37</v>
      </c>
      <c r="G312" s="4"/>
      <c r="H312" s="4">
        <v>1</v>
      </c>
      <c r="I312" s="4">
        <v>1</v>
      </c>
      <c r="J312" s="4"/>
      <c r="K312" s="4"/>
      <c r="L312" s="4"/>
      <c r="M312" t="b">
        <f t="shared" si="75"/>
        <v>1</v>
      </c>
      <c r="N312" t="b">
        <f>IF(M312,ISNA(VLOOKUP(B312,$B$3:B311,1,FALSE)))</f>
        <v>0</v>
      </c>
      <c r="P312" s="14" t="b">
        <f t="shared" si="76"/>
        <v>0</v>
      </c>
      <c r="Q312" s="10" t="str">
        <f t="shared" si="77"/>
        <v>Terminal_Compatibility_Indicator</v>
      </c>
      <c r="R312" s="15"/>
      <c r="S312" s="10" t="str">
        <f t="shared" si="78"/>
        <v>Kernel_5</v>
      </c>
      <c r="T312" s="10" t="str">
        <f t="shared" si="79"/>
        <v>binary</v>
      </c>
      <c r="U312" s="11" t="str">
        <f t="shared" si="80"/>
        <v>KERNEL_5_Terminal_Compatibility_Indicator</v>
      </c>
      <c r="V312" s="9" t="str">
        <f t="shared" si="81"/>
        <v>("9F52"</v>
      </c>
      <c r="W312" s="9" t="str">
        <f t="shared" si="82"/>
        <v>,"Terminal Compatibility Indicator"</v>
      </c>
      <c r="X312" s="9" t="str">
        <f t="shared" si="83"/>
        <v>,"Indicates to the card the transaction modes (EMV, Magstripe) supported by the Kernel"</v>
      </c>
      <c r="Y312" s="9" t="str">
        <f t="shared" si="84"/>
        <v>,"Kernel 5"</v>
      </c>
      <c r="Z312" s="9" t="str">
        <f t="shared" si="85"/>
        <v>,"binary"</v>
      </c>
      <c r="AA312" s="9" t="str">
        <f t="shared" si="86"/>
        <v>,""</v>
      </c>
      <c r="AB312" s="9" t="str">
        <f t="shared" si="87"/>
        <v>,"1"</v>
      </c>
      <c r="AC312" s="9" t="str">
        <f t="shared" si="88"/>
        <v>,"1"</v>
      </c>
      <c r="AD312" s="9"/>
      <c r="AE312" s="12" t="str">
        <f t="shared" si="89"/>
        <v/>
      </c>
    </row>
    <row r="313" spans="1:31" ht="29.25" thickBot="1">
      <c r="A313">
        <v>308</v>
      </c>
      <c r="B313" s="2" t="s">
        <v>546</v>
      </c>
      <c r="C313" s="2" t="s">
        <v>547</v>
      </c>
      <c r="D313" s="3"/>
      <c r="E313" s="2" t="s">
        <v>13</v>
      </c>
      <c r="F313" s="2" t="s">
        <v>37</v>
      </c>
      <c r="G313" s="2"/>
      <c r="H313" s="2" t="s">
        <v>110</v>
      </c>
      <c r="I313" s="2" t="s">
        <v>110</v>
      </c>
      <c r="J313" s="2"/>
      <c r="K313" s="2"/>
      <c r="L313" s="2"/>
      <c r="M313" t="b">
        <f t="shared" si="75"/>
        <v>1</v>
      </c>
      <c r="N313" t="b">
        <f>IF(M313,ISNA(VLOOKUP(B313,$B$3:B312,1,FALSE)))</f>
        <v>1</v>
      </c>
      <c r="P313" s="14" t="b">
        <f t="shared" si="76"/>
        <v>1</v>
      </c>
      <c r="Q313" s="10" t="str">
        <f t="shared" si="77"/>
        <v>Consecutive_Transaction_Counter_International_Limit_CTCIL</v>
      </c>
      <c r="R313" s="15"/>
      <c r="S313" s="10" t="str">
        <f t="shared" si="78"/>
        <v>Card</v>
      </c>
      <c r="T313" s="10" t="str">
        <f t="shared" si="79"/>
        <v>binary</v>
      </c>
      <c r="U313" s="11" t="str">
        <f t="shared" si="80"/>
        <v>CARD_Consecutive_Transaction_Counter_International_Limit_CTCIL</v>
      </c>
      <c r="V313" s="9" t="str">
        <f t="shared" si="81"/>
        <v>("9F53"</v>
      </c>
      <c r="W313" s="9" t="str">
        <f t="shared" si="82"/>
        <v>,"Consecutive Transaction Counter International Limit (CTCIL)"</v>
      </c>
      <c r="X313" s="9" t="str">
        <f t="shared" si="83"/>
        <v>,""</v>
      </c>
      <c r="Y313" s="9" t="str">
        <f t="shared" si="84"/>
        <v>,"Card"</v>
      </c>
      <c r="Z313" s="9" t="str">
        <f t="shared" si="85"/>
        <v>,"binary"</v>
      </c>
      <c r="AA313" s="9" t="str">
        <f t="shared" si="86"/>
        <v>,""</v>
      </c>
      <c r="AB313" s="9" t="str">
        <f t="shared" si="87"/>
        <v>,"var."</v>
      </c>
      <c r="AC313" s="9" t="str">
        <f t="shared" si="88"/>
        <v>,"var."</v>
      </c>
      <c r="AD313" s="9"/>
      <c r="AE313" s="12" t="str">
        <f t="shared" si="89"/>
        <v>CARD_Consecutive_Transaction_Counter_International_Limit_CTCIL("9F53","Consecutive Transaction Counter International Limit (CTCIL)","","Card","binary","","var.","var."),</v>
      </c>
    </row>
    <row r="314" spans="1:31" ht="43.5" thickBot="1">
      <c r="A314">
        <v>309</v>
      </c>
      <c r="B314" s="4" t="s">
        <v>546</v>
      </c>
      <c r="C314" s="4" t="s">
        <v>548</v>
      </c>
      <c r="D314" s="5" t="s">
        <v>549</v>
      </c>
      <c r="E314" s="4" t="s">
        <v>13</v>
      </c>
      <c r="F314" s="4" t="s">
        <v>550</v>
      </c>
      <c r="G314" s="4"/>
      <c r="H314" s="4">
        <v>1</v>
      </c>
      <c r="I314" s="4">
        <v>1</v>
      </c>
      <c r="J314" s="4"/>
      <c r="K314" s="4"/>
      <c r="L314" s="4"/>
      <c r="M314" t="b">
        <f t="shared" si="75"/>
        <v>1</v>
      </c>
      <c r="N314" t="b">
        <f>IF(M314,ISNA(VLOOKUP(B314,$B$3:B313,1,FALSE)))</f>
        <v>0</v>
      </c>
      <c r="P314" s="14" t="b">
        <f t="shared" si="76"/>
        <v>0</v>
      </c>
      <c r="Q314" s="10" t="str">
        <f t="shared" si="77"/>
        <v>Transaction_Category_Code</v>
      </c>
      <c r="R314" s="15"/>
      <c r="S314" s="10" t="str">
        <f t="shared" si="78"/>
        <v>Card</v>
      </c>
      <c r="T314" s="10" t="str">
        <f t="shared" si="79"/>
        <v>an</v>
      </c>
      <c r="U314" s="11" t="str">
        <f t="shared" si="80"/>
        <v>CARD_Transaction_Category_Code</v>
      </c>
      <c r="V314" s="9" t="str">
        <f t="shared" si="81"/>
        <v>("9F53"</v>
      </c>
      <c r="W314" s="9" t="str">
        <f t="shared" si="82"/>
        <v>,"Transaction Category Code"</v>
      </c>
      <c r="X314" s="9" t="str">
        <f t="shared" si="83"/>
        <v>,"This is a data object defined by MasterCard which indicates the type of transaction being performed, and which may be used in card risk management."</v>
      </c>
      <c r="Y314" s="9" t="str">
        <f t="shared" si="84"/>
        <v>,"Card"</v>
      </c>
      <c r="Z314" s="9" t="str">
        <f t="shared" si="85"/>
        <v>,"an"</v>
      </c>
      <c r="AA314" s="9" t="str">
        <f t="shared" si="86"/>
        <v>,""</v>
      </c>
      <c r="AB314" s="9" t="str">
        <f t="shared" si="87"/>
        <v>,"1"</v>
      </c>
      <c r="AC314" s="9" t="str">
        <f t="shared" si="88"/>
        <v>,"1"</v>
      </c>
      <c r="AD314" s="9"/>
      <c r="AE314" s="12" t="str">
        <f t="shared" si="89"/>
        <v/>
      </c>
    </row>
    <row r="315" spans="1:31" ht="29.25" thickBot="1">
      <c r="A315">
        <v>310</v>
      </c>
      <c r="B315" s="2" t="s">
        <v>546</v>
      </c>
      <c r="C315" s="2" t="s">
        <v>551</v>
      </c>
      <c r="D315" s="3" t="s">
        <v>552</v>
      </c>
      <c r="E315" s="2" t="s">
        <v>240</v>
      </c>
      <c r="F315" s="2" t="s">
        <v>37</v>
      </c>
      <c r="G315" s="2"/>
      <c r="H315" s="2">
        <v>3</v>
      </c>
      <c r="I315" s="2">
        <v>3</v>
      </c>
      <c r="J315" s="2"/>
      <c r="K315" s="2"/>
      <c r="L315" s="2"/>
      <c r="M315" t="b">
        <f t="shared" si="75"/>
        <v>1</v>
      </c>
      <c r="N315" t="b">
        <f>IF(M315,ISNA(VLOOKUP(B315,$B$3:B314,1,FALSE)))</f>
        <v>0</v>
      </c>
      <c r="P315" s="14" t="b">
        <f t="shared" si="76"/>
        <v>0</v>
      </c>
      <c r="Q315" s="10" t="str">
        <f t="shared" si="77"/>
        <v>Terminal_Interchange_Profile_dynamic</v>
      </c>
      <c r="R315" s="15"/>
      <c r="S315" s="10" t="str">
        <f t="shared" si="78"/>
        <v>Kernel_5</v>
      </c>
      <c r="T315" s="10" t="str">
        <f t="shared" si="79"/>
        <v>binary</v>
      </c>
      <c r="U315" s="11" t="str">
        <f t="shared" si="80"/>
        <v>KERNEL_5_Terminal_Interchange_Profile_dynamic</v>
      </c>
      <c r="V315" s="9" t="str">
        <f t="shared" si="81"/>
        <v>("9F53"</v>
      </c>
      <c r="W315" s="9" t="str">
        <f t="shared" si="82"/>
        <v>,"Terminal Interchange Profile (dynamic)"</v>
      </c>
      <c r="X315" s="9" t="str">
        <f t="shared" si="83"/>
        <v>,"Defines the reader CVM requirement and capabilities, as well as other reader capabilities (online capability, contact EMV capability) for the Transaction"</v>
      </c>
      <c r="Y315" s="9" t="str">
        <f t="shared" si="84"/>
        <v>,"Kernel 5"</v>
      </c>
      <c r="Z315" s="9" t="str">
        <f t="shared" si="85"/>
        <v>,"binary"</v>
      </c>
      <c r="AA315" s="9" t="str">
        <f t="shared" si="86"/>
        <v>,""</v>
      </c>
      <c r="AB315" s="9" t="str">
        <f t="shared" si="87"/>
        <v>,"3"</v>
      </c>
      <c r="AC315" s="9" t="str">
        <f t="shared" si="88"/>
        <v>,"3"</v>
      </c>
      <c r="AD315" s="9"/>
      <c r="AE315" s="12" t="str">
        <f t="shared" si="89"/>
        <v/>
      </c>
    </row>
    <row r="316" spans="1:31" ht="29.25" thickBot="1">
      <c r="A316">
        <v>311</v>
      </c>
      <c r="B316" s="4" t="s">
        <v>553</v>
      </c>
      <c r="C316" s="4" t="s">
        <v>554</v>
      </c>
      <c r="D316" s="5"/>
      <c r="E316" s="4" t="s">
        <v>13</v>
      </c>
      <c r="F316" s="4" t="s">
        <v>37</v>
      </c>
      <c r="G316" s="4"/>
      <c r="H316" s="4" t="s">
        <v>110</v>
      </c>
      <c r="I316" s="4" t="s">
        <v>110</v>
      </c>
      <c r="J316" s="4"/>
      <c r="K316" s="4"/>
      <c r="L316" s="4"/>
      <c r="M316" t="b">
        <f t="shared" si="75"/>
        <v>1</v>
      </c>
      <c r="N316" t="b">
        <f>IF(M316,ISNA(VLOOKUP(B316,$B$3:B315,1,FALSE)))</f>
        <v>1</v>
      </c>
      <c r="P316" s="14" t="b">
        <f t="shared" si="76"/>
        <v>1</v>
      </c>
      <c r="Q316" s="10" t="str">
        <f t="shared" si="77"/>
        <v>Cumulative_Total_Transaction_Amount_Limit_CTTAL</v>
      </c>
      <c r="R316" s="15"/>
      <c r="S316" s="10" t="str">
        <f t="shared" si="78"/>
        <v>Card</v>
      </c>
      <c r="T316" s="10" t="str">
        <f t="shared" si="79"/>
        <v>binary</v>
      </c>
      <c r="U316" s="11" t="str">
        <f t="shared" si="80"/>
        <v>CARD_Cumulative_Total_Transaction_Amount_Limit_CTTAL</v>
      </c>
      <c r="V316" s="9" t="str">
        <f t="shared" si="81"/>
        <v>("9F54"</v>
      </c>
      <c r="W316" s="9" t="str">
        <f t="shared" si="82"/>
        <v>,"Cumulative Total Transaction Amount Limit (CTTAL)"</v>
      </c>
      <c r="X316" s="9" t="str">
        <f t="shared" si="83"/>
        <v>,""</v>
      </c>
      <c r="Y316" s="9" t="str">
        <f t="shared" si="84"/>
        <v>,"Card"</v>
      </c>
      <c r="Z316" s="9" t="str">
        <f t="shared" si="85"/>
        <v>,"binary"</v>
      </c>
      <c r="AA316" s="9" t="str">
        <f t="shared" si="86"/>
        <v>,""</v>
      </c>
      <c r="AB316" s="9" t="str">
        <f t="shared" si="87"/>
        <v>,"var."</v>
      </c>
      <c r="AC316" s="9" t="str">
        <f t="shared" si="88"/>
        <v>,"var."</v>
      </c>
      <c r="AD316" s="9"/>
      <c r="AE316" s="12" t="str">
        <f t="shared" si="89"/>
        <v>CARD_Cumulative_Total_Transaction_Amount_Limit_CTTAL("9F54","Cumulative Total Transaction Amount Limit (CTTAL)","","Card","binary","","var.","var."),</v>
      </c>
    </row>
    <row r="317" spans="1:31" ht="29.25" thickBot="1">
      <c r="A317">
        <v>312</v>
      </c>
      <c r="B317" s="2" t="s">
        <v>553</v>
      </c>
      <c r="C317" s="2" t="s">
        <v>555</v>
      </c>
      <c r="D317" s="3" t="s">
        <v>556</v>
      </c>
      <c r="E317" s="2" t="s">
        <v>13</v>
      </c>
      <c r="F317" s="2" t="s">
        <v>37</v>
      </c>
      <c r="G317" s="2"/>
      <c r="H317" s="2">
        <v>0</v>
      </c>
      <c r="I317" s="2">
        <v>160</v>
      </c>
      <c r="J317" s="2"/>
      <c r="K317" s="2"/>
      <c r="L317" s="2"/>
      <c r="M317" t="b">
        <f t="shared" si="75"/>
        <v>1</v>
      </c>
      <c r="N317" t="b">
        <f>IF(M317,ISNA(VLOOKUP(B317,$B$3:B316,1,FALSE)))</f>
        <v>0</v>
      </c>
      <c r="P317" s="14" t="b">
        <f t="shared" si="76"/>
        <v>0</v>
      </c>
      <c r="Q317" s="10" t="str">
        <f t="shared" si="77"/>
        <v>DS_ODS_Card</v>
      </c>
      <c r="R317" s="15"/>
      <c r="S317" s="10" t="str">
        <f t="shared" si="78"/>
        <v>Card</v>
      </c>
      <c r="T317" s="10" t="str">
        <f t="shared" si="79"/>
        <v>binary</v>
      </c>
      <c r="U317" s="11" t="str">
        <f t="shared" si="80"/>
        <v>CARD_DS_ODS_Card</v>
      </c>
      <c r="V317" s="9" t="str">
        <f t="shared" si="81"/>
        <v>("9F54"</v>
      </c>
      <c r="W317" s="9" t="str">
        <f t="shared" si="82"/>
        <v>,"DS ODS Card"</v>
      </c>
      <c r="X317" s="9" t="str">
        <f t="shared" si="83"/>
        <v>,"Contains the Card stored operator proprietary data obtained in the response to the GET PROCESSING OPTIONS command."</v>
      </c>
      <c r="Y317" s="9" t="str">
        <f t="shared" si="84"/>
        <v>,"Card"</v>
      </c>
      <c r="Z317" s="9" t="str">
        <f t="shared" si="85"/>
        <v>,"binary"</v>
      </c>
      <c r="AA317" s="9" t="str">
        <f t="shared" si="86"/>
        <v>,""</v>
      </c>
      <c r="AB317" s="9" t="str">
        <f t="shared" si="87"/>
        <v>,"0"</v>
      </c>
      <c r="AC317" s="9" t="str">
        <f t="shared" si="88"/>
        <v>,"160"</v>
      </c>
      <c r="AD317" s="9"/>
      <c r="AE317" s="12" t="str">
        <f t="shared" si="89"/>
        <v/>
      </c>
    </row>
    <row r="318" spans="1:31" ht="15.75" thickBot="1">
      <c r="A318">
        <v>313</v>
      </c>
      <c r="B318" s="4" t="s">
        <v>557</v>
      </c>
      <c r="C318" s="4" t="s">
        <v>558</v>
      </c>
      <c r="D318" s="5"/>
      <c r="E318" s="4" t="s">
        <v>13</v>
      </c>
      <c r="F318" s="4" t="s">
        <v>30</v>
      </c>
      <c r="G318" s="4"/>
      <c r="H318" s="4"/>
      <c r="I318" s="4"/>
      <c r="J318" s="4"/>
      <c r="K318" s="4"/>
      <c r="L318" s="4"/>
      <c r="M318" t="b">
        <f t="shared" si="75"/>
        <v>1</v>
      </c>
      <c r="N318" t="b">
        <f>IF(M318,ISNA(VLOOKUP(B318,$B$3:B317,1,FALSE)))</f>
        <v>1</v>
      </c>
      <c r="P318" s="14" t="b">
        <f t="shared" si="76"/>
        <v>1</v>
      </c>
      <c r="Q318" s="10" t="str">
        <f t="shared" si="77"/>
        <v>Geographic_Indicator</v>
      </c>
      <c r="R318" s="15"/>
      <c r="S318" s="10" t="str">
        <f t="shared" si="78"/>
        <v>Card</v>
      </c>
      <c r="T318" s="10" t="str">
        <f t="shared" si="79"/>
        <v>H</v>
      </c>
      <c r="U318" s="11" t="str">
        <f t="shared" si="80"/>
        <v>CARD_Geographic_Indicator</v>
      </c>
      <c r="V318" s="9" t="str">
        <f t="shared" si="81"/>
        <v>("9F55"</v>
      </c>
      <c r="W318" s="9" t="str">
        <f t="shared" si="82"/>
        <v>,"Geographic Indicator"</v>
      </c>
      <c r="X318" s="9" t="str">
        <f t="shared" si="83"/>
        <v>,""</v>
      </c>
      <c r="Y318" s="9" t="str">
        <f t="shared" si="84"/>
        <v>,"Card"</v>
      </c>
      <c r="Z318" s="9" t="str">
        <f t="shared" si="85"/>
        <v>,"H"</v>
      </c>
      <c r="AA318" s="9" t="str">
        <f t="shared" si="86"/>
        <v>,""</v>
      </c>
      <c r="AB318" s="9" t="str">
        <f t="shared" si="87"/>
        <v>,""</v>
      </c>
      <c r="AC318" s="9" t="str">
        <f t="shared" si="88"/>
        <v>,""</v>
      </c>
      <c r="AD318" s="9"/>
      <c r="AE318" s="12" t="str">
        <f t="shared" si="89"/>
        <v>CARD_Geographic_Indicator("9F55","Geographic Indicator","","Card","H","","",""),</v>
      </c>
    </row>
    <row r="319" spans="1:31" ht="15.75" thickBot="1">
      <c r="A319">
        <v>314</v>
      </c>
      <c r="B319" s="2" t="s">
        <v>559</v>
      </c>
      <c r="C319" s="2" t="s">
        <v>560</v>
      </c>
      <c r="D319" s="3"/>
      <c r="E319" s="2" t="s">
        <v>13</v>
      </c>
      <c r="F319" s="2" t="s">
        <v>30</v>
      </c>
      <c r="G319" s="2"/>
      <c r="H319" s="2"/>
      <c r="I319" s="2"/>
      <c r="J319" s="2"/>
      <c r="K319" s="2"/>
      <c r="L319" s="2"/>
      <c r="M319" t="b">
        <f t="shared" si="75"/>
        <v>1</v>
      </c>
      <c r="N319" t="b">
        <f>IF(M319,ISNA(VLOOKUP(B319,$B$3:B318,1,FALSE)))</f>
        <v>1</v>
      </c>
      <c r="P319" s="14" t="b">
        <f t="shared" si="76"/>
        <v>1</v>
      </c>
      <c r="Q319" s="10" t="str">
        <f t="shared" si="77"/>
        <v>Issuer_Authentication_Indicator</v>
      </c>
      <c r="R319" s="15"/>
      <c r="S319" s="10" t="str">
        <f t="shared" si="78"/>
        <v>Card</v>
      </c>
      <c r="T319" s="10" t="str">
        <f t="shared" si="79"/>
        <v>H</v>
      </c>
      <c r="U319" s="11" t="str">
        <f t="shared" si="80"/>
        <v>CARD_Issuer_Authentication_Indicator</v>
      </c>
      <c r="V319" s="9" t="str">
        <f t="shared" si="81"/>
        <v>("9F56"</v>
      </c>
      <c r="W319" s="9" t="str">
        <f t="shared" si="82"/>
        <v>,"Issuer Authentication Indicator"</v>
      </c>
      <c r="X319" s="9" t="str">
        <f t="shared" si="83"/>
        <v>,""</v>
      </c>
      <c r="Y319" s="9" t="str">
        <f t="shared" si="84"/>
        <v>,"Card"</v>
      </c>
      <c r="Z319" s="9" t="str">
        <f t="shared" si="85"/>
        <v>,"H"</v>
      </c>
      <c r="AA319" s="9" t="str">
        <f t="shared" si="86"/>
        <v>,""</v>
      </c>
      <c r="AB319" s="9" t="str">
        <f t="shared" si="87"/>
        <v>,""</v>
      </c>
      <c r="AC319" s="9" t="str">
        <f t="shared" si="88"/>
        <v>,""</v>
      </c>
      <c r="AD319" s="9"/>
      <c r="AE319" s="12" t="str">
        <f t="shared" si="89"/>
        <v>CARD_Issuer_Authentication_Indicator("9F56","Issuer Authentication Indicator","","Card","H","","",""),</v>
      </c>
    </row>
    <row r="320" spans="1:31" ht="15.75" thickBot="1">
      <c r="A320">
        <v>315</v>
      </c>
      <c r="B320" s="4" t="s">
        <v>561</v>
      </c>
      <c r="C320" s="4" t="s">
        <v>69</v>
      </c>
      <c r="D320" s="5"/>
      <c r="E320" s="4" t="s">
        <v>13</v>
      </c>
      <c r="F320" s="4" t="s">
        <v>37</v>
      </c>
      <c r="G320" s="4"/>
      <c r="H320" s="4" t="s">
        <v>110</v>
      </c>
      <c r="I320" s="4" t="s">
        <v>110</v>
      </c>
      <c r="J320" s="4"/>
      <c r="K320" s="4"/>
      <c r="L320" s="4"/>
      <c r="M320" t="b">
        <f t="shared" ref="M320:M383" si="90">LEN(B320)&gt;0</f>
        <v>1</v>
      </c>
      <c r="N320" t="b">
        <f>IF(M320,ISNA(VLOOKUP(B320,$B$3:B319,1,FALSE)))</f>
        <v>1</v>
      </c>
      <c r="P320" s="14" t="b">
        <f t="shared" si="76"/>
        <v>1</v>
      </c>
      <c r="Q320" s="10" t="str">
        <f t="shared" si="77"/>
        <v>Issuer_Country_Code</v>
      </c>
      <c r="R320" s="15"/>
      <c r="S320" s="10" t="str">
        <f t="shared" si="78"/>
        <v>Card</v>
      </c>
      <c r="T320" s="10" t="str">
        <f t="shared" si="79"/>
        <v>binary</v>
      </c>
      <c r="U320" s="11" t="str">
        <f t="shared" si="80"/>
        <v>CARD_Issuer_Country_Code</v>
      </c>
      <c r="V320" s="9" t="str">
        <f t="shared" si="81"/>
        <v>("9F57"</v>
      </c>
      <c r="W320" s="9" t="str">
        <f t="shared" si="82"/>
        <v>,"Issuer Country Code"</v>
      </c>
      <c r="X320" s="9" t="str">
        <f t="shared" si="83"/>
        <v>,""</v>
      </c>
      <c r="Y320" s="9" t="str">
        <f t="shared" si="84"/>
        <v>,"Card"</v>
      </c>
      <c r="Z320" s="9" t="str">
        <f t="shared" si="85"/>
        <v>,"binary"</v>
      </c>
      <c r="AA320" s="9" t="str">
        <f t="shared" si="86"/>
        <v>,""</v>
      </c>
      <c r="AB320" s="9" t="str">
        <f t="shared" si="87"/>
        <v>,"var."</v>
      </c>
      <c r="AC320" s="9" t="str">
        <f t="shared" si="88"/>
        <v>,"var."</v>
      </c>
      <c r="AD320" s="9"/>
      <c r="AE320" s="12" t="str">
        <f t="shared" si="89"/>
        <v>CARD_Issuer_Country_Code("9F57","Issuer Country Code","","Card","binary","","var.","var."),</v>
      </c>
    </row>
    <row r="321" spans="1:31" ht="15.75" thickBot="1">
      <c r="A321">
        <v>316</v>
      </c>
      <c r="B321" s="2" t="s">
        <v>562</v>
      </c>
      <c r="C321" s="2" t="s">
        <v>563</v>
      </c>
      <c r="D321" s="3"/>
      <c r="E321" s="2" t="s">
        <v>13</v>
      </c>
      <c r="F321" s="2" t="s">
        <v>37</v>
      </c>
      <c r="G321" s="2"/>
      <c r="H321" s="2" t="s">
        <v>110</v>
      </c>
      <c r="I321" s="2" t="s">
        <v>110</v>
      </c>
      <c r="J321" s="2"/>
      <c r="K321" s="2"/>
      <c r="L321" s="2"/>
      <c r="M321" t="b">
        <f t="shared" si="90"/>
        <v>1</v>
      </c>
      <c r="N321" t="b">
        <f>IF(M321,ISNA(VLOOKUP(B321,$B$3:B320,1,FALSE)))</f>
        <v>1</v>
      </c>
      <c r="P321" s="14" t="b">
        <f t="shared" si="76"/>
        <v>1</v>
      </c>
      <c r="Q321" s="10" t="str">
        <f t="shared" si="77"/>
        <v>Consecutive_Transaction_Counter_Limit_CTCL</v>
      </c>
      <c r="R321" s="15"/>
      <c r="S321" s="10" t="str">
        <f t="shared" si="78"/>
        <v>Card</v>
      </c>
      <c r="T321" s="10" t="str">
        <f t="shared" si="79"/>
        <v>binary</v>
      </c>
      <c r="U321" s="11" t="str">
        <f t="shared" si="80"/>
        <v>CARD_Consecutive_Transaction_Counter_Limit_CTCL</v>
      </c>
      <c r="V321" s="9" t="str">
        <f t="shared" si="81"/>
        <v>("9F58"</v>
      </c>
      <c r="W321" s="9" t="str">
        <f t="shared" si="82"/>
        <v>,"Consecutive Transaction Counter Limit (CTCL)"</v>
      </c>
      <c r="X321" s="9" t="str">
        <f t="shared" si="83"/>
        <v>,""</v>
      </c>
      <c r="Y321" s="9" t="str">
        <f t="shared" si="84"/>
        <v>,"Card"</v>
      </c>
      <c r="Z321" s="9" t="str">
        <f t="shared" si="85"/>
        <v>,"binary"</v>
      </c>
      <c r="AA321" s="9" t="str">
        <f t="shared" si="86"/>
        <v>,""</v>
      </c>
      <c r="AB321" s="9" t="str">
        <f t="shared" si="87"/>
        <v>,"var."</v>
      </c>
      <c r="AC321" s="9" t="str">
        <f t="shared" si="88"/>
        <v>,"var."</v>
      </c>
      <c r="AD321" s="9"/>
      <c r="AE321" s="12" t="str">
        <f t="shared" si="89"/>
        <v>CARD_Consecutive_Transaction_Counter_Limit_CTCL("9F58","Consecutive Transaction Counter Limit (CTCL)","","Card","binary","","var.","var."),</v>
      </c>
    </row>
    <row r="322" spans="1:31" ht="29.25" thickBot="1">
      <c r="A322">
        <v>317</v>
      </c>
      <c r="B322" s="4" t="s">
        <v>564</v>
      </c>
      <c r="C322" s="4" t="s">
        <v>565</v>
      </c>
      <c r="D322" s="5"/>
      <c r="E322" s="4" t="s">
        <v>13</v>
      </c>
      <c r="F322" s="4" t="s">
        <v>37</v>
      </c>
      <c r="G322" s="4"/>
      <c r="H322" s="4" t="s">
        <v>110</v>
      </c>
      <c r="I322" s="4" t="s">
        <v>110</v>
      </c>
      <c r="J322" s="4"/>
      <c r="K322" s="4"/>
      <c r="L322" s="4"/>
      <c r="M322" t="b">
        <f t="shared" si="90"/>
        <v>1</v>
      </c>
      <c r="N322" t="b">
        <f>IF(M322,ISNA(VLOOKUP(B322,$B$3:B321,1,FALSE)))</f>
        <v>1</v>
      </c>
      <c r="P322" s="14" t="b">
        <f t="shared" si="76"/>
        <v>1</v>
      </c>
      <c r="Q322" s="10" t="str">
        <f t="shared" si="77"/>
        <v>Consecutive_Transaction_Counter_Upper_Limit_CTCUL</v>
      </c>
      <c r="R322" s="15"/>
      <c r="S322" s="10" t="str">
        <f t="shared" si="78"/>
        <v>Card</v>
      </c>
      <c r="T322" s="10" t="str">
        <f t="shared" si="79"/>
        <v>binary</v>
      </c>
      <c r="U322" s="11" t="str">
        <f t="shared" si="80"/>
        <v>CARD_Consecutive_Transaction_Counter_Upper_Limit_CTCUL</v>
      </c>
      <c r="V322" s="9" t="str">
        <f t="shared" si="81"/>
        <v>("9F59"</v>
      </c>
      <c r="W322" s="9" t="str">
        <f t="shared" si="82"/>
        <v>,"Consecutive Transaction Counter Upper Limit (CTCUL)"</v>
      </c>
      <c r="X322" s="9" t="str">
        <f t="shared" si="83"/>
        <v>,""</v>
      </c>
      <c r="Y322" s="9" t="str">
        <f t="shared" si="84"/>
        <v>,"Card"</v>
      </c>
      <c r="Z322" s="9" t="str">
        <f t="shared" si="85"/>
        <v>,"binary"</v>
      </c>
      <c r="AA322" s="9" t="str">
        <f t="shared" si="86"/>
        <v>,""</v>
      </c>
      <c r="AB322" s="9" t="str">
        <f t="shared" si="87"/>
        <v>,"var."</v>
      </c>
      <c r="AC322" s="9" t="str">
        <f t="shared" si="88"/>
        <v>,"var."</v>
      </c>
      <c r="AD322" s="9"/>
      <c r="AE322" s="12" t="str">
        <f t="shared" si="89"/>
        <v>CARD_Consecutive_Transaction_Counter_Upper_Limit_CTCUL("9F59","Consecutive Transaction Counter Upper Limit (CTCUL)","","Card","binary","","var.","var."),</v>
      </c>
    </row>
    <row r="323" spans="1:31" ht="86.25" thickBot="1">
      <c r="A323">
        <v>318</v>
      </c>
      <c r="B323" s="2" t="s">
        <v>566</v>
      </c>
      <c r="C323" s="2" t="s">
        <v>567</v>
      </c>
      <c r="D323" s="3" t="s">
        <v>568</v>
      </c>
      <c r="E323" s="2" t="s">
        <v>13</v>
      </c>
      <c r="F323" s="2" t="s">
        <v>37</v>
      </c>
      <c r="G323" s="2"/>
      <c r="H323" s="2">
        <v>1</v>
      </c>
      <c r="I323" s="2">
        <v>16</v>
      </c>
      <c r="J323" s="2"/>
      <c r="K323" s="2"/>
      <c r="L323" s="2"/>
      <c r="M323" t="b">
        <f t="shared" si="90"/>
        <v>1</v>
      </c>
      <c r="N323" t="b">
        <f>IF(M323,ISNA(VLOOKUP(B323,$B$3:B322,1,FALSE)))</f>
        <v>1</v>
      </c>
      <c r="P323" s="14" t="b">
        <f t="shared" si="76"/>
        <v>1</v>
      </c>
      <c r="Q323" s="10" t="str">
        <f t="shared" si="77"/>
        <v>Application_Program_Identifier_Program_ID</v>
      </c>
      <c r="R323" s="15"/>
      <c r="S323" s="10" t="str">
        <f t="shared" si="78"/>
        <v>Card</v>
      </c>
      <c r="T323" s="10" t="str">
        <f t="shared" si="79"/>
        <v>binary</v>
      </c>
      <c r="U323" s="11" t="str">
        <f t="shared" si="80"/>
        <v>CARD_Application_Program_Identifier_Program_ID</v>
      </c>
      <c r="V323" s="9" t="str">
        <f t="shared" si="81"/>
        <v>("9F5A"</v>
      </c>
      <c r="W323" s="9" t="str">
        <f t="shared" si="82"/>
        <v>,"Application Program Identifier (Program ID)"</v>
      </c>
      <c r="X323" s="9" t="str">
        <f t="shared" si="83"/>
        <v>,"Payment system proprietary data element identifying the Application Program ID of the card application. When personalised, the Application Program ID is returned in the FCI Issuer Discretionary Data of the SELECT response (Tag ‘BF0C’). EMV mode readers that support Dynamic Reader Limits (DRL) functionality examine the Application Program ID to determine the Reader Limit Set to apply."</v>
      </c>
      <c r="Y323" s="9" t="str">
        <f t="shared" si="84"/>
        <v>,"Card"</v>
      </c>
      <c r="Z323" s="9" t="str">
        <f t="shared" si="85"/>
        <v>,"binary"</v>
      </c>
      <c r="AA323" s="9" t="str">
        <f t="shared" si="86"/>
        <v>,""</v>
      </c>
      <c r="AB323" s="9" t="str">
        <f t="shared" si="87"/>
        <v>,"1"</v>
      </c>
      <c r="AC323" s="9" t="str">
        <f t="shared" si="88"/>
        <v>,"16"</v>
      </c>
      <c r="AD323" s="9"/>
      <c r="AE323" s="12" t="str">
        <f t="shared" si="89"/>
        <v>CARD_Application_Program_Identifier_Program_ID("9F5A","Application Program Identifier (Program ID)","Payment system proprietary data element identifying the Application Program ID of the card application. When personalised, the Application Program ID is returned in the FCI Issuer Discretionary Data of the SELECT response (Tag ‘BF0C’). EMV mode readers that support Dynamic Reader Limits (DRL) functionality examine the Application Program ID to determine the Reader Limit Set to apply.","Card","binary","","1","16"),</v>
      </c>
    </row>
    <row r="324" spans="1:31" ht="72" thickBot="1">
      <c r="A324">
        <v>319</v>
      </c>
      <c r="B324" s="4" t="s">
        <v>566</v>
      </c>
      <c r="C324" s="4" t="s">
        <v>567</v>
      </c>
      <c r="D324" s="5" t="s">
        <v>569</v>
      </c>
      <c r="E324" s="4" t="s">
        <v>52</v>
      </c>
      <c r="F324" s="4" t="s">
        <v>37</v>
      </c>
      <c r="G324" s="4"/>
      <c r="H324" s="4">
        <v>1</v>
      </c>
      <c r="I324" s="4">
        <v>16</v>
      </c>
      <c r="J324" s="4"/>
      <c r="K324" s="4"/>
      <c r="L324" s="4"/>
      <c r="M324" t="b">
        <f t="shared" si="90"/>
        <v>1</v>
      </c>
      <c r="N324" t="b">
        <f>IF(M324,ISNA(VLOOKUP(B324,$B$3:B323,1,FALSE)))</f>
        <v>0</v>
      </c>
      <c r="P324" s="14" t="b">
        <f t="shared" si="76"/>
        <v>0</v>
      </c>
      <c r="Q324" s="10" t="str">
        <f t="shared" si="77"/>
        <v>Application_Program_Identifier_Program_ID</v>
      </c>
      <c r="R324" s="15"/>
      <c r="S324" s="10" t="str">
        <f t="shared" si="78"/>
        <v>Terminal</v>
      </c>
      <c r="T324" s="10" t="str">
        <f t="shared" si="79"/>
        <v>binary</v>
      </c>
      <c r="U324" s="11" t="str">
        <f t="shared" si="80"/>
        <v>TERMINAL_Application_Program_Identifier_Program_ID</v>
      </c>
      <c r="V324" s="9" t="str">
        <f t="shared" si="81"/>
        <v>("9F5A"</v>
      </c>
      <c r="W324" s="9" t="str">
        <f t="shared" si="82"/>
        <v>,"Application Program Identifier (Program ID)"</v>
      </c>
      <c r="X324" s="9" t="str">
        <f t="shared" si="83"/>
        <v>,"Proprietary data element used by the device during Dynamic Reader Limit processing to determine the Reader Limit Set to apply for the transaction. EMV mode readers that support Dynamic Reader Limits (DRL) functionality support four or more Application Program Identifiers, each corresponding to a Reader Limit Set."</v>
      </c>
      <c r="Y324" s="9" t="str">
        <f t="shared" si="84"/>
        <v>,"Terminal"</v>
      </c>
      <c r="Z324" s="9" t="str">
        <f t="shared" si="85"/>
        <v>,"binary"</v>
      </c>
      <c r="AA324" s="9" t="str">
        <f t="shared" si="86"/>
        <v>,""</v>
      </c>
      <c r="AB324" s="9" t="str">
        <f t="shared" si="87"/>
        <v>,"1"</v>
      </c>
      <c r="AC324" s="9" t="str">
        <f t="shared" si="88"/>
        <v>,"16"</v>
      </c>
      <c r="AD324" s="9"/>
      <c r="AE324" s="12" t="str">
        <f t="shared" si="89"/>
        <v/>
      </c>
    </row>
    <row r="325" spans="1:31" ht="57.75" thickBot="1">
      <c r="A325">
        <v>320</v>
      </c>
      <c r="B325" s="2" t="s">
        <v>570</v>
      </c>
      <c r="C325" s="2" t="s">
        <v>571</v>
      </c>
      <c r="D325" s="3" t="s">
        <v>572</v>
      </c>
      <c r="E325" s="2" t="s">
        <v>52</v>
      </c>
      <c r="F325" s="2" t="s">
        <v>37</v>
      </c>
      <c r="G325" s="2"/>
      <c r="H325" s="2" t="s">
        <v>110</v>
      </c>
      <c r="I325" s="2" t="s">
        <v>110</v>
      </c>
      <c r="J325" s="2"/>
      <c r="K325" s="2"/>
      <c r="L325" s="2"/>
      <c r="M325" t="b">
        <f t="shared" si="90"/>
        <v>1</v>
      </c>
      <c r="N325" t="b">
        <f>IF(M325,ISNA(VLOOKUP(B325,$B$3:B324,1,FALSE)))</f>
        <v>1</v>
      </c>
      <c r="P325" s="14" t="b">
        <f t="shared" si="76"/>
        <v>1</v>
      </c>
      <c r="Q325" s="10" t="str">
        <f t="shared" si="77"/>
        <v>Issuer_Script_Results</v>
      </c>
      <c r="R325" s="15"/>
      <c r="S325" s="10" t="str">
        <f t="shared" si="78"/>
        <v>Terminal</v>
      </c>
      <c r="T325" s="10" t="str">
        <f t="shared" si="79"/>
        <v>binary</v>
      </c>
      <c r="U325" s="11" t="str">
        <f t="shared" si="80"/>
        <v>TERMINAL_Issuer_Script_Results</v>
      </c>
      <c r="V325" s="9" t="str">
        <f t="shared" si="81"/>
        <v>("9F5B"</v>
      </c>
      <c r="W325" s="9" t="str">
        <f t="shared" si="82"/>
        <v>,"Issuer Script Results"</v>
      </c>
      <c r="X325" s="9" t="str">
        <f t="shared" si="83"/>
        <v>,"Indicates the results of Issuer Script processing. When the reader/terminal transmits this data element to the acquirer, in this version of Kernel 3, it is acceptable that only byte 1 is transmitted, although it is preferable for all five bytes to be transmitted."</v>
      </c>
      <c r="Y325" s="9" t="str">
        <f t="shared" si="84"/>
        <v>,"Terminal"</v>
      </c>
      <c r="Z325" s="9" t="str">
        <f t="shared" si="85"/>
        <v>,"binary"</v>
      </c>
      <c r="AA325" s="9" t="str">
        <f t="shared" si="86"/>
        <v>,""</v>
      </c>
      <c r="AB325" s="9" t="str">
        <f t="shared" si="87"/>
        <v>,"var."</v>
      </c>
      <c r="AC325" s="9" t="str">
        <f t="shared" si="88"/>
        <v>,"var."</v>
      </c>
      <c r="AD325" s="9"/>
      <c r="AE325" s="12" t="str">
        <f t="shared" si="89"/>
        <v>TERMINAL_Issuer_Script_Results("9F5B","Issuer Script Results","Indicates the results of Issuer Script processing. When the reader/terminal transmits this data element to the acquirer, in this version of Kernel 3, it is acceptable that only byte 1 is transmitted, although it is preferable for all five bytes to be transmitted.","Terminal","binary","","var.","var."),</v>
      </c>
    </row>
    <row r="326" spans="1:31" ht="129" thickBot="1">
      <c r="A326">
        <v>321</v>
      </c>
      <c r="B326" s="4" t="s">
        <v>570</v>
      </c>
      <c r="C326" s="4" t="s">
        <v>573</v>
      </c>
      <c r="D326" s="5" t="s">
        <v>574</v>
      </c>
      <c r="E326" s="4" t="s">
        <v>52</v>
      </c>
      <c r="F326" s="4" t="s">
        <v>37</v>
      </c>
      <c r="G326" s="4"/>
      <c r="H326" s="4" t="s">
        <v>110</v>
      </c>
      <c r="I326" s="4" t="s">
        <v>110</v>
      </c>
      <c r="J326" s="4"/>
      <c r="K326" s="4"/>
      <c r="L326" s="4"/>
      <c r="M326" t="b">
        <f t="shared" si="90"/>
        <v>1</v>
      </c>
      <c r="N326" t="b">
        <f>IF(M326,ISNA(VLOOKUP(B326,$B$3:B325,1,FALSE)))</f>
        <v>0</v>
      </c>
      <c r="P326" s="14" t="b">
        <f t="shared" si="76"/>
        <v>0</v>
      </c>
      <c r="Q326" s="10" t="str">
        <f t="shared" si="77"/>
        <v>DSDOL</v>
      </c>
      <c r="R326" s="15"/>
      <c r="S326" s="10" t="str">
        <f t="shared" si="78"/>
        <v>Terminal</v>
      </c>
      <c r="T326" s="10" t="str">
        <f t="shared" si="79"/>
        <v>binary</v>
      </c>
      <c r="U326" s="11" t="str">
        <f t="shared" si="80"/>
        <v>TERMINAL_DSDOL</v>
      </c>
      <c r="V326" s="9" t="str">
        <f t="shared" si="81"/>
        <v>("9F5B"</v>
      </c>
      <c r="W326" s="9" t="str">
        <f t="shared" si="82"/>
        <v>,"DSDOL"</v>
      </c>
      <c r="X326" s="9" t="str">
        <f t="shared" si="83"/>
        <v>,"A data object in the Card that provides the Kernel with a list of data objects that must be passed to the Card in the data field of the GENERATE AC command after the CDOL1 Related Data. An example of value for DSDOL is 'DF6008DF6108DF6201DF63A0', representing TLDS Input (Card) TLDS Digest H TLDS ODS Info TLDS ODS Term. The Kernel must not presume that this is a given though, as the sequence and presence of data objects can vary. The presence of TL DS ODS Info is mandated and the processing of the last TL entry in DSDOL is different from normal TL processing as described in section 4.1.4."</v>
      </c>
      <c r="Y326" s="9" t="str">
        <f t="shared" si="84"/>
        <v>,"Terminal"</v>
      </c>
      <c r="Z326" s="9" t="str">
        <f t="shared" si="85"/>
        <v>,"binary"</v>
      </c>
      <c r="AA326" s="9" t="str">
        <f t="shared" si="86"/>
        <v>,""</v>
      </c>
      <c r="AB326" s="9" t="str">
        <f t="shared" si="87"/>
        <v>,"var."</v>
      </c>
      <c r="AC326" s="9" t="str">
        <f t="shared" si="88"/>
        <v>,"var."</v>
      </c>
      <c r="AD326" s="9"/>
      <c r="AE326" s="12" t="str">
        <f t="shared" si="89"/>
        <v/>
      </c>
    </row>
    <row r="327" spans="1:31" ht="57.75" thickBot="1">
      <c r="A327">
        <v>322</v>
      </c>
      <c r="B327" s="2" t="s">
        <v>575</v>
      </c>
      <c r="C327" s="2" t="s">
        <v>576</v>
      </c>
      <c r="D327" s="3" t="s">
        <v>577</v>
      </c>
      <c r="E327" s="2" t="s">
        <v>13</v>
      </c>
      <c r="F327" s="2" t="s">
        <v>272</v>
      </c>
      <c r="G327" s="2"/>
      <c r="H327" s="2">
        <v>6</v>
      </c>
      <c r="I327" s="2">
        <v>6</v>
      </c>
      <c r="J327" s="2"/>
      <c r="K327" s="2"/>
      <c r="L327" s="2"/>
      <c r="M327" t="b">
        <f t="shared" si="90"/>
        <v>1</v>
      </c>
      <c r="N327" t="b">
        <f>IF(M327,ISNA(VLOOKUP(B327,$B$3:B326,1,FALSE)))</f>
        <v>1</v>
      </c>
      <c r="P327" s="14" t="b">
        <f t="shared" si="76"/>
        <v>1</v>
      </c>
      <c r="Q327" s="10" t="str">
        <f t="shared" si="77"/>
        <v>Cumulative_Total_Transaction_Amount_Upper_Limit_CTTAUL</v>
      </c>
      <c r="R327" s="15"/>
      <c r="S327" s="10" t="str">
        <f t="shared" si="78"/>
        <v>Card</v>
      </c>
      <c r="T327" s="10" t="str">
        <f t="shared" si="79"/>
        <v>n_12</v>
      </c>
      <c r="U327" s="11" t="str">
        <f t="shared" si="80"/>
        <v>CARD_Cumulative_Total_Transaction_Amount_Upper_Limit_CTTAUL</v>
      </c>
      <c r="V327" s="9" t="str">
        <f t="shared" si="81"/>
        <v>("9F5C"</v>
      </c>
      <c r="W327" s="9" t="str">
        <f t="shared" si="82"/>
        <v>,"Cumulative Total Transaction Amount Upper Limit (CTTAUL)"</v>
      </c>
      <c r="X327" s="9" t="str">
        <f t="shared" si="83"/>
        <v>,"Visa proprietary data element specifying the maximum total amount of offline transactions in the designated currency or designated and secondary currency allowed for the card application before a transaction is declined after an online transaction is unable to be performed."</v>
      </c>
      <c r="Y327" s="9" t="str">
        <f t="shared" si="84"/>
        <v>,"Card"</v>
      </c>
      <c r="Z327" s="9" t="str">
        <f t="shared" si="85"/>
        <v>,"n 12"</v>
      </c>
      <c r="AA327" s="9" t="str">
        <f t="shared" si="86"/>
        <v>,""</v>
      </c>
      <c r="AB327" s="9" t="str">
        <f t="shared" si="87"/>
        <v>,"6"</v>
      </c>
      <c r="AC327" s="9" t="str">
        <f t="shared" si="88"/>
        <v>,"6"</v>
      </c>
      <c r="AD327" s="9"/>
      <c r="AE327" s="12" t="str">
        <f t="shared" si="89"/>
        <v>CARD_Cumulative_Total_Transaction_Amount_Upper_Limit_CTTAUL("9F5C","Cumulative Total Transaction Amount Upper Limit (CTTAUL)","Visa proprietary data element specifying the maximum total amount of offline transactions in the designated currency or designated and secondary currency allowed for the card application before a transaction is declined after an online transaction is unable to be performed.","Card","n 12","","6","6"),</v>
      </c>
    </row>
    <row r="328" spans="1:31" ht="29.25" thickBot="1">
      <c r="A328">
        <v>323</v>
      </c>
      <c r="B328" s="4" t="s">
        <v>575</v>
      </c>
      <c r="C328" s="4" t="s">
        <v>578</v>
      </c>
      <c r="D328" s="5" t="s">
        <v>579</v>
      </c>
      <c r="E328" s="4" t="s">
        <v>13</v>
      </c>
      <c r="F328" s="4" t="s">
        <v>37</v>
      </c>
      <c r="G328" s="4"/>
      <c r="H328" s="4">
        <v>8</v>
      </c>
      <c r="I328" s="4">
        <v>8</v>
      </c>
      <c r="J328" s="4"/>
      <c r="K328" s="4"/>
      <c r="L328" s="4"/>
      <c r="M328" t="b">
        <f t="shared" si="90"/>
        <v>1</v>
      </c>
      <c r="N328" t="b">
        <f>IF(M328,ISNA(VLOOKUP(B328,$B$3:B327,1,FALSE)))</f>
        <v>0</v>
      </c>
      <c r="P328" s="14" t="b">
        <f t="shared" si="76"/>
        <v>0</v>
      </c>
      <c r="Q328" s="10" t="str">
        <f t="shared" si="77"/>
        <v>DS_Requested_Operator_ID</v>
      </c>
      <c r="R328" s="15"/>
      <c r="S328" s="10" t="str">
        <f t="shared" si="78"/>
        <v>Card</v>
      </c>
      <c r="T328" s="10" t="str">
        <f t="shared" si="79"/>
        <v>binary</v>
      </c>
      <c r="U328" s="11" t="str">
        <f t="shared" si="80"/>
        <v>CARD_DS_Requested_Operator_ID</v>
      </c>
      <c r="V328" s="9" t="str">
        <f t="shared" si="81"/>
        <v>("9F5C"</v>
      </c>
      <c r="W328" s="9" t="str">
        <f t="shared" si="82"/>
        <v>,"DS Requested Operator ID"</v>
      </c>
      <c r="X328" s="9" t="str">
        <f t="shared" si="83"/>
        <v>,"Contains the Terminal determined operator identifier for data storage. It is sent to the Card in the GET PROCESSING OPTIONS command."</v>
      </c>
      <c r="Y328" s="9" t="str">
        <f t="shared" si="84"/>
        <v>,"Card"</v>
      </c>
      <c r="Z328" s="9" t="str">
        <f t="shared" si="85"/>
        <v>,"binary"</v>
      </c>
      <c r="AA328" s="9" t="str">
        <f t="shared" si="86"/>
        <v>,""</v>
      </c>
      <c r="AB328" s="9" t="str">
        <f t="shared" si="87"/>
        <v>,"8"</v>
      </c>
      <c r="AC328" s="9" t="str">
        <f t="shared" si="88"/>
        <v>,"8"</v>
      </c>
      <c r="AD328" s="9"/>
      <c r="AE328" s="12" t="str">
        <f t="shared" si="89"/>
        <v/>
      </c>
    </row>
    <row r="329" spans="1:31" ht="29.25" thickBot="1">
      <c r="A329">
        <v>324</v>
      </c>
      <c r="B329" s="2" t="s">
        <v>575</v>
      </c>
      <c r="C329" s="2" t="s">
        <v>580</v>
      </c>
      <c r="D329" s="3" t="s">
        <v>581</v>
      </c>
      <c r="E329" s="2" t="s">
        <v>13</v>
      </c>
      <c r="F329" s="2" t="s">
        <v>37</v>
      </c>
      <c r="G329" s="2"/>
      <c r="H329" s="2" t="s">
        <v>133</v>
      </c>
      <c r="I329" s="2" t="s">
        <v>133</v>
      </c>
      <c r="J329" s="2"/>
      <c r="K329" s="2"/>
      <c r="L329" s="2"/>
      <c r="M329" t="b">
        <f t="shared" si="90"/>
        <v>1</v>
      </c>
      <c r="N329" t="b">
        <f>IF(M329,ISNA(VLOOKUP(B329,$B$3:B328,1,FALSE)))</f>
        <v>0</v>
      </c>
      <c r="P329" s="14" t="b">
        <f t="shared" si="76"/>
        <v>0</v>
      </c>
      <c r="Q329" s="10" t="str">
        <f t="shared" si="77"/>
        <v>Magstripe_Data_Object_List_MDOL</v>
      </c>
      <c r="R329" s="15"/>
      <c r="S329" s="10" t="str">
        <f t="shared" si="78"/>
        <v>Card</v>
      </c>
      <c r="T329" s="10" t="str">
        <f t="shared" si="79"/>
        <v>binary</v>
      </c>
      <c r="U329" s="11" t="str">
        <f t="shared" si="80"/>
        <v>CARD_Magstripe_Data_Object_List_MDOL</v>
      </c>
      <c r="V329" s="9" t="str">
        <f t="shared" si="81"/>
        <v>("9F5C"</v>
      </c>
      <c r="W329" s="9" t="str">
        <f t="shared" si="82"/>
        <v>,"Magstripe Data Object List (MDOL)"</v>
      </c>
      <c r="X329" s="9" t="str">
        <f t="shared" si="83"/>
        <v>,"List of data objects (tag and length) to be passed to the card in the GET MAGSTRIPE DATA command."</v>
      </c>
      <c r="Y329" s="9" t="str">
        <f t="shared" si="84"/>
        <v>,"Card"</v>
      </c>
      <c r="Z329" s="9" t="str">
        <f t="shared" si="85"/>
        <v>,"binary"</v>
      </c>
      <c r="AA329" s="9" t="str">
        <f t="shared" si="86"/>
        <v>,""</v>
      </c>
      <c r="AB329" s="9" t="str">
        <f t="shared" si="87"/>
        <v>,"var. up to 252"</v>
      </c>
      <c r="AC329" s="9" t="str">
        <f t="shared" si="88"/>
        <v>,"var. up to 252"</v>
      </c>
      <c r="AD329" s="9"/>
      <c r="AE329" s="12" t="str">
        <f t="shared" si="89"/>
        <v/>
      </c>
    </row>
    <row r="330" spans="1:31" ht="43.5" thickBot="1">
      <c r="A330">
        <v>325</v>
      </c>
      <c r="B330" s="4" t="s">
        <v>582</v>
      </c>
      <c r="C330" s="4" t="s">
        <v>583</v>
      </c>
      <c r="D330" s="5" t="s">
        <v>584</v>
      </c>
      <c r="E330" s="4" t="s">
        <v>13</v>
      </c>
      <c r="F330" s="4" t="s">
        <v>272</v>
      </c>
      <c r="G330" s="4"/>
      <c r="H330" s="4">
        <v>6</v>
      </c>
      <c r="I330" s="4">
        <v>6</v>
      </c>
      <c r="J330" s="4"/>
      <c r="K330" s="4"/>
      <c r="L330" s="4"/>
      <c r="M330" t="b">
        <f t="shared" si="90"/>
        <v>1</v>
      </c>
      <c r="N330" t="b">
        <f>IF(M330,ISNA(VLOOKUP(B330,$B$3:B329,1,FALSE)))</f>
        <v>1</v>
      </c>
      <c r="P330" s="14" t="b">
        <f t="shared" si="76"/>
        <v>1</v>
      </c>
      <c r="Q330" s="10" t="str">
        <f t="shared" si="77"/>
        <v>Available_Offline_Spending_Amount_AOSA</v>
      </c>
      <c r="R330" s="15"/>
      <c r="S330" s="10" t="str">
        <f t="shared" si="78"/>
        <v>Card</v>
      </c>
      <c r="T330" s="10" t="str">
        <f t="shared" si="79"/>
        <v>n_12</v>
      </c>
      <c r="U330" s="11" t="str">
        <f t="shared" si="80"/>
        <v>CARD_Available_Offline_Spending_Amount_AOSA</v>
      </c>
      <c r="V330" s="9" t="str">
        <f t="shared" si="81"/>
        <v>("9F5D"</v>
      </c>
      <c r="W330" s="9" t="str">
        <f t="shared" si="82"/>
        <v>,"Available Offline Spending Amount (AOSA)"</v>
      </c>
      <c r="X330" s="9" t="str">
        <f t="shared" si="83"/>
        <v>,"Kernel 3 proprietary data element indicating the remaining amount available to be spent offline. The AOSA is a calculated field used to allow the reader to print or display the amount of offline spend that is available on the card."</v>
      </c>
      <c r="Y330" s="9" t="str">
        <f t="shared" si="84"/>
        <v>,"Card"</v>
      </c>
      <c r="Z330" s="9" t="str">
        <f t="shared" si="85"/>
        <v>,"n 12"</v>
      </c>
      <c r="AA330" s="9" t="str">
        <f t="shared" si="86"/>
        <v>,""</v>
      </c>
      <c r="AB330" s="9" t="str">
        <f t="shared" si="87"/>
        <v>,"6"</v>
      </c>
      <c r="AC330" s="9" t="str">
        <f t="shared" si="88"/>
        <v>,"6"</v>
      </c>
      <c r="AD330" s="9"/>
      <c r="AE330" s="12" t="str">
        <f t="shared" si="89"/>
        <v>CARD_Available_Offline_Spending_Amount_AOSA("9F5D","Available Offline Spending Amount (AOSA)","Kernel 3 proprietary data element indicating the remaining amount available to be spent offline. The AOSA is a calculated field used to allow the reader to print or display the amount of offline spend that is available on the card.","Card","n 12","","6","6"),</v>
      </c>
    </row>
    <row r="331" spans="1:31" ht="15.75" thickBot="1">
      <c r="A331">
        <v>326</v>
      </c>
      <c r="B331" s="2" t="s">
        <v>582</v>
      </c>
      <c r="C331" s="2" t="s">
        <v>585</v>
      </c>
      <c r="D331" s="3" t="s">
        <v>586</v>
      </c>
      <c r="E331" s="2" t="s">
        <v>13</v>
      </c>
      <c r="F331" s="2" t="s">
        <v>37</v>
      </c>
      <c r="G331" s="2"/>
      <c r="H331" s="2">
        <v>3</v>
      </c>
      <c r="I331" s="2">
        <v>3</v>
      </c>
      <c r="J331" s="2"/>
      <c r="K331" s="2"/>
      <c r="L331" s="2"/>
      <c r="M331" t="b">
        <f t="shared" si="90"/>
        <v>1</v>
      </c>
      <c r="N331" t="b">
        <f>IF(M331,ISNA(VLOOKUP(B331,$B$3:B330,1,FALSE)))</f>
        <v>0</v>
      </c>
      <c r="P331" s="14" t="b">
        <f t="shared" si="76"/>
        <v>0</v>
      </c>
      <c r="Q331" s="10" t="str">
        <f t="shared" si="77"/>
        <v>Application_Capabilities_Information_ACI</v>
      </c>
      <c r="R331" s="15"/>
      <c r="S331" s="10" t="str">
        <f t="shared" si="78"/>
        <v>Card</v>
      </c>
      <c r="T331" s="10" t="str">
        <f t="shared" si="79"/>
        <v>binary</v>
      </c>
      <c r="U331" s="11" t="str">
        <f t="shared" si="80"/>
        <v>CARD_Application_Capabilities_Information_ACI</v>
      </c>
      <c r="V331" s="9" t="str">
        <f t="shared" si="81"/>
        <v>("9F5D"</v>
      </c>
      <c r="W331" s="9" t="str">
        <f t="shared" si="82"/>
        <v>,"Application Capabilities Information (ACI)"</v>
      </c>
      <c r="X331" s="9" t="str">
        <f t="shared" si="83"/>
        <v>,"Lists a number of card features beyond regular payment."</v>
      </c>
      <c r="Y331" s="9" t="str">
        <f t="shared" si="84"/>
        <v>,"Card"</v>
      </c>
      <c r="Z331" s="9" t="str">
        <f t="shared" si="85"/>
        <v>,"binary"</v>
      </c>
      <c r="AA331" s="9" t="str">
        <f t="shared" si="86"/>
        <v>,""</v>
      </c>
      <c r="AB331" s="9" t="str">
        <f t="shared" si="87"/>
        <v>,"3"</v>
      </c>
      <c r="AC331" s="9" t="str">
        <f t="shared" si="88"/>
        <v>,"3"</v>
      </c>
      <c r="AD331" s="9"/>
      <c r="AE331" s="12" t="str">
        <f t="shared" si="89"/>
        <v/>
      </c>
    </row>
    <row r="332" spans="1:31" ht="29.25" thickBot="1">
      <c r="A332">
        <v>327</v>
      </c>
      <c r="B332" s="4" t="s">
        <v>587</v>
      </c>
      <c r="C332" s="4" t="s">
        <v>588</v>
      </c>
      <c r="D332" s="5"/>
      <c r="E332" s="4" t="s">
        <v>13</v>
      </c>
      <c r="F332" s="4" t="s">
        <v>37</v>
      </c>
      <c r="G332" s="4"/>
      <c r="H332" s="4" t="s">
        <v>110</v>
      </c>
      <c r="I332" s="4" t="s">
        <v>110</v>
      </c>
      <c r="J332" s="4"/>
      <c r="K332" s="4"/>
      <c r="L332" s="4"/>
      <c r="M332" t="b">
        <f t="shared" si="90"/>
        <v>1</v>
      </c>
      <c r="N332" t="b">
        <f>IF(M332,ISNA(VLOOKUP(B332,$B$3:B331,1,FALSE)))</f>
        <v>1</v>
      </c>
      <c r="P332" s="14" t="b">
        <f t="shared" si="76"/>
        <v>1</v>
      </c>
      <c r="Q332" s="10" t="str">
        <f t="shared" si="77"/>
        <v>Consecutive_Transaction_International_Upper_Limit_CTIUL</v>
      </c>
      <c r="R332" s="15"/>
      <c r="S332" s="10" t="str">
        <f t="shared" si="78"/>
        <v>Card</v>
      </c>
      <c r="T332" s="10" t="str">
        <f t="shared" si="79"/>
        <v>binary</v>
      </c>
      <c r="U332" s="11" t="str">
        <f t="shared" si="80"/>
        <v>CARD_Consecutive_Transaction_International_Upper_Limit_CTIUL</v>
      </c>
      <c r="V332" s="9" t="str">
        <f t="shared" si="81"/>
        <v>("9F5E"</v>
      </c>
      <c r="W332" s="9" t="str">
        <f t="shared" si="82"/>
        <v>,"Consecutive Transaction International Upper Limit (CTIUL)"</v>
      </c>
      <c r="X332" s="9" t="str">
        <f t="shared" si="83"/>
        <v>,""</v>
      </c>
      <c r="Y332" s="9" t="str">
        <f t="shared" si="84"/>
        <v>,"Card"</v>
      </c>
      <c r="Z332" s="9" t="str">
        <f t="shared" si="85"/>
        <v>,"binary"</v>
      </c>
      <c r="AA332" s="9" t="str">
        <f t="shared" si="86"/>
        <v>,""</v>
      </c>
      <c r="AB332" s="9" t="str">
        <f t="shared" si="87"/>
        <v>,"var."</v>
      </c>
      <c r="AC332" s="9" t="str">
        <f t="shared" si="88"/>
        <v>,"var."</v>
      </c>
      <c r="AD332" s="9"/>
      <c r="AE332" s="12" t="str">
        <f t="shared" si="89"/>
        <v>CARD_Consecutive_Transaction_International_Upper_Limit_CTIUL("9F5E","Consecutive Transaction International Upper Limit (CTIUL)","","Card","binary","","var.","var."),</v>
      </c>
    </row>
    <row r="333" spans="1:31" ht="72" thickBot="1">
      <c r="A333">
        <v>328</v>
      </c>
      <c r="B333" s="2" t="s">
        <v>587</v>
      </c>
      <c r="C333" s="2" t="s">
        <v>589</v>
      </c>
      <c r="D333" s="3" t="s">
        <v>590</v>
      </c>
      <c r="E333" s="2" t="s">
        <v>13</v>
      </c>
      <c r="F333" s="2" t="s">
        <v>591</v>
      </c>
      <c r="G333" s="2"/>
      <c r="H333" s="2">
        <v>8</v>
      </c>
      <c r="I333" s="2">
        <v>11</v>
      </c>
      <c r="J333" s="2"/>
      <c r="K333" s="2"/>
      <c r="L333" s="2"/>
      <c r="M333" t="b">
        <f t="shared" si="90"/>
        <v>1</v>
      </c>
      <c r="N333" t="b">
        <f>IF(M333,ISNA(VLOOKUP(B333,$B$3:B332,1,FALSE)))</f>
        <v>0</v>
      </c>
      <c r="P333" s="14" t="b">
        <f t="shared" si="76"/>
        <v>0</v>
      </c>
      <c r="Q333" s="10" t="str">
        <f t="shared" si="77"/>
        <v>DS_ID</v>
      </c>
      <c r="R333" s="15"/>
      <c r="S333" s="10" t="str">
        <f t="shared" si="78"/>
        <v>Card</v>
      </c>
      <c r="T333" s="10" t="str">
        <f t="shared" si="79"/>
        <v>n_16_22</v>
      </c>
      <c r="U333" s="11" t="str">
        <f t="shared" si="80"/>
        <v>CARD_DS_ID</v>
      </c>
      <c r="V333" s="9" t="str">
        <f t="shared" si="81"/>
        <v>("9F5E"</v>
      </c>
      <c r="W333" s="9" t="str">
        <f t="shared" si="82"/>
        <v>,"DS ID"</v>
      </c>
      <c r="X333" s="9" t="str">
        <f t="shared" si="83"/>
        <v>,"Data Storage Identifier constructed as follows: Application PAN (without any 'F' padding) Application PAN Sequence Number If necessary, it is padded to the left with one hexadecimal zero to ensure whole bytes. If necessary, it is padded to the left with hexadecimal zeroes to ensure a minimum length of 8 bytes."</v>
      </c>
      <c r="Y333" s="9" t="str">
        <f t="shared" si="84"/>
        <v>,"Card"</v>
      </c>
      <c r="Z333" s="9" t="str">
        <f t="shared" si="85"/>
        <v>,"n 16-22"</v>
      </c>
      <c r="AA333" s="9" t="str">
        <f t="shared" si="86"/>
        <v>,""</v>
      </c>
      <c r="AB333" s="9" t="str">
        <f t="shared" si="87"/>
        <v>,"8"</v>
      </c>
      <c r="AC333" s="9" t="str">
        <f t="shared" si="88"/>
        <v>,"11"</v>
      </c>
      <c r="AD333" s="9"/>
      <c r="AE333" s="12" t="str">
        <f t="shared" si="89"/>
        <v/>
      </c>
    </row>
    <row r="334" spans="1:31" ht="43.5" thickBot="1">
      <c r="A334">
        <v>329</v>
      </c>
      <c r="B334" s="4" t="s">
        <v>592</v>
      </c>
      <c r="C334" s="4" t="s">
        <v>593</v>
      </c>
      <c r="D334" s="5" t="s">
        <v>594</v>
      </c>
      <c r="E334" s="4" t="s">
        <v>13</v>
      </c>
      <c r="F334" s="4" t="s">
        <v>37</v>
      </c>
      <c r="G334" s="4"/>
      <c r="H334" s="4">
        <v>1</v>
      </c>
      <c r="I334" s="4">
        <v>1</v>
      </c>
      <c r="J334" s="4"/>
      <c r="K334" s="4"/>
      <c r="L334" s="4"/>
      <c r="M334" t="b">
        <f t="shared" si="90"/>
        <v>1</v>
      </c>
      <c r="N334" t="b">
        <f>IF(M334,ISNA(VLOOKUP(B334,$B$3:B333,1,FALSE)))</f>
        <v>1</v>
      </c>
      <c r="P334" s="14" t="b">
        <f t="shared" si="76"/>
        <v>1</v>
      </c>
      <c r="Q334" s="10" t="str">
        <f t="shared" si="77"/>
        <v>DS_Slot_Availability</v>
      </c>
      <c r="R334" s="15"/>
      <c r="S334" s="10" t="str">
        <f t="shared" si="78"/>
        <v>Card</v>
      </c>
      <c r="T334" s="10" t="str">
        <f t="shared" si="79"/>
        <v>binary</v>
      </c>
      <c r="U334" s="11" t="str">
        <f t="shared" si="80"/>
        <v>CARD_DS_Slot_Availability</v>
      </c>
      <c r="V334" s="9" t="str">
        <f t="shared" si="81"/>
        <v>("9F5F"</v>
      </c>
      <c r="W334" s="9" t="str">
        <f t="shared" si="82"/>
        <v>,"DS Slot Availability"</v>
      </c>
      <c r="X334" s="9" t="str">
        <f t="shared" si="83"/>
        <v>,"Contains the Card indication, obtained in the response to the GET PROCESSING OPTIONS command, about the slot type(s) available for data storage."</v>
      </c>
      <c r="Y334" s="9" t="str">
        <f t="shared" si="84"/>
        <v>,"Card"</v>
      </c>
      <c r="Z334" s="9" t="str">
        <f t="shared" si="85"/>
        <v>,"binary"</v>
      </c>
      <c r="AA334" s="9" t="str">
        <f t="shared" si="86"/>
        <v>,""</v>
      </c>
      <c r="AB334" s="9" t="str">
        <f t="shared" si="87"/>
        <v>,"1"</v>
      </c>
      <c r="AC334" s="9" t="str">
        <f t="shared" si="88"/>
        <v>,"1"</v>
      </c>
      <c r="AD334" s="9"/>
      <c r="AE334" s="12" t="str">
        <f t="shared" si="89"/>
        <v>CARD_DS_Slot_Availability("9F5F","DS Slot Availability","Contains the Card indication, obtained in the response to the GET PROCESSING OPTIONS command, about the slot type(s) available for data storage.","Card","binary","","1","1"),</v>
      </c>
    </row>
    <row r="335" spans="1:31" ht="29.25" thickBot="1">
      <c r="A335">
        <v>330</v>
      </c>
      <c r="B335" s="2" t="s">
        <v>592</v>
      </c>
      <c r="C335" s="2" t="s">
        <v>595</v>
      </c>
      <c r="D335" s="3" t="s">
        <v>596</v>
      </c>
      <c r="E335" s="2" t="s">
        <v>13</v>
      </c>
      <c r="F335" s="2" t="s">
        <v>272</v>
      </c>
      <c r="G335" s="2"/>
      <c r="H335" s="2">
        <v>6</v>
      </c>
      <c r="I335" s="2">
        <v>6</v>
      </c>
      <c r="J335" s="2"/>
      <c r="K335" s="2"/>
      <c r="L335" s="2"/>
      <c r="M335" t="b">
        <f t="shared" si="90"/>
        <v>1</v>
      </c>
      <c r="N335" t="b">
        <f>IF(M335,ISNA(VLOOKUP(B335,$B$3:B334,1,FALSE)))</f>
        <v>0</v>
      </c>
      <c r="P335" s="14" t="b">
        <f t="shared" si="76"/>
        <v>0</v>
      </c>
      <c r="Q335" s="10" t="str">
        <f t="shared" si="77"/>
        <v>Offline_Balance</v>
      </c>
      <c r="R335" s="15"/>
      <c r="S335" s="10" t="str">
        <f t="shared" si="78"/>
        <v>Card</v>
      </c>
      <c r="T335" s="10" t="str">
        <f t="shared" si="79"/>
        <v>n_12</v>
      </c>
      <c r="U335" s="11" t="str">
        <f t="shared" si="80"/>
        <v>CARD_Offline_Balance</v>
      </c>
      <c r="V335" s="9" t="str">
        <f t="shared" si="81"/>
        <v>("9F5F"</v>
      </c>
      <c r="W335" s="9" t="str">
        <f t="shared" si="82"/>
        <v>,"Offline Balance"</v>
      </c>
      <c r="X335" s="9" t="str">
        <f t="shared" si="83"/>
        <v>,"In the case of a prepaid card, represents the value stored in card. May be returned in the GENERATE AC response."</v>
      </c>
      <c r="Y335" s="9" t="str">
        <f t="shared" si="84"/>
        <v>,"Card"</v>
      </c>
      <c r="Z335" s="9" t="str">
        <f t="shared" si="85"/>
        <v>,"n 12"</v>
      </c>
      <c r="AA335" s="9" t="str">
        <f t="shared" si="86"/>
        <v>,""</v>
      </c>
      <c r="AB335" s="9" t="str">
        <f t="shared" si="87"/>
        <v>,"6"</v>
      </c>
      <c r="AC335" s="9" t="str">
        <f t="shared" si="88"/>
        <v>,"6"</v>
      </c>
      <c r="AD335" s="9"/>
      <c r="AE335" s="12" t="str">
        <f t="shared" si="89"/>
        <v/>
      </c>
    </row>
    <row r="336" spans="1:31" ht="29.25" thickBot="1">
      <c r="A336">
        <v>331</v>
      </c>
      <c r="B336" s="4" t="s">
        <v>597</v>
      </c>
      <c r="C336" s="4" t="s">
        <v>598</v>
      </c>
      <c r="D336" s="5" t="s">
        <v>599</v>
      </c>
      <c r="E336" s="4" t="s">
        <v>13</v>
      </c>
      <c r="F336" s="4" t="s">
        <v>37</v>
      </c>
      <c r="G336" s="4"/>
      <c r="H336" s="4">
        <v>2</v>
      </c>
      <c r="I336" s="4">
        <v>2</v>
      </c>
      <c r="J336" s="4"/>
      <c r="K336" s="4"/>
      <c r="L336" s="4"/>
      <c r="M336" t="b">
        <f t="shared" si="90"/>
        <v>1</v>
      </c>
      <c r="N336" t="b">
        <f>IF(M336,ISNA(VLOOKUP(B336,$B$3:B335,1,FALSE)))</f>
        <v>1</v>
      </c>
      <c r="P336" s="14" t="b">
        <f t="shared" si="76"/>
        <v>1</v>
      </c>
      <c r="Q336" s="10" t="str">
        <f t="shared" si="77"/>
        <v>CVC3_Track1</v>
      </c>
      <c r="R336" s="15"/>
      <c r="S336" s="10" t="str">
        <f t="shared" si="78"/>
        <v>Card</v>
      </c>
      <c r="T336" s="10" t="str">
        <f t="shared" si="79"/>
        <v>binary</v>
      </c>
      <c r="U336" s="11" t="str">
        <f t="shared" si="80"/>
        <v>CARD_CVC3_Track1</v>
      </c>
      <c r="V336" s="9" t="str">
        <f t="shared" si="81"/>
        <v>("9F60"</v>
      </c>
      <c r="W336" s="9" t="str">
        <f t="shared" si="82"/>
        <v>,"CVC3 (Track1)"</v>
      </c>
      <c r="X336" s="9" t="str">
        <f t="shared" si="83"/>
        <v>,"The CVC3 (Track1) is a 2-byte cryptogram returned by the Card in the response to the COMPUTE CRYPTOGRAPHIC CHECKSUM command."</v>
      </c>
      <c r="Y336" s="9" t="str">
        <f t="shared" si="84"/>
        <v>,"Card"</v>
      </c>
      <c r="Z336" s="9" t="str">
        <f t="shared" si="85"/>
        <v>,"binary"</v>
      </c>
      <c r="AA336" s="9" t="str">
        <f t="shared" si="86"/>
        <v>,""</v>
      </c>
      <c r="AB336" s="9" t="str">
        <f t="shared" si="87"/>
        <v>,"2"</v>
      </c>
      <c r="AC336" s="9" t="str">
        <f t="shared" si="88"/>
        <v>,"2"</v>
      </c>
      <c r="AD336" s="9"/>
      <c r="AE336" s="12" t="str">
        <f t="shared" si="89"/>
        <v>CARD_CVC3_Track1("9F60","CVC3 (Track1)","The CVC3 (Track1) is a 2-byte cryptogram returned by the Card in the response to the COMPUTE CRYPTOGRAPHIC CHECKSUM command.","Card","binary","","2","2"),</v>
      </c>
    </row>
    <row r="337" spans="1:31" ht="43.5" thickBot="1">
      <c r="A337">
        <v>332</v>
      </c>
      <c r="B337" s="2" t="s">
        <v>597</v>
      </c>
      <c r="C337" s="2" t="s">
        <v>600</v>
      </c>
      <c r="D337" s="3" t="s">
        <v>601</v>
      </c>
      <c r="E337" s="2" t="s">
        <v>13</v>
      </c>
      <c r="F337" s="2" t="s">
        <v>37</v>
      </c>
      <c r="G337" s="2"/>
      <c r="H337" s="2">
        <v>1</v>
      </c>
      <c r="I337" s="2">
        <v>1</v>
      </c>
      <c r="J337" s="2"/>
      <c r="K337" s="2"/>
      <c r="L337" s="2"/>
      <c r="M337" t="b">
        <f t="shared" si="90"/>
        <v>1</v>
      </c>
      <c r="N337" t="b">
        <f>IF(M337,ISNA(VLOOKUP(B337,$B$3:B336,1,FALSE)))</f>
        <v>0</v>
      </c>
      <c r="P337" s="14" t="b">
        <f t="shared" si="76"/>
        <v>0</v>
      </c>
      <c r="Q337" s="10" t="str">
        <f t="shared" si="77"/>
        <v>Issuer_Update_Parameter</v>
      </c>
      <c r="R337" s="15"/>
      <c r="S337" s="10" t="str">
        <f t="shared" si="78"/>
        <v>Card</v>
      </c>
      <c r="T337" s="10" t="str">
        <f t="shared" si="79"/>
        <v>binary</v>
      </c>
      <c r="U337" s="11" t="str">
        <f t="shared" si="80"/>
        <v>CARD_Issuer_Update_Parameter</v>
      </c>
      <c r="V337" s="9" t="str">
        <f t="shared" si="81"/>
        <v>("9F60"</v>
      </c>
      <c r="W337" s="9" t="str">
        <f t="shared" si="82"/>
        <v>,"Issuer Update Parameter"</v>
      </c>
      <c r="X337" s="9" t="str">
        <f t="shared" si="83"/>
        <v>,"Parameter from the ICC to indicate the behaviour/ergonomics (e.g. “present-and-hold” or “two presentments” or none) for processing the results of the online authorisation request."</v>
      </c>
      <c r="Y337" s="9" t="str">
        <f t="shared" si="84"/>
        <v>,"Card"</v>
      </c>
      <c r="Z337" s="9" t="str">
        <f t="shared" si="85"/>
        <v>,"binary"</v>
      </c>
      <c r="AA337" s="9" t="str">
        <f t="shared" si="86"/>
        <v>,""</v>
      </c>
      <c r="AB337" s="9" t="str">
        <f t="shared" si="87"/>
        <v>,"1"</v>
      </c>
      <c r="AC337" s="9" t="str">
        <f t="shared" si="88"/>
        <v>,"1"</v>
      </c>
      <c r="AD337" s="9"/>
      <c r="AE337" s="12" t="str">
        <f t="shared" si="89"/>
        <v/>
      </c>
    </row>
    <row r="338" spans="1:31" ht="15.75" thickBot="1">
      <c r="A338">
        <v>333</v>
      </c>
      <c r="B338" s="4" t="s">
        <v>597</v>
      </c>
      <c r="C338" s="4" t="s">
        <v>602</v>
      </c>
      <c r="D338" s="5"/>
      <c r="E338" s="4" t="s">
        <v>13</v>
      </c>
      <c r="F338" s="4" t="s">
        <v>30</v>
      </c>
      <c r="G338" s="4"/>
      <c r="H338" s="4"/>
      <c r="I338" s="4"/>
      <c r="J338" s="4"/>
      <c r="K338" s="4"/>
      <c r="L338" s="4"/>
      <c r="M338" t="b">
        <f t="shared" si="90"/>
        <v>1</v>
      </c>
      <c r="N338" t="b">
        <f>IF(M338,ISNA(VLOOKUP(B338,$B$3:B337,1,FALSE)))</f>
        <v>0</v>
      </c>
      <c r="P338" s="14" t="b">
        <f t="shared" si="76"/>
        <v>0</v>
      </c>
      <c r="Q338" s="10" t="str">
        <f t="shared" si="77"/>
        <v>P3_Generated_3DES_KEYS</v>
      </c>
      <c r="R338" s="15"/>
      <c r="S338" s="10" t="str">
        <f t="shared" si="78"/>
        <v>Card</v>
      </c>
      <c r="T338" s="10" t="str">
        <f t="shared" si="79"/>
        <v>H</v>
      </c>
      <c r="U338" s="11" t="str">
        <f t="shared" si="80"/>
        <v>CARD_P3_Generated_3DES_KEYS</v>
      </c>
      <c r="V338" s="9" t="str">
        <f t="shared" si="81"/>
        <v>("9F60"</v>
      </c>
      <c r="W338" s="9" t="str">
        <f t="shared" si="82"/>
        <v>,"P3 Generated 3DES KEYS"</v>
      </c>
      <c r="X338" s="9" t="str">
        <f t="shared" si="83"/>
        <v>,""</v>
      </c>
      <c r="Y338" s="9" t="str">
        <f t="shared" si="84"/>
        <v>,"Card"</v>
      </c>
      <c r="Z338" s="9" t="str">
        <f t="shared" si="85"/>
        <v>,"H"</v>
      </c>
      <c r="AA338" s="9" t="str">
        <f t="shared" si="86"/>
        <v>,""</v>
      </c>
      <c r="AB338" s="9" t="str">
        <f t="shared" si="87"/>
        <v>,""</v>
      </c>
      <c r="AC338" s="9" t="str">
        <f t="shared" si="88"/>
        <v>,""</v>
      </c>
      <c r="AD338" s="9"/>
      <c r="AE338" s="12" t="str">
        <f t="shared" si="89"/>
        <v/>
      </c>
    </row>
    <row r="339" spans="1:31" ht="29.25" thickBot="1">
      <c r="A339">
        <v>334</v>
      </c>
      <c r="B339" s="2" t="s">
        <v>603</v>
      </c>
      <c r="C339" s="2" t="s">
        <v>604</v>
      </c>
      <c r="D339" s="3" t="s">
        <v>605</v>
      </c>
      <c r="E339" s="2" t="s">
        <v>13</v>
      </c>
      <c r="F339" s="2" t="s">
        <v>37</v>
      </c>
      <c r="G339" s="2"/>
      <c r="H339" s="2">
        <v>2</v>
      </c>
      <c r="I339" s="2">
        <v>2</v>
      </c>
      <c r="J339" s="2"/>
      <c r="K339" s="2"/>
      <c r="L339" s="2"/>
      <c r="M339" t="b">
        <f t="shared" si="90"/>
        <v>1</v>
      </c>
      <c r="N339" t="b">
        <f>IF(M339,ISNA(VLOOKUP(B339,$B$3:B338,1,FALSE)))</f>
        <v>1</v>
      </c>
      <c r="P339" s="14" t="b">
        <f t="shared" si="76"/>
        <v>1</v>
      </c>
      <c r="Q339" s="10" t="str">
        <f t="shared" si="77"/>
        <v>CVC3_Track2</v>
      </c>
      <c r="R339" s="15"/>
      <c r="S339" s="10" t="str">
        <f t="shared" si="78"/>
        <v>Card</v>
      </c>
      <c r="T339" s="10" t="str">
        <f t="shared" si="79"/>
        <v>binary</v>
      </c>
      <c r="U339" s="11" t="str">
        <f t="shared" si="80"/>
        <v>CARD_CVC3_Track2</v>
      </c>
      <c r="V339" s="9" t="str">
        <f t="shared" si="81"/>
        <v>("9F61"</v>
      </c>
      <c r="W339" s="9" t="str">
        <f t="shared" si="82"/>
        <v>,"CVC3 (Track2)"</v>
      </c>
      <c r="X339" s="9" t="str">
        <f t="shared" si="83"/>
        <v>,"The CVC3 (Track2) is a 2-byte cryptogram returned by the Card in the response to the COMPUTE CRYPTOGRAPHIC CHECKSUM command."</v>
      </c>
      <c r="Y339" s="9" t="str">
        <f t="shared" si="84"/>
        <v>,"Card"</v>
      </c>
      <c r="Z339" s="9" t="str">
        <f t="shared" si="85"/>
        <v>,"binary"</v>
      </c>
      <c r="AA339" s="9" t="str">
        <f t="shared" si="86"/>
        <v>,""</v>
      </c>
      <c r="AB339" s="9" t="str">
        <f t="shared" si="87"/>
        <v>,"2"</v>
      </c>
      <c r="AC339" s="9" t="str">
        <f t="shared" si="88"/>
        <v>,"2"</v>
      </c>
      <c r="AD339" s="9"/>
      <c r="AE339" s="12" t="str">
        <f t="shared" si="89"/>
        <v>CARD_CVC3_Track2("9F61","CVC3 (Track2)","The CVC3 (Track2) is a 2-byte cryptogram returned by the Card in the response to the COMPUTE CRYPTOGRAPHIC CHECKSUM command.","Card","binary","","2","2"),</v>
      </c>
    </row>
    <row r="340" spans="1:31" ht="29.25" thickBot="1">
      <c r="A340">
        <v>335</v>
      </c>
      <c r="B340" s="4" t="s">
        <v>606</v>
      </c>
      <c r="C340" s="4" t="s">
        <v>607</v>
      </c>
      <c r="D340" s="5" t="s">
        <v>608</v>
      </c>
      <c r="E340" s="4"/>
      <c r="F340" s="4" t="s">
        <v>37</v>
      </c>
      <c r="G340" s="4"/>
      <c r="H340" s="4">
        <v>6</v>
      </c>
      <c r="I340" s="4">
        <v>6</v>
      </c>
      <c r="J340" s="4"/>
      <c r="K340" s="4"/>
      <c r="L340" s="4"/>
      <c r="M340" t="b">
        <f t="shared" si="90"/>
        <v>1</v>
      </c>
      <c r="N340" t="b">
        <f>IF(M340,ISNA(VLOOKUP(B340,$B$3:B339,1,FALSE)))</f>
        <v>1</v>
      </c>
      <c r="P340" s="14" t="b">
        <f t="shared" si="76"/>
        <v>1</v>
      </c>
      <c r="Q340" s="10" t="str">
        <f t="shared" si="77"/>
        <v>PCVC3_Track1</v>
      </c>
      <c r="R340" s="15"/>
      <c r="S340" s="10" t="str">
        <f t="shared" si="78"/>
        <v/>
      </c>
      <c r="T340" s="10" t="str">
        <f t="shared" si="79"/>
        <v>binary</v>
      </c>
      <c r="U340" s="11" t="str">
        <f t="shared" si="80"/>
        <v>PCVC3_Track1</v>
      </c>
      <c r="V340" s="9" t="str">
        <f t="shared" si="81"/>
        <v>("9F62"</v>
      </c>
      <c r="W340" s="9" t="str">
        <f t="shared" si="82"/>
        <v>,"PCVC3 (Track1)"</v>
      </c>
      <c r="X340" s="9" t="str">
        <f t="shared" si="83"/>
        <v>,"PCVC3(Track1) indicates to the Kernel the positions in the discretionary data field of the Track 1 Data where the CVC3 (Track1) digits must be copied."</v>
      </c>
      <c r="Y340" s="9" t="str">
        <f t="shared" si="84"/>
        <v>,""</v>
      </c>
      <c r="Z340" s="9" t="str">
        <f t="shared" si="85"/>
        <v>,"binary"</v>
      </c>
      <c r="AA340" s="9" t="str">
        <f t="shared" si="86"/>
        <v>,""</v>
      </c>
      <c r="AB340" s="9" t="str">
        <f t="shared" si="87"/>
        <v>,"6"</v>
      </c>
      <c r="AC340" s="9" t="str">
        <f t="shared" si="88"/>
        <v>,"6"</v>
      </c>
      <c r="AD340" s="9"/>
      <c r="AE340" s="12" t="str">
        <f t="shared" si="89"/>
        <v>PCVC3_Track1("9F62","PCVC3 (Track1)","PCVC3(Track1) indicates to the Kernel the positions in the discretionary data field of the Track 1 Data where the CVC3 (Track1) digits must be copied.","","binary","","6","6"),</v>
      </c>
    </row>
    <row r="341" spans="1:31" ht="29.25" thickBot="1">
      <c r="A341">
        <v>336</v>
      </c>
      <c r="B341" s="2" t="s">
        <v>606</v>
      </c>
      <c r="C341" s="2" t="s">
        <v>609</v>
      </c>
      <c r="D341" s="3"/>
      <c r="E341" s="2" t="s">
        <v>13</v>
      </c>
      <c r="F341" s="2" t="s">
        <v>30</v>
      </c>
      <c r="G341" s="2"/>
      <c r="H341" s="2"/>
      <c r="I341" s="2"/>
      <c r="J341" s="2"/>
      <c r="K341" s="2"/>
      <c r="L341" s="2"/>
      <c r="M341" t="b">
        <f t="shared" si="90"/>
        <v>1</v>
      </c>
      <c r="N341" t="b">
        <f>IF(M341,ISNA(VLOOKUP(B341,$B$3:B340,1,FALSE)))</f>
        <v>0</v>
      </c>
      <c r="P341" s="14" t="b">
        <f t="shared" si="76"/>
        <v>0</v>
      </c>
      <c r="Q341" s="10" t="str">
        <f t="shared" si="77"/>
        <v>Encrypted_PIN_ISO_95641_Format_0_Thales_P3_Format_01</v>
      </c>
      <c r="R341" s="15"/>
      <c r="S341" s="10" t="str">
        <f t="shared" si="78"/>
        <v>Card</v>
      </c>
      <c r="T341" s="10" t="str">
        <f t="shared" si="79"/>
        <v>H</v>
      </c>
      <c r="U341" s="11" t="str">
        <f t="shared" si="80"/>
        <v>CARD_Encrypted_PIN_ISO_95641_Format_0_Thales_P3_Format_01</v>
      </c>
      <c r="V341" s="9" t="str">
        <f t="shared" si="81"/>
        <v>("9F62"</v>
      </c>
      <c r="W341" s="9" t="str">
        <f t="shared" si="82"/>
        <v>,"Encrypted PIN - ISO 95641 Format 0 (Thales P3 Format 01)"</v>
      </c>
      <c r="X341" s="9" t="str">
        <f t="shared" si="83"/>
        <v>,""</v>
      </c>
      <c r="Y341" s="9" t="str">
        <f t="shared" si="84"/>
        <v>,"Card"</v>
      </c>
      <c r="Z341" s="9" t="str">
        <f t="shared" si="85"/>
        <v>,"H"</v>
      </c>
      <c r="AA341" s="9" t="str">
        <f t="shared" si="86"/>
        <v>,""</v>
      </c>
      <c r="AB341" s="9" t="str">
        <f t="shared" si="87"/>
        <v>,""</v>
      </c>
      <c r="AC341" s="9" t="str">
        <f t="shared" si="88"/>
        <v>,""</v>
      </c>
      <c r="AD341" s="9"/>
      <c r="AE341" s="12" t="str">
        <f t="shared" si="89"/>
        <v/>
      </c>
    </row>
    <row r="342" spans="1:31" ht="15.75" thickBot="1">
      <c r="A342">
        <v>337</v>
      </c>
      <c r="B342" s="4" t="s">
        <v>610</v>
      </c>
      <c r="C342" s="4" t="s">
        <v>611</v>
      </c>
      <c r="D342" s="5"/>
      <c r="E342" s="4" t="s">
        <v>13</v>
      </c>
      <c r="F342" s="4" t="s">
        <v>37</v>
      </c>
      <c r="G342" s="4"/>
      <c r="H342" s="4" t="s">
        <v>110</v>
      </c>
      <c r="I342" s="4" t="s">
        <v>110</v>
      </c>
      <c r="J342" s="4"/>
      <c r="K342" s="4"/>
      <c r="L342" s="4"/>
      <c r="M342" t="b">
        <f t="shared" si="90"/>
        <v>1</v>
      </c>
      <c r="N342" t="b">
        <f>IF(M342,ISNA(VLOOKUP(B342,$B$3:B341,1,FALSE)))</f>
        <v>1</v>
      </c>
      <c r="P342" s="14" t="b">
        <f t="shared" si="76"/>
        <v>1</v>
      </c>
      <c r="Q342" s="10" t="str">
        <f t="shared" si="77"/>
        <v>Offline_Counter_Initial_Value</v>
      </c>
      <c r="R342" s="15"/>
      <c r="S342" s="10" t="str">
        <f t="shared" si="78"/>
        <v>Card</v>
      </c>
      <c r="T342" s="10" t="str">
        <f t="shared" si="79"/>
        <v>binary</v>
      </c>
      <c r="U342" s="11" t="str">
        <f t="shared" si="80"/>
        <v>CARD_Offline_Counter_Initial_Value</v>
      </c>
      <c r="V342" s="9" t="str">
        <f t="shared" si="81"/>
        <v>("9F63"</v>
      </c>
      <c r="W342" s="9" t="str">
        <f t="shared" si="82"/>
        <v>,"Offline Counter Initial Value"</v>
      </c>
      <c r="X342" s="9" t="str">
        <f t="shared" si="83"/>
        <v>,""</v>
      </c>
      <c r="Y342" s="9" t="str">
        <f t="shared" si="84"/>
        <v>,"Card"</v>
      </c>
      <c r="Z342" s="9" t="str">
        <f t="shared" si="85"/>
        <v>,"binary"</v>
      </c>
      <c r="AA342" s="9" t="str">
        <f t="shared" si="86"/>
        <v>,""</v>
      </c>
      <c r="AB342" s="9" t="str">
        <f t="shared" si="87"/>
        <v>,"var."</v>
      </c>
      <c r="AC342" s="9" t="str">
        <f t="shared" si="88"/>
        <v>,"var."</v>
      </c>
      <c r="AD342" s="9"/>
      <c r="AE342" s="12" t="str">
        <f t="shared" si="89"/>
        <v>CARD_Offline_Counter_Initial_Value("9F63","Offline Counter Initial Value","","Card","binary","","var.","var."),</v>
      </c>
    </row>
    <row r="343" spans="1:31" ht="43.5" thickBot="1">
      <c r="A343">
        <v>338</v>
      </c>
      <c r="B343" s="2" t="s">
        <v>610</v>
      </c>
      <c r="C343" s="2" t="s">
        <v>612</v>
      </c>
      <c r="D343" s="3" t="s">
        <v>613</v>
      </c>
      <c r="E343" s="2"/>
      <c r="F343" s="2" t="s">
        <v>37</v>
      </c>
      <c r="G343" s="2"/>
      <c r="H343" s="2">
        <v>6</v>
      </c>
      <c r="I343" s="2">
        <v>6</v>
      </c>
      <c r="J343" s="2"/>
      <c r="K343" s="2"/>
      <c r="L343" s="2"/>
      <c r="M343" t="b">
        <f t="shared" si="90"/>
        <v>1</v>
      </c>
      <c r="N343" t="b">
        <f>IF(M343,ISNA(VLOOKUP(B343,$B$3:B342,1,FALSE)))</f>
        <v>0</v>
      </c>
      <c r="P343" s="14" t="b">
        <f t="shared" si="76"/>
        <v>0</v>
      </c>
      <c r="Q343" s="10" t="str">
        <f t="shared" si="77"/>
        <v>PUNATC_Track1</v>
      </c>
      <c r="R343" s="15"/>
      <c r="S343" s="10" t="str">
        <f t="shared" si="78"/>
        <v/>
      </c>
      <c r="T343" s="10" t="str">
        <f t="shared" si="79"/>
        <v>binary</v>
      </c>
      <c r="U343" s="11" t="str">
        <f t="shared" si="80"/>
        <v>PUNATC_Track1</v>
      </c>
      <c r="V343" s="9" t="str">
        <f t="shared" si="81"/>
        <v>("9F63"</v>
      </c>
      <c r="W343" s="9" t="str">
        <f t="shared" si="82"/>
        <v>,"PUNATC (Track1)"</v>
      </c>
      <c r="X343" s="9" t="str">
        <f t="shared" si="83"/>
        <v>,"PUNATC(Track1) indicates to the Kernel the positions in the discretionary data field of Track 1 Data where the Unpredictable Number (Numeric) digits and Application Transaction Counter digits have to be copied."</v>
      </c>
      <c r="Y343" s="9" t="str">
        <f t="shared" si="84"/>
        <v>,""</v>
      </c>
      <c r="Z343" s="9" t="str">
        <f t="shared" si="85"/>
        <v>,"binary"</v>
      </c>
      <c r="AA343" s="9" t="str">
        <f t="shared" si="86"/>
        <v>,""</v>
      </c>
      <c r="AB343" s="9" t="str">
        <f t="shared" si="87"/>
        <v>,"6"</v>
      </c>
      <c r="AC343" s="9" t="str">
        <f t="shared" si="88"/>
        <v>,"6"</v>
      </c>
      <c r="AD343" s="9"/>
      <c r="AE343" s="12" t="str">
        <f t="shared" si="89"/>
        <v/>
      </c>
    </row>
    <row r="344" spans="1:31" ht="43.5" thickBot="1">
      <c r="A344">
        <v>339</v>
      </c>
      <c r="B344" s="4" t="s">
        <v>614</v>
      </c>
      <c r="C344" s="4" t="s">
        <v>615</v>
      </c>
      <c r="D344" s="5" t="s">
        <v>616</v>
      </c>
      <c r="E344" s="4" t="s">
        <v>13</v>
      </c>
      <c r="F344" s="4" t="s">
        <v>37</v>
      </c>
      <c r="G344" s="4"/>
      <c r="H344" s="4">
        <v>1</v>
      </c>
      <c r="I344" s="4">
        <v>1</v>
      </c>
      <c r="J344" s="4"/>
      <c r="K344" s="4"/>
      <c r="L344" s="4"/>
      <c r="M344" t="b">
        <f t="shared" si="90"/>
        <v>1</v>
      </c>
      <c r="N344" t="b">
        <f>IF(M344,ISNA(VLOOKUP(B344,$B$3:B343,1,FALSE)))</f>
        <v>1</v>
      </c>
      <c r="P344" s="14" t="b">
        <f t="shared" si="76"/>
        <v>1</v>
      </c>
      <c r="Q344" s="10" t="str">
        <f t="shared" si="77"/>
        <v>NATC_Track1</v>
      </c>
      <c r="R344" s="15"/>
      <c r="S344" s="10" t="str">
        <f t="shared" si="78"/>
        <v>Card</v>
      </c>
      <c r="T344" s="10" t="str">
        <f t="shared" si="79"/>
        <v>binary</v>
      </c>
      <c r="U344" s="11" t="str">
        <f t="shared" si="80"/>
        <v>CARD_NATC_Track1</v>
      </c>
      <c r="V344" s="9" t="str">
        <f t="shared" si="81"/>
        <v>("9F64"</v>
      </c>
      <c r="W344" s="9" t="str">
        <f t="shared" si="82"/>
        <v>,"NATC (Track1)"</v>
      </c>
      <c r="X344" s="9" t="str">
        <f t="shared" si="83"/>
        <v>,"The value of NATC(Track1) represents the number of digits of the Application Transaction Counter to be included in the discretionary data field of Track 1 Data."</v>
      </c>
      <c r="Y344" s="9" t="str">
        <f t="shared" si="84"/>
        <v>,"Card"</v>
      </c>
      <c r="Z344" s="9" t="str">
        <f t="shared" si="85"/>
        <v>,"binary"</v>
      </c>
      <c r="AA344" s="9" t="str">
        <f t="shared" si="86"/>
        <v>,""</v>
      </c>
      <c r="AB344" s="9" t="str">
        <f t="shared" si="87"/>
        <v>,"1"</v>
      </c>
      <c r="AC344" s="9" t="str">
        <f t="shared" si="88"/>
        <v>,"1"</v>
      </c>
      <c r="AD344" s="9"/>
      <c r="AE344" s="12" t="str">
        <f t="shared" si="89"/>
        <v>CARD_NATC_Track1("9F64","NATC (Track1)","The value of NATC(Track1) represents the number of digits of the Application Transaction Counter to be included in the discretionary data field of Track 1 Data.","Card","binary","","1","1"),</v>
      </c>
    </row>
    <row r="345" spans="1:31" ht="29.25" thickBot="1">
      <c r="A345">
        <v>340</v>
      </c>
      <c r="B345" s="2" t="s">
        <v>617</v>
      </c>
      <c r="C345" s="2" t="s">
        <v>618</v>
      </c>
      <c r="D345" s="3" t="s">
        <v>619</v>
      </c>
      <c r="E345" s="2"/>
      <c r="F345" s="2" t="s">
        <v>37</v>
      </c>
      <c r="G345" s="2"/>
      <c r="H345" s="2">
        <v>2</v>
      </c>
      <c r="I345" s="2">
        <v>2</v>
      </c>
      <c r="J345" s="2"/>
      <c r="K345" s="2"/>
      <c r="L345" s="2"/>
      <c r="M345" t="b">
        <f t="shared" si="90"/>
        <v>1</v>
      </c>
      <c r="N345" t="b">
        <f>IF(M345,ISNA(VLOOKUP(B345,$B$3:B344,1,FALSE)))</f>
        <v>1</v>
      </c>
      <c r="P345" s="14" t="b">
        <f t="shared" si="76"/>
        <v>1</v>
      </c>
      <c r="Q345" s="10" t="str">
        <f t="shared" si="77"/>
        <v>PCVC3_Track2</v>
      </c>
      <c r="R345" s="15"/>
      <c r="S345" s="10" t="str">
        <f t="shared" si="78"/>
        <v/>
      </c>
      <c r="T345" s="10" t="str">
        <f t="shared" si="79"/>
        <v>binary</v>
      </c>
      <c r="U345" s="11" t="str">
        <f t="shared" si="80"/>
        <v>PCVC3_Track2</v>
      </c>
      <c r="V345" s="9" t="str">
        <f t="shared" si="81"/>
        <v>("9F65"</v>
      </c>
      <c r="W345" s="9" t="str">
        <f t="shared" si="82"/>
        <v>,"PCVC3 (Track2)"</v>
      </c>
      <c r="X345" s="9" t="str">
        <f t="shared" si="83"/>
        <v>,"PCVC3(Track2) indicates to the Kernel the positions in the discretionary data field of the Track 2 Data where the CVC3 (Track2) digits must be copied."</v>
      </c>
      <c r="Y345" s="9" t="str">
        <f t="shared" si="84"/>
        <v>,""</v>
      </c>
      <c r="Z345" s="9" t="str">
        <f t="shared" si="85"/>
        <v>,"binary"</v>
      </c>
      <c r="AA345" s="9" t="str">
        <f t="shared" si="86"/>
        <v>,""</v>
      </c>
      <c r="AB345" s="9" t="str">
        <f t="shared" si="87"/>
        <v>,"2"</v>
      </c>
      <c r="AC345" s="9" t="str">
        <f t="shared" si="88"/>
        <v>,"2"</v>
      </c>
      <c r="AD345" s="9"/>
      <c r="AE345" s="12" t="str">
        <f t="shared" si="89"/>
        <v>PCVC3_Track2("9F65","PCVC3 (Track2)","PCVC3(Track2) indicates to the Kernel the positions in the discretionary data field of the Track 2 Data where the CVC3 (Track2) digits must be copied.","","binary","","2","2"),</v>
      </c>
    </row>
    <row r="346" spans="1:31" ht="72" thickBot="1">
      <c r="A346">
        <v>341</v>
      </c>
      <c r="B346" s="4" t="s">
        <v>620</v>
      </c>
      <c r="C346" s="4" t="s">
        <v>621</v>
      </c>
      <c r="D346" s="5" t="s">
        <v>622</v>
      </c>
      <c r="E346" s="4" t="s">
        <v>52</v>
      </c>
      <c r="F346" s="4" t="s">
        <v>353</v>
      </c>
      <c r="G346" s="4"/>
      <c r="H346" s="4">
        <v>4</v>
      </c>
      <c r="I346" s="4">
        <v>4</v>
      </c>
      <c r="J346" s="4"/>
      <c r="K346" s="4"/>
      <c r="L346" s="4"/>
      <c r="M346" t="b">
        <f t="shared" si="90"/>
        <v>1</v>
      </c>
      <c r="N346" t="b">
        <f>IF(M346,ISNA(VLOOKUP(B346,$B$3:B345,1,FALSE)))</f>
        <v>1</v>
      </c>
      <c r="P346" s="14" t="b">
        <f t="shared" si="76"/>
        <v>1</v>
      </c>
      <c r="Q346" s="10" t="str">
        <f t="shared" si="77"/>
        <v>Terminal_Transaction_Qualifiers_TTQ</v>
      </c>
      <c r="R346" s="15"/>
      <c r="S346" s="10" t="str">
        <f t="shared" si="78"/>
        <v>Terminal</v>
      </c>
      <c r="T346" s="10" t="str">
        <f t="shared" si="79"/>
        <v>binary_32</v>
      </c>
      <c r="U346" s="11" t="str">
        <f t="shared" si="80"/>
        <v>TERMINAL_Terminal_Transaction_Qualifiers_TTQ</v>
      </c>
      <c r="V346" s="9" t="str">
        <f t="shared" si="81"/>
        <v>("9F66"</v>
      </c>
      <c r="W346" s="9" t="str">
        <f t="shared" si="82"/>
        <v>,"Terminal Transaction Qualifiers (TTQ)"</v>
      </c>
      <c r="X346" s="9" t="str">
        <f t="shared" si="83"/>
        <v>,"Indicates reader capabilities, requirements, and preferences to the card. TTQ byte 2 bits 8-7 are transient values, and reset to zero at the beginning of the transaction. All other TTQ bits are static values, and not modified based on transaction conditions. TTQ byte 3 bit 7 shall be set by the acquirer-merchant to 1b."</v>
      </c>
      <c r="Y346" s="9" t="str">
        <f t="shared" si="84"/>
        <v>,"Terminal"</v>
      </c>
      <c r="Z346" s="9" t="str">
        <f t="shared" si="85"/>
        <v>,"binary 32"</v>
      </c>
      <c r="AA346" s="9" t="str">
        <f t="shared" si="86"/>
        <v>,""</v>
      </c>
      <c r="AB346" s="9" t="str">
        <f t="shared" si="87"/>
        <v>,"4"</v>
      </c>
      <c r="AC346" s="9" t="str">
        <f t="shared" si="88"/>
        <v>,"4"</v>
      </c>
      <c r="AD346" s="9"/>
      <c r="AE346" s="12" t="str">
        <f t="shared" si="89"/>
        <v>TERMINAL_Terminal_Transaction_Qualifiers_TTQ("9F66","Terminal Transaction Qualifiers (TTQ)","Indicates reader capabilities, requirements, and preferences to the card. TTQ byte 2 bits 8-7 are transient values, and reset to zero at the beginning of the transaction. All other TTQ bits are static values, and not modified based on transaction conditions. TTQ byte 3 bit 7 shall be set by the acquirer-merchant to 1b.","Terminal","binary 32","","4","4"),</v>
      </c>
    </row>
    <row r="347" spans="1:31" ht="43.5" thickBot="1">
      <c r="A347">
        <v>342</v>
      </c>
      <c r="B347" s="2" t="s">
        <v>620</v>
      </c>
      <c r="C347" s="2" t="s">
        <v>623</v>
      </c>
      <c r="D347" s="3" t="s">
        <v>624</v>
      </c>
      <c r="E347" s="2"/>
      <c r="F347" s="2" t="s">
        <v>37</v>
      </c>
      <c r="G347" s="2"/>
      <c r="H347" s="2">
        <v>2</v>
      </c>
      <c r="I347" s="2">
        <v>2</v>
      </c>
      <c r="J347" s="2"/>
      <c r="K347" s="2"/>
      <c r="L347" s="2"/>
      <c r="M347" t="b">
        <f t="shared" si="90"/>
        <v>1</v>
      </c>
      <c r="N347" t="b">
        <f>IF(M347,ISNA(VLOOKUP(B347,$B$3:B346,1,FALSE)))</f>
        <v>0</v>
      </c>
      <c r="P347" s="14" t="b">
        <f t="shared" si="76"/>
        <v>0</v>
      </c>
      <c r="Q347" s="10" t="str">
        <f t="shared" si="77"/>
        <v>PUNATC_Track2</v>
      </c>
      <c r="R347" s="15"/>
      <c r="S347" s="10" t="str">
        <f t="shared" si="78"/>
        <v/>
      </c>
      <c r="T347" s="10" t="str">
        <f t="shared" si="79"/>
        <v>binary</v>
      </c>
      <c r="U347" s="11" t="str">
        <f t="shared" si="80"/>
        <v>PUNATC_Track2</v>
      </c>
      <c r="V347" s="9" t="str">
        <f t="shared" si="81"/>
        <v>("9F66"</v>
      </c>
      <c r="W347" s="9" t="str">
        <f t="shared" si="82"/>
        <v>,"PUNATC (Track2)"</v>
      </c>
      <c r="X347" s="9" t="str">
        <f t="shared" si="83"/>
        <v>,"PUNATC(Track2) indicates to the Kernel the positions in the discretionary data field of Track 2 Data where the Unpredictable Number (Numeric) digits and Application Transaction Counter digits have to be copied."</v>
      </c>
      <c r="Y347" s="9" t="str">
        <f t="shared" si="84"/>
        <v>,""</v>
      </c>
      <c r="Z347" s="9" t="str">
        <f t="shared" si="85"/>
        <v>,"binary"</v>
      </c>
      <c r="AA347" s="9" t="str">
        <f t="shared" si="86"/>
        <v>,""</v>
      </c>
      <c r="AB347" s="9" t="str">
        <f t="shared" si="87"/>
        <v>,"2"</v>
      </c>
      <c r="AC347" s="9" t="str">
        <f t="shared" si="88"/>
        <v>,"2"</v>
      </c>
      <c r="AD347" s="9"/>
      <c r="AE347" s="12" t="str">
        <f t="shared" si="89"/>
        <v/>
      </c>
    </row>
    <row r="348" spans="1:31" ht="15.75" thickBot="1">
      <c r="A348">
        <v>343</v>
      </c>
      <c r="B348" s="4" t="s">
        <v>625</v>
      </c>
      <c r="C348" s="4" t="s">
        <v>626</v>
      </c>
      <c r="D348" s="5"/>
      <c r="E348" s="4" t="s">
        <v>13</v>
      </c>
      <c r="F348" s="4" t="s">
        <v>37</v>
      </c>
      <c r="G348" s="4"/>
      <c r="H348" s="4" t="s">
        <v>110</v>
      </c>
      <c r="I348" s="4" t="s">
        <v>110</v>
      </c>
      <c r="J348" s="4"/>
      <c r="K348" s="4"/>
      <c r="L348" s="4"/>
      <c r="M348" t="b">
        <f t="shared" si="90"/>
        <v>1</v>
      </c>
      <c r="N348" t="b">
        <f>IF(M348,ISNA(VLOOKUP(B348,$B$3:B347,1,FALSE)))</f>
        <v>1</v>
      </c>
      <c r="P348" s="14" t="b">
        <f t="shared" si="76"/>
        <v>1</v>
      </c>
      <c r="Q348" s="10" t="str">
        <f t="shared" si="77"/>
        <v>MSD_Offset</v>
      </c>
      <c r="R348" s="15"/>
      <c r="S348" s="10" t="str">
        <f t="shared" si="78"/>
        <v>Card</v>
      </c>
      <c r="T348" s="10" t="str">
        <f t="shared" si="79"/>
        <v>binary</v>
      </c>
      <c r="U348" s="11" t="str">
        <f t="shared" si="80"/>
        <v>CARD_MSD_Offset</v>
      </c>
      <c r="V348" s="9" t="str">
        <f t="shared" si="81"/>
        <v>("9F67"</v>
      </c>
      <c r="W348" s="9" t="str">
        <f t="shared" si="82"/>
        <v>,"MSD Offset"</v>
      </c>
      <c r="X348" s="9" t="str">
        <f t="shared" si="83"/>
        <v>,""</v>
      </c>
      <c r="Y348" s="9" t="str">
        <f t="shared" si="84"/>
        <v>,"Card"</v>
      </c>
      <c r="Z348" s="9" t="str">
        <f t="shared" si="85"/>
        <v>,"binary"</v>
      </c>
      <c r="AA348" s="9" t="str">
        <f t="shared" si="86"/>
        <v>,""</v>
      </c>
      <c r="AB348" s="9" t="str">
        <f t="shared" si="87"/>
        <v>,"var."</v>
      </c>
      <c r="AC348" s="9" t="str">
        <f t="shared" si="88"/>
        <v>,"var."</v>
      </c>
      <c r="AD348" s="9"/>
      <c r="AE348" s="12" t="str">
        <f t="shared" si="89"/>
        <v>CARD_MSD_Offset("9F67","MSD Offset","","Card","binary","","var.","var."),</v>
      </c>
    </row>
    <row r="349" spans="1:31" ht="43.5" thickBot="1">
      <c r="A349">
        <v>344</v>
      </c>
      <c r="B349" s="2" t="s">
        <v>625</v>
      </c>
      <c r="C349" s="2" t="s">
        <v>627</v>
      </c>
      <c r="D349" s="3" t="s">
        <v>628</v>
      </c>
      <c r="E349" s="2" t="s">
        <v>13</v>
      </c>
      <c r="F349" s="2" t="s">
        <v>37</v>
      </c>
      <c r="G349" s="2"/>
      <c r="H349" s="2">
        <v>1</v>
      </c>
      <c r="I349" s="2">
        <v>1</v>
      </c>
      <c r="J349" s="2"/>
      <c r="K349" s="2"/>
      <c r="L349" s="2"/>
      <c r="M349" t="b">
        <f t="shared" si="90"/>
        <v>1</v>
      </c>
      <c r="N349" t="b">
        <f>IF(M349,ISNA(VLOOKUP(B349,$B$3:B348,1,FALSE)))</f>
        <v>0</v>
      </c>
      <c r="P349" s="14" t="b">
        <f t="shared" si="76"/>
        <v>0</v>
      </c>
      <c r="Q349" s="10" t="str">
        <f t="shared" si="77"/>
        <v>NATC_Track2</v>
      </c>
      <c r="R349" s="15"/>
      <c r="S349" s="10" t="str">
        <f t="shared" si="78"/>
        <v>Card</v>
      </c>
      <c r="T349" s="10" t="str">
        <f t="shared" si="79"/>
        <v>binary</v>
      </c>
      <c r="U349" s="11" t="str">
        <f t="shared" si="80"/>
        <v>CARD_NATC_Track2</v>
      </c>
      <c r="V349" s="9" t="str">
        <f t="shared" si="81"/>
        <v>("9F67"</v>
      </c>
      <c r="W349" s="9" t="str">
        <f t="shared" si="82"/>
        <v>,"NATC (Track2)"</v>
      </c>
      <c r="X349" s="9" t="str">
        <f t="shared" si="83"/>
        <v>,"The value of NATC(Track2) represents the number of digits of the Application Transaction Counter to be included in the discretionary data field of Track 2 Data."</v>
      </c>
      <c r="Y349" s="9" t="str">
        <f t="shared" si="84"/>
        <v>,"Card"</v>
      </c>
      <c r="Z349" s="9" t="str">
        <f t="shared" si="85"/>
        <v>,"binary"</v>
      </c>
      <c r="AA349" s="9" t="str">
        <f t="shared" si="86"/>
        <v>,""</v>
      </c>
      <c r="AB349" s="9" t="str">
        <f t="shared" si="87"/>
        <v>,"1"</v>
      </c>
      <c r="AC349" s="9" t="str">
        <f t="shared" si="88"/>
        <v>,"1"</v>
      </c>
      <c r="AD349" s="9"/>
      <c r="AE349" s="12" t="str">
        <f t="shared" si="89"/>
        <v/>
      </c>
    </row>
    <row r="350" spans="1:31" ht="15.75" thickBot="1">
      <c r="A350">
        <v>345</v>
      </c>
      <c r="B350" s="4" t="s">
        <v>629</v>
      </c>
      <c r="C350" s="4" t="s">
        <v>630</v>
      </c>
      <c r="D350" s="5"/>
      <c r="E350" s="4" t="s">
        <v>13</v>
      </c>
      <c r="F350" s="4" t="s">
        <v>37</v>
      </c>
      <c r="G350" s="4"/>
      <c r="H350" s="4" t="s">
        <v>110</v>
      </c>
      <c r="I350" s="4" t="s">
        <v>110</v>
      </c>
      <c r="J350" s="4"/>
      <c r="K350" s="4"/>
      <c r="L350" s="4"/>
      <c r="M350" t="b">
        <f t="shared" si="90"/>
        <v>1</v>
      </c>
      <c r="N350" t="b">
        <f>IF(M350,ISNA(VLOOKUP(B350,$B$3:B349,1,FALSE)))</f>
        <v>1</v>
      </c>
      <c r="P350" s="14" t="b">
        <f t="shared" si="76"/>
        <v>1</v>
      </c>
      <c r="Q350" s="10" t="str">
        <f t="shared" si="77"/>
        <v>Card_Additional_Processes</v>
      </c>
      <c r="R350" s="15"/>
      <c r="S350" s="10" t="str">
        <f t="shared" si="78"/>
        <v>Card</v>
      </c>
      <c r="T350" s="10" t="str">
        <f t="shared" si="79"/>
        <v>binary</v>
      </c>
      <c r="U350" s="11" t="str">
        <f t="shared" si="80"/>
        <v>CARD_Card_Additional_Processes</v>
      </c>
      <c r="V350" s="9" t="str">
        <f t="shared" si="81"/>
        <v>("9F68"</v>
      </c>
      <c r="W350" s="9" t="str">
        <f t="shared" si="82"/>
        <v>,"Card Additional Processes"</v>
      </c>
      <c r="X350" s="9" t="str">
        <f t="shared" si="83"/>
        <v>,""</v>
      </c>
      <c r="Y350" s="9" t="str">
        <f t="shared" si="84"/>
        <v>,"Card"</v>
      </c>
      <c r="Z350" s="9" t="str">
        <f t="shared" si="85"/>
        <v>,"binary"</v>
      </c>
      <c r="AA350" s="9" t="str">
        <f t="shared" si="86"/>
        <v>,""</v>
      </c>
      <c r="AB350" s="9" t="str">
        <f t="shared" si="87"/>
        <v>,"var."</v>
      </c>
      <c r="AC350" s="9" t="str">
        <f t="shared" si="88"/>
        <v>,"var."</v>
      </c>
      <c r="AD350" s="9"/>
      <c r="AE350" s="12" t="str">
        <f t="shared" si="89"/>
        <v>CARD_Card_Additional_Processes("9F68","Card Additional Processes","","Card","binary","","var.","var."),</v>
      </c>
    </row>
    <row r="351" spans="1:31" ht="57.75" thickBot="1">
      <c r="A351">
        <v>346</v>
      </c>
      <c r="B351" s="2" t="s">
        <v>631</v>
      </c>
      <c r="C351" s="2" t="s">
        <v>632</v>
      </c>
      <c r="D351" s="3" t="s">
        <v>633</v>
      </c>
      <c r="E351" s="2" t="s">
        <v>13</v>
      </c>
      <c r="F351" s="2" t="s">
        <v>37</v>
      </c>
      <c r="G351" s="2"/>
      <c r="H351" s="2">
        <v>5</v>
      </c>
      <c r="I351" s="2">
        <v>16</v>
      </c>
      <c r="J351" s="2"/>
      <c r="K351" s="2"/>
      <c r="L351" s="2"/>
      <c r="M351" t="b">
        <f t="shared" si="90"/>
        <v>1</v>
      </c>
      <c r="N351" t="b">
        <f>IF(M351,ISNA(VLOOKUP(B351,$B$3:B350,1,FALSE)))</f>
        <v>1</v>
      </c>
      <c r="P351" s="14" t="b">
        <f t="shared" si="76"/>
        <v>1</v>
      </c>
      <c r="Q351" s="10" t="str">
        <f t="shared" si="77"/>
        <v>Card_Authentication_Related_Data</v>
      </c>
      <c r="R351" s="15"/>
      <c r="S351" s="10" t="str">
        <f t="shared" si="78"/>
        <v>Card</v>
      </c>
      <c r="T351" s="10" t="str">
        <f t="shared" si="79"/>
        <v>binary</v>
      </c>
      <c r="U351" s="11" t="str">
        <f t="shared" si="80"/>
        <v>CARD_Card_Authentication_Related_Data</v>
      </c>
      <c r="V351" s="9" t="str">
        <f t="shared" si="81"/>
        <v>("9F69"</v>
      </c>
      <c r="W351" s="9" t="str">
        <f t="shared" si="82"/>
        <v>,"Card Authentication Related Data"</v>
      </c>
      <c r="X351" s="9" t="str">
        <f t="shared" si="83"/>
        <v>,"Contains the fDDA Version Number, Card Unpredictable Number, and Card Transaction Qualifiers. For transactions where fDDA is performed, the Card Authentication Related Data is returned in the last record specified by the Application File Locator for that transaction."</v>
      </c>
      <c r="Y351" s="9" t="str">
        <f t="shared" si="84"/>
        <v>,"Card"</v>
      </c>
      <c r="Z351" s="9" t="str">
        <f t="shared" si="85"/>
        <v>,"binary"</v>
      </c>
      <c r="AA351" s="9" t="str">
        <f t="shared" si="86"/>
        <v>,""</v>
      </c>
      <c r="AB351" s="9" t="str">
        <f t="shared" si="87"/>
        <v>,"5"</v>
      </c>
      <c r="AC351" s="9" t="str">
        <f t="shared" si="88"/>
        <v>,"16"</v>
      </c>
      <c r="AD351" s="9"/>
      <c r="AE351" s="12" t="str">
        <f t="shared" si="89"/>
        <v>CARD_Card_Authentication_Related_Data("9F69","Card Authentication Related Data","Contains the fDDA Version Number, Card Unpredictable Number, and Card Transaction Qualifiers. For transactions where fDDA is performed, the Card Authentication Related Data is returned in the last record specified by the Application File Locator for that transaction.","Card","binary","","5","16"),</v>
      </c>
    </row>
    <row r="352" spans="1:31" ht="72" thickBot="1">
      <c r="A352">
        <v>347</v>
      </c>
      <c r="B352" s="4" t="s">
        <v>631</v>
      </c>
      <c r="C352" s="4" t="s">
        <v>634</v>
      </c>
      <c r="D352" s="5" t="s">
        <v>635</v>
      </c>
      <c r="E352" s="4" t="s">
        <v>13</v>
      </c>
      <c r="F352" s="4" t="s">
        <v>37</v>
      </c>
      <c r="G352" s="4"/>
      <c r="H352" s="4" t="s">
        <v>110</v>
      </c>
      <c r="I352" s="4" t="s">
        <v>110</v>
      </c>
      <c r="J352" s="4"/>
      <c r="K352" s="4"/>
      <c r="L352" s="4"/>
      <c r="M352" t="b">
        <f t="shared" si="90"/>
        <v>1</v>
      </c>
      <c r="N352" t="b">
        <f>IF(M352,ISNA(VLOOKUP(B352,$B$3:B351,1,FALSE)))</f>
        <v>0</v>
      </c>
      <c r="P352" s="14" t="b">
        <f t="shared" si="76"/>
        <v>0</v>
      </c>
      <c r="Q352" s="10" t="str">
        <f t="shared" si="77"/>
        <v>UDOL</v>
      </c>
      <c r="R352" s="15"/>
      <c r="S352" s="10" t="str">
        <f t="shared" si="78"/>
        <v>Card</v>
      </c>
      <c r="T352" s="10" t="str">
        <f t="shared" si="79"/>
        <v>binary</v>
      </c>
      <c r="U352" s="11" t="str">
        <f t="shared" si="80"/>
        <v>CARD_UDOL</v>
      </c>
      <c r="V352" s="9" t="str">
        <f t="shared" si="81"/>
        <v>("9F69"</v>
      </c>
      <c r="W352" s="9" t="str">
        <f t="shared" si="82"/>
        <v>,"UDOL"</v>
      </c>
      <c r="X352" s="9" t="str">
        <f t="shared" si="83"/>
        <v>,"The UDOL is the DOL that specifies the data objects to be included in the data field of the COMPUTE CRYPTOGRAPHIC CHECKSUM command. The UDOL must at least include the Unpredictable Number (Numeric). The UDOL is not mandatory for the Card. If it is not present in the Card, then the Default UDOL is used."</v>
      </c>
      <c r="Y352" s="9" t="str">
        <f t="shared" si="84"/>
        <v>,"Card"</v>
      </c>
      <c r="Z352" s="9" t="str">
        <f t="shared" si="85"/>
        <v>,"binary"</v>
      </c>
      <c r="AA352" s="9" t="str">
        <f t="shared" si="86"/>
        <v>,""</v>
      </c>
      <c r="AB352" s="9" t="str">
        <f t="shared" si="87"/>
        <v>,"var."</v>
      </c>
      <c r="AC352" s="9" t="str">
        <f t="shared" si="88"/>
        <v>,"var."</v>
      </c>
      <c r="AD352" s="9"/>
      <c r="AE352" s="12" t="str">
        <f t="shared" si="89"/>
        <v/>
      </c>
    </row>
    <row r="353" spans="1:31" ht="43.5" thickBot="1">
      <c r="A353">
        <v>348</v>
      </c>
      <c r="B353" s="6" t="s">
        <v>636</v>
      </c>
      <c r="C353" s="6" t="s">
        <v>637</v>
      </c>
      <c r="D353" s="3" t="s">
        <v>638</v>
      </c>
      <c r="E353" s="6" t="s">
        <v>13</v>
      </c>
      <c r="F353" s="6" t="s">
        <v>640</v>
      </c>
      <c r="G353" s="6"/>
      <c r="H353" s="6">
        <v>4</v>
      </c>
      <c r="I353" s="6">
        <v>4</v>
      </c>
      <c r="J353" s="6"/>
      <c r="K353" s="6"/>
      <c r="L353" s="2"/>
      <c r="M353" t="b">
        <f t="shared" si="90"/>
        <v>1</v>
      </c>
      <c r="N353" t="b">
        <f>IF(M353,ISNA(VLOOKUP(B353,$B$3:B352,1,FALSE)))</f>
        <v>1</v>
      </c>
      <c r="P353" s="14" t="b">
        <f t="shared" si="76"/>
        <v>1</v>
      </c>
      <c r="Q353" s="10" t="str">
        <f t="shared" si="77"/>
        <v>Unpredictable_Number_Numeric</v>
      </c>
      <c r="R353" s="15"/>
      <c r="S353" s="10" t="str">
        <f t="shared" si="78"/>
        <v>Card</v>
      </c>
      <c r="T353" s="10" t="str">
        <f t="shared" si="79"/>
        <v>n_8</v>
      </c>
      <c r="U353" s="11" t="str">
        <f t="shared" si="80"/>
        <v>CARD_Unpredictable_Number_Numeric</v>
      </c>
      <c r="V353" s="9" t="str">
        <f t="shared" si="81"/>
        <v>("9F6A"</v>
      </c>
      <c r="W353" s="9" t="str">
        <f t="shared" si="82"/>
        <v>,"Unpredictable Number (Numeric)"</v>
      </c>
      <c r="X353" s="9" t="str">
        <f t="shared" si="83"/>
        <v>,"Unpredictable number generated by the Kernel during a mag-stripe mode transaction. The Unpredictable Number (Numeric) is passed to the Card in the data field of the COMPUTE CRYPTOGRAPHIC CHECKSUM command."</v>
      </c>
      <c r="Y353" s="9" t="str">
        <f t="shared" si="84"/>
        <v>,"Card"</v>
      </c>
      <c r="Z353" s="9" t="str">
        <f t="shared" si="85"/>
        <v>,"n 8"</v>
      </c>
      <c r="AA353" s="9" t="str">
        <f t="shared" si="86"/>
        <v>,""</v>
      </c>
      <c r="AB353" s="9" t="str">
        <f t="shared" si="87"/>
        <v>,"4"</v>
      </c>
      <c r="AC353" s="9" t="str">
        <f t="shared" si="88"/>
        <v>,"4"</v>
      </c>
      <c r="AD353" s="9"/>
      <c r="AE353" s="12" t="str">
        <f t="shared" si="89"/>
        <v>CARD_Unpredictable_Number_Numeric("9F6A","Unpredictable Number (Numeric)","Unpredictable number generated by the Kernel during a mag-stripe mode transaction. The Unpredictable Number (Numeric) is passed to the Card in the data field of the COMPUTE CRYPTOGRAPHIC CHECKSUM command.","Card","n 8","","4","4"),</v>
      </c>
    </row>
    <row r="354" spans="1:31" ht="15.75" thickBot="1">
      <c r="A354">
        <v>349</v>
      </c>
      <c r="B354" s="6"/>
      <c r="C354" s="6"/>
      <c r="D354" s="3" t="s">
        <v>639</v>
      </c>
      <c r="E354" s="6"/>
      <c r="F354" s="6"/>
      <c r="G354" s="6"/>
      <c r="H354" s="6"/>
      <c r="I354" s="6"/>
      <c r="J354" s="6"/>
      <c r="K354" s="6"/>
      <c r="L354" s="2"/>
      <c r="M354" t="b">
        <f t="shared" si="90"/>
        <v>0</v>
      </c>
      <c r="N354" t="b">
        <f>IF(M354,ISNA(VLOOKUP(B354,$B$3:B353,1,FALSE)))</f>
        <v>0</v>
      </c>
      <c r="P354" s="14" t="b">
        <f t="shared" si="76"/>
        <v>0</v>
      </c>
      <c r="Q354" s="10" t="str">
        <f t="shared" si="77"/>
        <v/>
      </c>
      <c r="R354" s="15"/>
      <c r="S354" s="10" t="str">
        <f t="shared" si="78"/>
        <v/>
      </c>
      <c r="T354" s="10" t="str">
        <f t="shared" si="79"/>
        <v/>
      </c>
      <c r="U354" s="11" t="str">
        <f t="shared" si="80"/>
        <v/>
      </c>
      <c r="V354" s="9" t="str">
        <f t="shared" si="81"/>
        <v>(""</v>
      </c>
      <c r="W354" s="9" t="str">
        <f t="shared" si="82"/>
        <v>,""</v>
      </c>
      <c r="X354" s="9" t="str">
        <f t="shared" si="83"/>
        <v>,"The 8-nUN most significant digits must be set to zero."</v>
      </c>
      <c r="Y354" s="9" t="str">
        <f t="shared" si="84"/>
        <v>,""</v>
      </c>
      <c r="Z354" s="9" t="str">
        <f t="shared" si="85"/>
        <v>,""</v>
      </c>
      <c r="AA354" s="9" t="str">
        <f t="shared" si="86"/>
        <v>,""</v>
      </c>
      <c r="AB354" s="9" t="str">
        <f t="shared" si="87"/>
        <v>,""</v>
      </c>
      <c r="AC354" s="9" t="str">
        <f t="shared" si="88"/>
        <v>,""</v>
      </c>
      <c r="AD354" s="9"/>
      <c r="AE354" s="12" t="str">
        <f t="shared" si="89"/>
        <v/>
      </c>
    </row>
    <row r="355" spans="1:31" ht="15.75" thickBot="1">
      <c r="A355">
        <v>350</v>
      </c>
      <c r="B355" s="4" t="s">
        <v>641</v>
      </c>
      <c r="C355" s="4" t="s">
        <v>642</v>
      </c>
      <c r="D355" s="5"/>
      <c r="E355" s="4" t="s">
        <v>13</v>
      </c>
      <c r="F355" s="4" t="s">
        <v>37</v>
      </c>
      <c r="G355" s="4"/>
      <c r="H355" s="4" t="s">
        <v>110</v>
      </c>
      <c r="I355" s="4" t="s">
        <v>110</v>
      </c>
      <c r="J355" s="4"/>
      <c r="K355" s="4"/>
      <c r="L355" s="4"/>
      <c r="M355" t="b">
        <f t="shared" si="90"/>
        <v>1</v>
      </c>
      <c r="N355" t="b">
        <f>IF(M355,ISNA(VLOOKUP(B355,$B$3:B354,1,FALSE)))</f>
        <v>1</v>
      </c>
      <c r="P355" s="14" t="b">
        <f t="shared" si="76"/>
        <v>1</v>
      </c>
      <c r="Q355" s="10" t="str">
        <f t="shared" si="77"/>
        <v>Card_CVM_Limit</v>
      </c>
      <c r="R355" s="15"/>
      <c r="S355" s="10" t="str">
        <f t="shared" si="78"/>
        <v>Card</v>
      </c>
      <c r="T355" s="10" t="str">
        <f t="shared" si="79"/>
        <v>binary</v>
      </c>
      <c r="U355" s="11" t="str">
        <f t="shared" si="80"/>
        <v>CARD_Card_CVM_Limit</v>
      </c>
      <c r="V355" s="9" t="str">
        <f t="shared" si="81"/>
        <v>("9F6B"</v>
      </c>
      <c r="W355" s="9" t="str">
        <f t="shared" si="82"/>
        <v>,"Card CVM Limit"</v>
      </c>
      <c r="X355" s="9" t="str">
        <f t="shared" si="83"/>
        <v>,""</v>
      </c>
      <c r="Y355" s="9" t="str">
        <f t="shared" si="84"/>
        <v>,"Card"</v>
      </c>
      <c r="Z355" s="9" t="str">
        <f t="shared" si="85"/>
        <v>,"binary"</v>
      </c>
      <c r="AA355" s="9" t="str">
        <f t="shared" si="86"/>
        <v>,""</v>
      </c>
      <c r="AB355" s="9" t="str">
        <f t="shared" si="87"/>
        <v>,"var."</v>
      </c>
      <c r="AC355" s="9" t="str">
        <f t="shared" si="88"/>
        <v>,"var."</v>
      </c>
      <c r="AD355" s="9"/>
      <c r="AE355" s="12" t="str">
        <f t="shared" si="89"/>
        <v>CARD_Card_CVM_Limit("9F6B","Card CVM Limit","","Card","binary","","var.","var."),</v>
      </c>
    </row>
    <row r="356" spans="1:31" ht="57.75" thickBot="1">
      <c r="A356">
        <v>351</v>
      </c>
      <c r="B356" s="2" t="s">
        <v>641</v>
      </c>
      <c r="C356" s="2" t="s">
        <v>643</v>
      </c>
      <c r="D356" s="3" t="s">
        <v>644</v>
      </c>
      <c r="E356" s="2" t="s">
        <v>13</v>
      </c>
      <c r="F356" s="2" t="s">
        <v>37</v>
      </c>
      <c r="G356" s="2"/>
      <c r="H356" s="2">
        <v>0</v>
      </c>
      <c r="I356" s="2">
        <v>19</v>
      </c>
      <c r="J356" s="2"/>
      <c r="K356" s="2"/>
      <c r="L356" s="2"/>
      <c r="M356" t="b">
        <f t="shared" si="90"/>
        <v>1</v>
      </c>
      <c r="N356" t="b">
        <f>IF(M356,ISNA(VLOOKUP(B356,$B$3:B355,1,FALSE)))</f>
        <v>0</v>
      </c>
      <c r="P356" s="14" t="b">
        <f t="shared" si="76"/>
        <v>0</v>
      </c>
      <c r="Q356" s="10" t="str">
        <f t="shared" si="77"/>
        <v>Track_2_Data</v>
      </c>
      <c r="R356" s="15"/>
      <c r="S356" s="10" t="str">
        <f t="shared" si="78"/>
        <v>Card</v>
      </c>
      <c r="T356" s="10" t="str">
        <f t="shared" si="79"/>
        <v>binary</v>
      </c>
      <c r="U356" s="11" t="str">
        <f t="shared" si="80"/>
        <v>CARD_Track_2_Data</v>
      </c>
      <c r="V356" s="9" t="str">
        <f t="shared" si="81"/>
        <v>("9F6B"</v>
      </c>
      <c r="W356" s="9" t="str">
        <f t="shared" si="82"/>
        <v>,"Track 2 Data"</v>
      </c>
      <c r="X356" s="9" t="str">
        <f t="shared" si="83"/>
        <v>,"Track 2 Data contains the data objects of the track 2 according to [ISO/IEC 7813], excluding start sentinel, end sentinel and LRC. The Track 2 Data is present in the file read using the READ RECORD command during a mag-stripe mode transaction."</v>
      </c>
      <c r="Y356" s="9" t="str">
        <f t="shared" si="84"/>
        <v>,"Card"</v>
      </c>
      <c r="Z356" s="9" t="str">
        <f t="shared" si="85"/>
        <v>,"binary"</v>
      </c>
      <c r="AA356" s="9" t="str">
        <f t="shared" si="86"/>
        <v>,""</v>
      </c>
      <c r="AB356" s="9" t="str">
        <f t="shared" si="87"/>
        <v>,"0"</v>
      </c>
      <c r="AC356" s="9" t="str">
        <f t="shared" si="88"/>
        <v>,"19"</v>
      </c>
      <c r="AD356" s="9"/>
      <c r="AE356" s="12" t="str">
        <f t="shared" si="89"/>
        <v/>
      </c>
    </row>
    <row r="357" spans="1:31" ht="29.25" thickBot="1">
      <c r="A357">
        <v>352</v>
      </c>
      <c r="B357" s="4" t="s">
        <v>645</v>
      </c>
      <c r="C357" s="4" t="s">
        <v>646</v>
      </c>
      <c r="D357" s="5" t="s">
        <v>647</v>
      </c>
      <c r="E357" s="4" t="s">
        <v>13</v>
      </c>
      <c r="F357" s="4" t="s">
        <v>164</v>
      </c>
      <c r="G357" s="4"/>
      <c r="H357" s="4">
        <v>2</v>
      </c>
      <c r="I357" s="4">
        <v>2</v>
      </c>
      <c r="J357" s="4"/>
      <c r="K357" s="4"/>
      <c r="L357" s="4"/>
      <c r="M357" t="b">
        <f t="shared" si="90"/>
        <v>1</v>
      </c>
      <c r="N357" t="b">
        <f>IF(M357,ISNA(VLOOKUP(B357,$B$3:B356,1,FALSE)))</f>
        <v>1</v>
      </c>
      <c r="P357" s="14" t="b">
        <f t="shared" si="76"/>
        <v>1</v>
      </c>
      <c r="Q357" s="10" t="str">
        <f t="shared" si="77"/>
        <v>Card_Transaction_Qualifiers_CTQ</v>
      </c>
      <c r="R357" s="15"/>
      <c r="S357" s="10" t="str">
        <f t="shared" si="78"/>
        <v>Card</v>
      </c>
      <c r="T357" s="10" t="str">
        <f t="shared" si="79"/>
        <v>binary_16</v>
      </c>
      <c r="U357" s="11" t="str">
        <f t="shared" si="80"/>
        <v>CARD_Card_Transaction_Qualifiers_CTQ</v>
      </c>
      <c r="V357" s="9" t="str">
        <f t="shared" si="81"/>
        <v>("9F6C"</v>
      </c>
      <c r="W357" s="9" t="str">
        <f t="shared" si="82"/>
        <v>,"Card Transaction Qualifiers (CTQ)"</v>
      </c>
      <c r="X357" s="9" t="str">
        <f t="shared" si="83"/>
        <v>,"In this version of the specification, used to indicate to the device the card CVM requirements, issuer preferences, and card capabilities."</v>
      </c>
      <c r="Y357" s="9" t="str">
        <f t="shared" si="84"/>
        <v>,"Card"</v>
      </c>
      <c r="Z357" s="9" t="str">
        <f t="shared" si="85"/>
        <v>,"binary 16"</v>
      </c>
      <c r="AA357" s="9" t="str">
        <f t="shared" si="86"/>
        <v>,""</v>
      </c>
      <c r="AB357" s="9" t="str">
        <f t="shared" si="87"/>
        <v>,"2"</v>
      </c>
      <c r="AC357" s="9" t="str">
        <f t="shared" si="88"/>
        <v>,"2"</v>
      </c>
      <c r="AD357" s="9"/>
      <c r="AE357" s="12" t="str">
        <f t="shared" si="89"/>
        <v>CARD_Card_Transaction_Qualifiers_CTQ("9F6C","Card Transaction Qualifiers (CTQ)","In this version of the specification, used to indicate to the device the card CVM requirements, issuer preferences, and card capabilities.","Card","binary 16","","2","2"),</v>
      </c>
    </row>
    <row r="358" spans="1:31" ht="15.75" thickBot="1">
      <c r="A358">
        <v>353</v>
      </c>
      <c r="B358" s="2" t="s">
        <v>648</v>
      </c>
      <c r="C358" s="2" t="s">
        <v>649</v>
      </c>
      <c r="D358" s="3"/>
      <c r="E358" s="2" t="s">
        <v>13</v>
      </c>
      <c r="F358" s="2" t="s">
        <v>37</v>
      </c>
      <c r="G358" s="2"/>
      <c r="H358" s="2" t="s">
        <v>110</v>
      </c>
      <c r="I358" s="2" t="s">
        <v>110</v>
      </c>
      <c r="J358" s="2"/>
      <c r="K358" s="2"/>
      <c r="L358" s="2"/>
      <c r="M358" t="b">
        <f t="shared" si="90"/>
        <v>1</v>
      </c>
      <c r="N358" t="b">
        <f>IF(M358,ISNA(VLOOKUP(B358,$B$3:B357,1,FALSE)))</f>
        <v>1</v>
      </c>
      <c r="P358" s="14" t="b">
        <f t="shared" si="76"/>
        <v>1</v>
      </c>
      <c r="Q358" s="10" t="str">
        <f t="shared" si="77"/>
        <v>VLP_Reset_Threshold</v>
      </c>
      <c r="R358" s="15"/>
      <c r="S358" s="10" t="str">
        <f t="shared" si="78"/>
        <v>Card</v>
      </c>
      <c r="T358" s="10" t="str">
        <f t="shared" si="79"/>
        <v>binary</v>
      </c>
      <c r="U358" s="11" t="str">
        <f t="shared" si="80"/>
        <v>CARD_VLP_Reset_Threshold</v>
      </c>
      <c r="V358" s="9" t="str">
        <f t="shared" si="81"/>
        <v>("9F6D"</v>
      </c>
      <c r="W358" s="9" t="str">
        <f t="shared" si="82"/>
        <v>,"VLP Reset Threshold"</v>
      </c>
      <c r="X358" s="9" t="str">
        <f t="shared" si="83"/>
        <v>,""</v>
      </c>
      <c r="Y358" s="9" t="str">
        <f t="shared" si="84"/>
        <v>,"Card"</v>
      </c>
      <c r="Z358" s="9" t="str">
        <f t="shared" si="85"/>
        <v>,"binary"</v>
      </c>
      <c r="AA358" s="9" t="str">
        <f t="shared" si="86"/>
        <v>,""</v>
      </c>
      <c r="AB358" s="9" t="str">
        <f t="shared" si="87"/>
        <v>,"var."</v>
      </c>
      <c r="AC358" s="9" t="str">
        <f t="shared" si="88"/>
        <v>,"var."</v>
      </c>
      <c r="AD358" s="9"/>
      <c r="AE358" s="12" t="str">
        <f t="shared" si="89"/>
        <v>CARD_VLP_Reset_Threshold("9F6D","VLP Reset Threshold","","Card","binary","","var.","var."),</v>
      </c>
    </row>
    <row r="359" spans="1:31" ht="29.25" thickBot="1">
      <c r="A359">
        <v>354</v>
      </c>
      <c r="B359" s="4" t="s">
        <v>648</v>
      </c>
      <c r="C359" s="4" t="s">
        <v>650</v>
      </c>
      <c r="D359" s="5" t="s">
        <v>651</v>
      </c>
      <c r="E359" s="4" t="s">
        <v>13</v>
      </c>
      <c r="F359" s="4" t="s">
        <v>37</v>
      </c>
      <c r="G359" s="4"/>
      <c r="H359" s="4">
        <v>2</v>
      </c>
      <c r="I359" s="4">
        <v>2</v>
      </c>
      <c r="J359" s="4"/>
      <c r="K359" s="4"/>
      <c r="L359" s="4"/>
      <c r="M359" t="b">
        <f t="shared" si="90"/>
        <v>1</v>
      </c>
      <c r="N359" t="b">
        <f>IF(M359,ISNA(VLOOKUP(B359,$B$3:B358,1,FALSE)))</f>
        <v>0</v>
      </c>
      <c r="P359" s="14" t="b">
        <f t="shared" si="76"/>
        <v>0</v>
      </c>
      <c r="Q359" s="10" t="str">
        <f t="shared" si="77"/>
        <v>Mag_stripe_Application_Version_Number_Reader</v>
      </c>
      <c r="R359" s="15"/>
      <c r="S359" s="10" t="str">
        <f t="shared" si="78"/>
        <v>Card</v>
      </c>
      <c r="T359" s="10" t="str">
        <f t="shared" si="79"/>
        <v>binary</v>
      </c>
      <c r="U359" s="11" t="str">
        <f t="shared" si="80"/>
        <v>CARD_Mag_stripe_Application_Version_Number_Reader</v>
      </c>
      <c r="V359" s="9" t="str">
        <f t="shared" si="81"/>
        <v>("9F6D"</v>
      </c>
      <c r="W359" s="9" t="str">
        <f t="shared" si="82"/>
        <v>,"Mag-stripe Application Version Number (Reader)"</v>
      </c>
      <c r="X359" s="9" t="str">
        <f t="shared" si="83"/>
        <v>,"Version number assigned by the payment system for the specific mag-stripe mode functionality of the Kernel."</v>
      </c>
      <c r="Y359" s="9" t="str">
        <f t="shared" si="84"/>
        <v>,"Card"</v>
      </c>
      <c r="Z359" s="9" t="str">
        <f t="shared" si="85"/>
        <v>,"binary"</v>
      </c>
      <c r="AA359" s="9" t="str">
        <f t="shared" si="86"/>
        <v>,""</v>
      </c>
      <c r="AB359" s="9" t="str">
        <f t="shared" si="87"/>
        <v>,"2"</v>
      </c>
      <c r="AC359" s="9" t="str">
        <f t="shared" si="88"/>
        <v>,"2"</v>
      </c>
      <c r="AD359" s="9"/>
      <c r="AE359" s="12" t="str">
        <f t="shared" si="89"/>
        <v/>
      </c>
    </row>
    <row r="360" spans="1:31" ht="57.75" thickBot="1">
      <c r="A360">
        <v>355</v>
      </c>
      <c r="B360" s="2" t="s">
        <v>648</v>
      </c>
      <c r="C360" s="2" t="s">
        <v>652</v>
      </c>
      <c r="D360" s="3" t="s">
        <v>653</v>
      </c>
      <c r="E360" s="2" t="s">
        <v>52</v>
      </c>
      <c r="F360" s="2" t="s">
        <v>92</v>
      </c>
      <c r="G360" s="2"/>
      <c r="H360" s="2">
        <v>1</v>
      </c>
      <c r="I360" s="2">
        <v>1</v>
      </c>
      <c r="J360" s="2"/>
      <c r="K360" s="2"/>
      <c r="L360" s="2"/>
      <c r="M360" t="b">
        <f t="shared" si="90"/>
        <v>1</v>
      </c>
      <c r="N360" t="b">
        <f>IF(M360,ISNA(VLOOKUP(B360,$B$3:B359,1,FALSE)))</f>
        <v>0</v>
      </c>
      <c r="P360" s="14" t="b">
        <f t="shared" si="76"/>
        <v>0</v>
      </c>
      <c r="Q360" s="10" t="str">
        <f t="shared" si="77"/>
        <v>Kernel_4_Reader_Capabilities</v>
      </c>
      <c r="R360" s="15"/>
      <c r="S360" s="10" t="str">
        <f t="shared" si="78"/>
        <v>Terminal</v>
      </c>
      <c r="T360" s="10" t="str">
        <f t="shared" si="79"/>
        <v>n_2</v>
      </c>
      <c r="U360" s="11" t="str">
        <f t="shared" si="80"/>
        <v>TERMINAL_Kernel_4_Reader_Capabilities</v>
      </c>
      <c r="V360" s="9" t="str">
        <f t="shared" si="81"/>
        <v>("9F6D"</v>
      </c>
      <c r="W360" s="9" t="str">
        <f t="shared" si="82"/>
        <v>,"Kernel 4 Reader Capabilities"</v>
      </c>
      <c r="X360" s="9" t="str">
        <f t="shared" si="83"/>
        <v>,"A proprietary data element with bits 8, 7, and 4 only used to indicate a terminal’s capability to support Kernel 4 mag-stripe or EMV contactless. This data element is OR’d with Terminal Type, Tag '9F35', resulting in a modified Tag '9F35', which is passed to the card when requested."</v>
      </c>
      <c r="Y360" s="9" t="str">
        <f t="shared" si="84"/>
        <v>,"Terminal"</v>
      </c>
      <c r="Z360" s="9" t="str">
        <f t="shared" si="85"/>
        <v>,"n 2"</v>
      </c>
      <c r="AA360" s="9" t="str">
        <f t="shared" si="86"/>
        <v>,""</v>
      </c>
      <c r="AB360" s="9" t="str">
        <f t="shared" si="87"/>
        <v>,"1"</v>
      </c>
      <c r="AC360" s="9" t="str">
        <f t="shared" si="88"/>
        <v>,"1"</v>
      </c>
      <c r="AD360" s="9"/>
      <c r="AE360" s="12" t="str">
        <f t="shared" si="89"/>
        <v/>
      </c>
    </row>
    <row r="361" spans="1:31" ht="86.25" thickBot="1">
      <c r="A361">
        <v>356</v>
      </c>
      <c r="B361" s="4" t="s">
        <v>654</v>
      </c>
      <c r="C361" s="4" t="s">
        <v>655</v>
      </c>
      <c r="D361" s="5" t="s">
        <v>656</v>
      </c>
      <c r="E361" s="4" t="s">
        <v>13</v>
      </c>
      <c r="F361" s="4" t="s">
        <v>37</v>
      </c>
      <c r="G361" s="4"/>
      <c r="H361" s="4">
        <v>5</v>
      </c>
      <c r="I361" s="4">
        <v>32</v>
      </c>
      <c r="J361" s="4"/>
      <c r="K361" s="4"/>
      <c r="L361" s="4"/>
      <c r="M361" t="b">
        <f t="shared" si="90"/>
        <v>1</v>
      </c>
      <c r="N361" t="b">
        <f>IF(M361,ISNA(VLOOKUP(B361,$B$3:B360,1,FALSE)))</f>
        <v>1</v>
      </c>
      <c r="P361" s="14" t="b">
        <f t="shared" si="76"/>
        <v>1</v>
      </c>
      <c r="Q361" s="10" t="str">
        <f t="shared" si="77"/>
        <v>Third_Party_Data</v>
      </c>
      <c r="R361" s="15"/>
      <c r="S361" s="10" t="str">
        <f t="shared" si="78"/>
        <v>Card</v>
      </c>
      <c r="T361" s="10" t="str">
        <f t="shared" si="79"/>
        <v>binary</v>
      </c>
      <c r="U361" s="11" t="str">
        <f t="shared" si="80"/>
        <v>CARD_Third_Party_Data</v>
      </c>
      <c r="V361" s="9" t="str">
        <f t="shared" si="81"/>
        <v>("9F6E"</v>
      </c>
      <c r="W361" s="9" t="str">
        <f t="shared" si="82"/>
        <v>,"Third Party Data"</v>
      </c>
      <c r="X361" s="9" t="str">
        <f t="shared" si="83"/>
        <v>,"The Third Party Data contains various information, possibly including information from a third party. If present in the Card, the Third Party Data must be returned in a file read using the READ RECORD command or in the File Control Information Template. 'Device Type' is present when the most significant bit of byte 1 of 'Unique Identifier' is set to 0b. In this case, the maximum length of 'Proprietary Data' is 26 bytes. Otherwise it is 28 bytes."</v>
      </c>
      <c r="Y361" s="9" t="str">
        <f t="shared" si="84"/>
        <v>,"Card"</v>
      </c>
      <c r="Z361" s="9" t="str">
        <f t="shared" si="85"/>
        <v>,"binary"</v>
      </c>
      <c r="AA361" s="9" t="str">
        <f t="shared" si="86"/>
        <v>,""</v>
      </c>
      <c r="AB361" s="9" t="str">
        <f t="shared" si="87"/>
        <v>,"5"</v>
      </c>
      <c r="AC361" s="9" t="str">
        <f t="shared" si="88"/>
        <v>,"32"</v>
      </c>
      <c r="AD361" s="9"/>
      <c r="AE361" s="12" t="str">
        <f t="shared" si="89"/>
        <v>CARD_Third_Party_Data("9F6E","Third Party Data","The Third Party Data contains various information, possibly including information from a third party. If present in the Card, the Third Party Data must be returned in a file read using the READ RECORD command or in the File Control Information Template. 'Device Type' is present when the most significant bit of byte 1 of 'Unique Identifier' is set to 0b. In this case, the maximum length of 'Proprietary Data' is 26 bytes. Otherwise it is 28 bytes.","Card","binary","","5","32"),</v>
      </c>
    </row>
    <row r="362" spans="1:31" ht="43.5" thickBot="1">
      <c r="A362">
        <v>357</v>
      </c>
      <c r="B362" s="2" t="s">
        <v>654</v>
      </c>
      <c r="C362" s="2" t="s">
        <v>657</v>
      </c>
      <c r="D362" s="3" t="s">
        <v>658</v>
      </c>
      <c r="E362" s="2" t="s">
        <v>659</v>
      </c>
      <c r="F362" s="2" t="s">
        <v>353</v>
      </c>
      <c r="G362" s="2"/>
      <c r="H362" s="2">
        <v>4</v>
      </c>
      <c r="I362" s="2">
        <v>4</v>
      </c>
      <c r="J362" s="2"/>
      <c r="K362" s="2"/>
      <c r="L362" s="2"/>
      <c r="M362" t="b">
        <f t="shared" si="90"/>
        <v>1</v>
      </c>
      <c r="N362" t="b">
        <f>IF(M362,ISNA(VLOOKUP(B362,$B$3:B361,1,FALSE)))</f>
        <v>0</v>
      </c>
      <c r="P362" s="14" t="b">
        <f t="shared" si="76"/>
        <v>0</v>
      </c>
      <c r="Q362" s="10" t="str">
        <f t="shared" si="77"/>
        <v>Form_Factor_Indicator_FFI</v>
      </c>
      <c r="R362" s="15"/>
      <c r="S362" s="10" t="str">
        <f t="shared" si="78"/>
        <v>Card_Terminal</v>
      </c>
      <c r="T362" s="10" t="str">
        <f t="shared" si="79"/>
        <v>binary_32</v>
      </c>
      <c r="U362" s="11" t="str">
        <f t="shared" si="80"/>
        <v>CARD_TERMINAL_Form_Factor_Indicator_FFI</v>
      </c>
      <c r="V362" s="9" t="str">
        <f t="shared" si="81"/>
        <v>("9F6E"</v>
      </c>
      <c r="W362" s="9" t="str">
        <f t="shared" si="82"/>
        <v>,"Form Factor Indicator (FFI)"</v>
      </c>
      <c r="X362" s="9" t="str">
        <f t="shared" si="83"/>
        <v>,"Indicates the form factor of the consumer payment device and the type of contactless interface over which the transaction was conducted. This information is made available to the issuer host."</v>
      </c>
      <c r="Y362" s="9" t="str">
        <f t="shared" si="84"/>
        <v>,"Card/Terminal"</v>
      </c>
      <c r="Z362" s="9" t="str">
        <f t="shared" si="85"/>
        <v>,"binary 32"</v>
      </c>
      <c r="AA362" s="9" t="str">
        <f t="shared" si="86"/>
        <v>,""</v>
      </c>
      <c r="AB362" s="9" t="str">
        <f t="shared" si="87"/>
        <v>,"4"</v>
      </c>
      <c r="AC362" s="9" t="str">
        <f t="shared" si="88"/>
        <v>,"4"</v>
      </c>
      <c r="AD362" s="9"/>
      <c r="AE362" s="12" t="str">
        <f t="shared" si="89"/>
        <v/>
      </c>
    </row>
    <row r="363" spans="1:31" ht="43.5" thickBot="1">
      <c r="A363">
        <v>358</v>
      </c>
      <c r="B363" s="4" t="s">
        <v>654</v>
      </c>
      <c r="C363" s="4" t="s">
        <v>660</v>
      </c>
      <c r="D363" s="5" t="s">
        <v>661</v>
      </c>
      <c r="E363" s="4" t="s">
        <v>52</v>
      </c>
      <c r="F363" s="4" t="s">
        <v>353</v>
      </c>
      <c r="G363" s="4"/>
      <c r="H363" s="4">
        <v>4</v>
      </c>
      <c r="I363" s="4">
        <v>4</v>
      </c>
      <c r="J363" s="4"/>
      <c r="K363" s="4"/>
      <c r="L363" s="4"/>
      <c r="M363" t="b">
        <f t="shared" si="90"/>
        <v>1</v>
      </c>
      <c r="N363" t="b">
        <f>IF(M363,ISNA(VLOOKUP(B363,$B$3:B362,1,FALSE)))</f>
        <v>0</v>
      </c>
      <c r="P363" s="14" t="b">
        <f t="shared" si="76"/>
        <v>0</v>
      </c>
      <c r="Q363" s="10" t="str">
        <f t="shared" si="77"/>
        <v>Terminal_Transaction_Capabilities</v>
      </c>
      <c r="R363" s="15"/>
      <c r="S363" s="10" t="str">
        <f t="shared" si="78"/>
        <v>Terminal</v>
      </c>
      <c r="T363" s="10" t="str">
        <f t="shared" si="79"/>
        <v>binary_32</v>
      </c>
      <c r="U363" s="11" t="str">
        <f t="shared" si="80"/>
        <v>TERMINAL_Terminal_Transaction_Capabilities</v>
      </c>
      <c r="V363" s="9" t="str">
        <f t="shared" si="81"/>
        <v>("9F6E"</v>
      </c>
      <c r="W363" s="9" t="str">
        <f t="shared" si="82"/>
        <v>,"Terminal Transaction Capabilities"</v>
      </c>
      <c r="X363" s="9" t="str">
        <f t="shared" si="83"/>
        <v>,"Proprietary Data Element for managing Contactless transactions and includes Contactless terminal capabilities (static) and contactless Mobile transaction (dynamic data) around CVM"</v>
      </c>
      <c r="Y363" s="9" t="str">
        <f t="shared" si="84"/>
        <v>,"Terminal"</v>
      </c>
      <c r="Z363" s="9" t="str">
        <f t="shared" si="85"/>
        <v>,"binary 32"</v>
      </c>
      <c r="AA363" s="9" t="str">
        <f t="shared" si="86"/>
        <v>,""</v>
      </c>
      <c r="AB363" s="9" t="str">
        <f t="shared" si="87"/>
        <v>,"4"</v>
      </c>
      <c r="AC363" s="9" t="str">
        <f t="shared" si="88"/>
        <v>,"4"</v>
      </c>
      <c r="AD363" s="9"/>
      <c r="AE363" s="12" t="str">
        <f t="shared" si="89"/>
        <v/>
      </c>
    </row>
    <row r="364" spans="1:31" ht="43.5" thickBot="1">
      <c r="A364">
        <v>359</v>
      </c>
      <c r="B364" s="2" t="s">
        <v>662</v>
      </c>
      <c r="C364" s="2" t="s">
        <v>663</v>
      </c>
      <c r="D364" s="3" t="s">
        <v>664</v>
      </c>
      <c r="E364" s="2" t="s">
        <v>13</v>
      </c>
      <c r="F364" s="2" t="s">
        <v>37</v>
      </c>
      <c r="G364" s="2"/>
      <c r="H364" s="2">
        <v>1</v>
      </c>
      <c r="I364" s="2">
        <v>1</v>
      </c>
      <c r="J364" s="2"/>
      <c r="K364" s="2"/>
      <c r="L364" s="2"/>
      <c r="M364" t="b">
        <f t="shared" si="90"/>
        <v>1</v>
      </c>
      <c r="N364" t="b">
        <f>IF(M364,ISNA(VLOOKUP(B364,$B$3:B363,1,FALSE)))</f>
        <v>1</v>
      </c>
      <c r="P364" s="14" t="b">
        <f t="shared" si="76"/>
        <v>1</v>
      </c>
      <c r="Q364" s="10" t="str">
        <f t="shared" si="77"/>
        <v>DS_Slot_Management_Control</v>
      </c>
      <c r="R364" s="15"/>
      <c r="S364" s="10" t="str">
        <f t="shared" si="78"/>
        <v>Card</v>
      </c>
      <c r="T364" s="10" t="str">
        <f t="shared" si="79"/>
        <v>binary</v>
      </c>
      <c r="U364" s="11" t="str">
        <f t="shared" si="80"/>
        <v>CARD_DS_Slot_Management_Control</v>
      </c>
      <c r="V364" s="9" t="str">
        <f t="shared" si="81"/>
        <v>("9F6F"</v>
      </c>
      <c r="W364" s="9" t="str">
        <f t="shared" si="82"/>
        <v>,"DS Slot Management Control"</v>
      </c>
      <c r="X364" s="9" t="str">
        <f t="shared" si="83"/>
        <v>,"Contains the Card indication, obtained in the response to the GET PROCESSING OPTIONS command, about the status of the slot containing data associated to the DS Requested Operator ID."</v>
      </c>
      <c r="Y364" s="9" t="str">
        <f t="shared" si="84"/>
        <v>,"Card"</v>
      </c>
      <c r="Z364" s="9" t="str">
        <f t="shared" si="85"/>
        <v>,"binary"</v>
      </c>
      <c r="AA364" s="9" t="str">
        <f t="shared" si="86"/>
        <v>,""</v>
      </c>
      <c r="AB364" s="9" t="str">
        <f t="shared" si="87"/>
        <v>,"1"</v>
      </c>
      <c r="AC364" s="9" t="str">
        <f t="shared" si="88"/>
        <v>,"1"</v>
      </c>
      <c r="AD364" s="9"/>
      <c r="AE364" s="12" t="str">
        <f t="shared" si="89"/>
        <v>CARD_DS_Slot_Management_Control("9F6F","DS Slot Management Control","Contains the Card indication, obtained in the response to the GET PROCESSING OPTIONS command, about the status of the slot containing data associated to the DS Requested Operator ID.","Card","binary","","1","1"),</v>
      </c>
    </row>
    <row r="365" spans="1:31" ht="72" thickBot="1">
      <c r="A365">
        <v>360</v>
      </c>
      <c r="B365" s="4" t="s">
        <v>665</v>
      </c>
      <c r="C365" s="4" t="s">
        <v>666</v>
      </c>
      <c r="D365" s="5" t="s">
        <v>667</v>
      </c>
      <c r="E365" s="4"/>
      <c r="F365" s="4" t="s">
        <v>37</v>
      </c>
      <c r="G365" s="4"/>
      <c r="H365" s="4">
        <v>0</v>
      </c>
      <c r="I365" s="4">
        <v>192</v>
      </c>
      <c r="J365" s="4"/>
      <c r="K365" s="4"/>
      <c r="L365" s="4"/>
      <c r="M365" t="b">
        <f t="shared" si="90"/>
        <v>1</v>
      </c>
      <c r="N365" t="b">
        <f>IF(M365,ISNA(VLOOKUP(B365,$B$3:B364,1,FALSE)))</f>
        <v>1</v>
      </c>
      <c r="P365" s="14" t="b">
        <f t="shared" si="76"/>
        <v>1</v>
      </c>
      <c r="Q365" s="10" t="str">
        <f t="shared" si="77"/>
        <v>Protected_Data_Envelope_1</v>
      </c>
      <c r="R365" s="15"/>
      <c r="S365" s="10" t="str">
        <f t="shared" si="78"/>
        <v/>
      </c>
      <c r="T365" s="10" t="str">
        <f t="shared" si="79"/>
        <v>binary</v>
      </c>
      <c r="U365" s="11" t="str">
        <f t="shared" si="80"/>
        <v>Protected_Data_Envelope_1</v>
      </c>
      <c r="V365" s="9" t="str">
        <f t="shared" si="81"/>
        <v>("9F70"</v>
      </c>
      <c r="W365" s="9" t="str">
        <f t="shared" si="82"/>
        <v>,"Protected Data Envelope 1"</v>
      </c>
      <c r="X365" s="9" t="str">
        <f t="shared" si="83"/>
        <v>,"The Protected Data Envelopes contain proprietary information from the issuer, payment system or third party. The Protected Data Envelope can be retrieved with the GET DATA command. Updating the Protected Data Envelope with the PUT DATA command requires secure messaging and is outside the scope of this specification."</v>
      </c>
      <c r="Y365" s="9" t="str">
        <f t="shared" si="84"/>
        <v>,""</v>
      </c>
      <c r="Z365" s="9" t="str">
        <f t="shared" si="85"/>
        <v>,"binary"</v>
      </c>
      <c r="AA365" s="9" t="str">
        <f t="shared" si="86"/>
        <v>,""</v>
      </c>
      <c r="AB365" s="9" t="str">
        <f t="shared" si="87"/>
        <v>,"0"</v>
      </c>
      <c r="AC365" s="9" t="str">
        <f t="shared" si="88"/>
        <v>,"192"</v>
      </c>
      <c r="AD365" s="9"/>
      <c r="AE365" s="12" t="str">
        <f t="shared" si="89"/>
        <v>Protected_Data_Envelope_1("9F70","Protected Data Envelope 1","The Protected Data Envelopes contain proprietary information from the issuer, payment system or third party. The Protected Data Envelope can be retrieved with the GET DATA command. Updating the Protected Data Envelope with the PUT DATA command requires secure messaging and is outside the scope of this specification.","","binary","","0","192"),</v>
      </c>
    </row>
    <row r="366" spans="1:31" ht="15.75" thickBot="1">
      <c r="A366">
        <v>361</v>
      </c>
      <c r="B366" s="2" t="s">
        <v>665</v>
      </c>
      <c r="C366" s="2" t="s">
        <v>668</v>
      </c>
      <c r="D366" s="3" t="s">
        <v>669</v>
      </c>
      <c r="E366" s="2" t="s">
        <v>13</v>
      </c>
      <c r="F366" s="2" t="s">
        <v>164</v>
      </c>
      <c r="G366" s="2"/>
      <c r="H366" s="2">
        <v>2</v>
      </c>
      <c r="I366" s="2">
        <v>2</v>
      </c>
      <c r="J366" s="2"/>
      <c r="K366" s="2"/>
      <c r="L366" s="2"/>
      <c r="M366" t="b">
        <f t="shared" si="90"/>
        <v>1</v>
      </c>
      <c r="N366" t="b">
        <f>IF(M366,ISNA(VLOOKUP(B366,$B$3:B365,1,FALSE)))</f>
        <v>0</v>
      </c>
      <c r="P366" s="14" t="b">
        <f t="shared" si="76"/>
        <v>0</v>
      </c>
      <c r="Q366" s="10" t="str">
        <f t="shared" si="77"/>
        <v>Card_Interface_Capabilities</v>
      </c>
      <c r="R366" s="15"/>
      <c r="S366" s="10" t="str">
        <f t="shared" si="78"/>
        <v>Card</v>
      </c>
      <c r="T366" s="10" t="str">
        <f t="shared" si="79"/>
        <v>binary_16</v>
      </c>
      <c r="U366" s="11" t="str">
        <f t="shared" si="80"/>
        <v>CARD_Card_Interface_Capabilities</v>
      </c>
      <c r="V366" s="9" t="str">
        <f t="shared" si="81"/>
        <v>("9F70"</v>
      </c>
      <c r="W366" s="9" t="str">
        <f t="shared" si="82"/>
        <v>,"Card Interface Capabilities"</v>
      </c>
      <c r="X366" s="9" t="str">
        <f t="shared" si="83"/>
        <v>,"Data element indicating other interfaces supported by the device."</v>
      </c>
      <c r="Y366" s="9" t="str">
        <f t="shared" si="84"/>
        <v>,"Card"</v>
      </c>
      <c r="Z366" s="9" t="str">
        <f t="shared" si="85"/>
        <v>,"binary 16"</v>
      </c>
      <c r="AA366" s="9" t="str">
        <f t="shared" si="86"/>
        <v>,""</v>
      </c>
      <c r="AB366" s="9" t="str">
        <f t="shared" si="87"/>
        <v>,"2"</v>
      </c>
      <c r="AC366" s="9" t="str">
        <f t="shared" si="88"/>
        <v>,"2"</v>
      </c>
      <c r="AD366" s="9"/>
      <c r="AE366" s="12" t="str">
        <f t="shared" si="89"/>
        <v/>
      </c>
    </row>
    <row r="367" spans="1:31" ht="15.75" thickBot="1">
      <c r="A367">
        <v>362</v>
      </c>
      <c r="B367" s="4" t="s">
        <v>670</v>
      </c>
      <c r="C367" s="4" t="s">
        <v>671</v>
      </c>
      <c r="D367" s="5" t="s">
        <v>672</v>
      </c>
      <c r="E367" s="4"/>
      <c r="F367" s="4" t="s">
        <v>37</v>
      </c>
      <c r="G367" s="4"/>
      <c r="H367" s="4">
        <v>0</v>
      </c>
      <c r="I367" s="4">
        <v>192</v>
      </c>
      <c r="J367" s="4"/>
      <c r="K367" s="4"/>
      <c r="L367" s="4"/>
      <c r="M367" t="b">
        <f t="shared" si="90"/>
        <v>1</v>
      </c>
      <c r="N367" t="b">
        <f>IF(M367,ISNA(VLOOKUP(B367,$B$3:B366,1,FALSE)))</f>
        <v>1</v>
      </c>
      <c r="P367" s="14" t="b">
        <f t="shared" si="76"/>
        <v>1</v>
      </c>
      <c r="Q367" s="10" t="str">
        <f t="shared" si="77"/>
        <v>Protected_Data_Envelope_2</v>
      </c>
      <c r="R367" s="15"/>
      <c r="S367" s="10" t="str">
        <f t="shared" si="78"/>
        <v/>
      </c>
      <c r="T367" s="10" t="str">
        <f t="shared" si="79"/>
        <v>binary</v>
      </c>
      <c r="U367" s="11" t="str">
        <f t="shared" si="80"/>
        <v>Protected_Data_Envelope_2</v>
      </c>
      <c r="V367" s="9" t="str">
        <f t="shared" si="81"/>
        <v>("9F71"</v>
      </c>
      <c r="W367" s="9" t="str">
        <f t="shared" si="82"/>
        <v>,"Protected Data Envelope 2"</v>
      </c>
      <c r="X367" s="9" t="str">
        <f t="shared" si="83"/>
        <v>,"Same as Protected Data Envelope 1."</v>
      </c>
      <c r="Y367" s="9" t="str">
        <f t="shared" si="84"/>
        <v>,""</v>
      </c>
      <c r="Z367" s="9" t="str">
        <f t="shared" si="85"/>
        <v>,"binary"</v>
      </c>
      <c r="AA367" s="9" t="str">
        <f t="shared" si="86"/>
        <v>,""</v>
      </c>
      <c r="AB367" s="9" t="str">
        <f t="shared" si="87"/>
        <v>,"0"</v>
      </c>
      <c r="AC367" s="9" t="str">
        <f t="shared" si="88"/>
        <v>,"192"</v>
      </c>
      <c r="AD367" s="9"/>
      <c r="AE367" s="12" t="str">
        <f t="shared" si="89"/>
        <v>Protected_Data_Envelope_2("9F71","Protected Data Envelope 2","Same as Protected Data Envelope 1.","","binary","","0","192"),</v>
      </c>
    </row>
    <row r="368" spans="1:31" ht="29.25" thickBot="1">
      <c r="A368">
        <v>363</v>
      </c>
      <c r="B368" s="2" t="s">
        <v>670</v>
      </c>
      <c r="C368" s="2" t="s">
        <v>673</v>
      </c>
      <c r="D368" s="3" t="s">
        <v>674</v>
      </c>
      <c r="E368" s="2" t="s">
        <v>13</v>
      </c>
      <c r="F368" s="2" t="s">
        <v>353</v>
      </c>
      <c r="G368" s="2"/>
      <c r="H368" s="2">
        <v>4</v>
      </c>
      <c r="I368" s="2">
        <v>4</v>
      </c>
      <c r="J368" s="2"/>
      <c r="K368" s="2"/>
      <c r="L368" s="2"/>
      <c r="M368" t="b">
        <f t="shared" si="90"/>
        <v>1</v>
      </c>
      <c r="N368" t="b">
        <f>IF(M368,ISNA(VLOOKUP(B368,$B$3:B367,1,FALSE)))</f>
        <v>0</v>
      </c>
      <c r="P368" s="14" t="b">
        <f t="shared" si="76"/>
        <v>0</v>
      </c>
      <c r="Q368" s="10" t="str">
        <f t="shared" si="77"/>
        <v>Mobile_CVM_Results</v>
      </c>
      <c r="R368" s="15"/>
      <c r="S368" s="10" t="str">
        <f t="shared" si="78"/>
        <v>Card</v>
      </c>
      <c r="T368" s="10" t="str">
        <f t="shared" si="79"/>
        <v>binary_32</v>
      </c>
      <c r="U368" s="11" t="str">
        <f t="shared" si="80"/>
        <v>CARD_Mobile_CVM_Results</v>
      </c>
      <c r="V368" s="9" t="str">
        <f t="shared" si="81"/>
        <v>("9F71"</v>
      </c>
      <c r="W368" s="9" t="str">
        <f t="shared" si="82"/>
        <v>,"Mobile CVM Results"</v>
      </c>
      <c r="X368" s="9" t="str">
        <f t="shared" si="83"/>
        <v>,"Proprietary data element returned from the Card in the GET PROCESSING OPTIONS response, indicating the status of Mobile CVM entry."</v>
      </c>
      <c r="Y368" s="9" t="str">
        <f t="shared" si="84"/>
        <v>,"Card"</v>
      </c>
      <c r="Z368" s="9" t="str">
        <f t="shared" si="85"/>
        <v>,"binary 32"</v>
      </c>
      <c r="AA368" s="9" t="str">
        <f t="shared" si="86"/>
        <v>,""</v>
      </c>
      <c r="AB368" s="9" t="str">
        <f t="shared" si="87"/>
        <v>,"4"</v>
      </c>
      <c r="AC368" s="9" t="str">
        <f t="shared" si="88"/>
        <v>,"4"</v>
      </c>
      <c r="AD368" s="9"/>
      <c r="AE368" s="12" t="str">
        <f t="shared" si="89"/>
        <v/>
      </c>
    </row>
    <row r="369" spans="1:31" ht="15.75" thickBot="1">
      <c r="A369">
        <v>364</v>
      </c>
      <c r="B369" s="4" t="s">
        <v>675</v>
      </c>
      <c r="C369" s="4" t="s">
        <v>676</v>
      </c>
      <c r="D369" s="5" t="s">
        <v>672</v>
      </c>
      <c r="E369" s="4"/>
      <c r="F369" s="4" t="s">
        <v>37</v>
      </c>
      <c r="G369" s="4"/>
      <c r="H369" s="4">
        <v>0</v>
      </c>
      <c r="I369" s="4">
        <v>192</v>
      </c>
      <c r="J369" s="4"/>
      <c r="K369" s="4"/>
      <c r="L369" s="4"/>
      <c r="M369" t="b">
        <f t="shared" si="90"/>
        <v>1</v>
      </c>
      <c r="N369" t="b">
        <f>IF(M369,ISNA(VLOOKUP(B369,$B$3:B368,1,FALSE)))</f>
        <v>1</v>
      </c>
      <c r="P369" s="14" t="b">
        <f t="shared" si="76"/>
        <v>1</v>
      </c>
      <c r="Q369" s="10" t="str">
        <f t="shared" si="77"/>
        <v>Protected_Data_Envelope_3</v>
      </c>
      <c r="R369" s="15"/>
      <c r="S369" s="10" t="str">
        <f t="shared" si="78"/>
        <v/>
      </c>
      <c r="T369" s="10" t="str">
        <f t="shared" si="79"/>
        <v>binary</v>
      </c>
      <c r="U369" s="11" t="str">
        <f t="shared" si="80"/>
        <v>Protected_Data_Envelope_3</v>
      </c>
      <c r="V369" s="9" t="str">
        <f t="shared" si="81"/>
        <v>("9F72"</v>
      </c>
      <c r="W369" s="9" t="str">
        <f t="shared" si="82"/>
        <v>,"Protected Data Envelope 3"</v>
      </c>
      <c r="X369" s="9" t="str">
        <f t="shared" si="83"/>
        <v>,"Same as Protected Data Envelope 1."</v>
      </c>
      <c r="Y369" s="9" t="str">
        <f t="shared" si="84"/>
        <v>,""</v>
      </c>
      <c r="Z369" s="9" t="str">
        <f t="shared" si="85"/>
        <v>,"binary"</v>
      </c>
      <c r="AA369" s="9" t="str">
        <f t="shared" si="86"/>
        <v>,""</v>
      </c>
      <c r="AB369" s="9" t="str">
        <f t="shared" si="87"/>
        <v>,"0"</v>
      </c>
      <c r="AC369" s="9" t="str">
        <f t="shared" si="88"/>
        <v>,"192"</v>
      </c>
      <c r="AD369" s="9"/>
      <c r="AE369" s="12" t="str">
        <f t="shared" si="89"/>
        <v>Protected_Data_Envelope_3("9F72","Protected Data Envelope 3","Same as Protected Data Envelope 1.","","binary","","0","192"),</v>
      </c>
    </row>
    <row r="370" spans="1:31" ht="43.5" thickBot="1">
      <c r="A370">
        <v>365</v>
      </c>
      <c r="B370" s="2" t="s">
        <v>675</v>
      </c>
      <c r="C370" s="2" t="s">
        <v>677</v>
      </c>
      <c r="D370" s="3" t="s">
        <v>678</v>
      </c>
      <c r="E370" s="2" t="s">
        <v>13</v>
      </c>
      <c r="F370" s="2" t="s">
        <v>37</v>
      </c>
      <c r="G370" s="2"/>
      <c r="H370" s="2">
        <v>1</v>
      </c>
      <c r="I370" s="2">
        <v>1</v>
      </c>
      <c r="J370" s="2"/>
      <c r="K370" s="2"/>
      <c r="L370" s="2"/>
      <c r="M370" t="b">
        <f t="shared" si="90"/>
        <v>1</v>
      </c>
      <c r="N370" t="b">
        <f>IF(M370,ISNA(VLOOKUP(B370,$B$3:B369,1,FALSE)))</f>
        <v>0</v>
      </c>
      <c r="P370" s="14" t="b">
        <f t="shared" si="76"/>
        <v>0</v>
      </c>
      <c r="Q370" s="10" t="str">
        <f t="shared" si="77"/>
        <v>Consecutive_Transaction_Limit_International—Country</v>
      </c>
      <c r="R370" s="15"/>
      <c r="S370" s="10" t="str">
        <f t="shared" si="78"/>
        <v>Card</v>
      </c>
      <c r="T370" s="10" t="str">
        <f t="shared" si="79"/>
        <v>binary</v>
      </c>
      <c r="U370" s="11" t="str">
        <f t="shared" si="80"/>
        <v>CARD_Consecutive_Transaction_Limit_International—Country</v>
      </c>
      <c r="V370" s="9" t="str">
        <f t="shared" si="81"/>
        <v>("9F72"</v>
      </c>
      <c r="W370" s="9" t="str">
        <f t="shared" si="82"/>
        <v>,"Consecutive Transaction Limit (International—Country)"</v>
      </c>
      <c r="X370" s="9" t="str">
        <f t="shared" si="83"/>
        <v>,"Visa proprietary data element specifying the maximum number of the consecutive offline international (those not in the country of issue) transactions allowed for that card application before a transaction goes online."</v>
      </c>
      <c r="Y370" s="9" t="str">
        <f t="shared" si="84"/>
        <v>,"Card"</v>
      </c>
      <c r="Z370" s="9" t="str">
        <f t="shared" si="85"/>
        <v>,"binary"</v>
      </c>
      <c r="AA370" s="9" t="str">
        <f t="shared" si="86"/>
        <v>,""</v>
      </c>
      <c r="AB370" s="9" t="str">
        <f t="shared" si="87"/>
        <v>,"1"</v>
      </c>
      <c r="AC370" s="9" t="str">
        <f t="shared" si="88"/>
        <v>,"1"</v>
      </c>
      <c r="AD370" s="9"/>
      <c r="AE370" s="12" t="str">
        <f t="shared" si="89"/>
        <v/>
      </c>
    </row>
    <row r="371" spans="1:31" ht="15.75" thickBot="1">
      <c r="A371">
        <v>366</v>
      </c>
      <c r="B371" s="4" t="s">
        <v>679</v>
      </c>
      <c r="C371" s="4" t="s">
        <v>680</v>
      </c>
      <c r="D371" s="5" t="s">
        <v>672</v>
      </c>
      <c r="E371" s="4"/>
      <c r="F371" s="4" t="s">
        <v>37</v>
      </c>
      <c r="G371" s="4"/>
      <c r="H371" s="4">
        <v>0</v>
      </c>
      <c r="I371" s="4">
        <v>192</v>
      </c>
      <c r="J371" s="4"/>
      <c r="K371" s="4"/>
      <c r="L371" s="4"/>
      <c r="M371" t="b">
        <f t="shared" si="90"/>
        <v>1</v>
      </c>
      <c r="N371" t="b">
        <f>IF(M371,ISNA(VLOOKUP(B371,$B$3:B370,1,FALSE)))</f>
        <v>1</v>
      </c>
      <c r="P371" s="14" t="b">
        <f t="shared" si="76"/>
        <v>1</v>
      </c>
      <c r="Q371" s="10" t="str">
        <f t="shared" si="77"/>
        <v>Protected_Data_Envelope_4</v>
      </c>
      <c r="R371" s="15"/>
      <c r="S371" s="10" t="str">
        <f t="shared" si="78"/>
        <v/>
      </c>
      <c r="T371" s="10" t="str">
        <f t="shared" si="79"/>
        <v>binary</v>
      </c>
      <c r="U371" s="11" t="str">
        <f t="shared" si="80"/>
        <v>Protected_Data_Envelope_4</v>
      </c>
      <c r="V371" s="9" t="str">
        <f t="shared" si="81"/>
        <v>("9F73"</v>
      </c>
      <c r="W371" s="9" t="str">
        <f t="shared" si="82"/>
        <v>,"Protected Data Envelope 4"</v>
      </c>
      <c r="X371" s="9" t="str">
        <f t="shared" si="83"/>
        <v>,"Same as Protected Data Envelope 1."</v>
      </c>
      <c r="Y371" s="9" t="str">
        <f t="shared" si="84"/>
        <v>,""</v>
      </c>
      <c r="Z371" s="9" t="str">
        <f t="shared" si="85"/>
        <v>,"binary"</v>
      </c>
      <c r="AA371" s="9" t="str">
        <f t="shared" si="86"/>
        <v>,""</v>
      </c>
      <c r="AB371" s="9" t="str">
        <f t="shared" si="87"/>
        <v>,"0"</v>
      </c>
      <c r="AC371" s="9" t="str">
        <f t="shared" si="88"/>
        <v>,"192"</v>
      </c>
      <c r="AD371" s="9"/>
      <c r="AE371" s="12" t="str">
        <f t="shared" si="89"/>
        <v>Protected_Data_Envelope_4("9F73","Protected Data Envelope 4","Same as Protected Data Envelope 1.","","binary","","0","192"),</v>
      </c>
    </row>
    <row r="372" spans="1:31" ht="43.5" thickBot="1">
      <c r="A372">
        <v>367</v>
      </c>
      <c r="B372" s="2" t="s">
        <v>679</v>
      </c>
      <c r="C372" s="2" t="s">
        <v>681</v>
      </c>
      <c r="D372" s="3" t="s">
        <v>682</v>
      </c>
      <c r="E372" s="2" t="s">
        <v>13</v>
      </c>
      <c r="F372" s="2" t="s">
        <v>640</v>
      </c>
      <c r="G372" s="2"/>
      <c r="H372" s="2">
        <v>4</v>
      </c>
      <c r="I372" s="2">
        <v>4</v>
      </c>
      <c r="J372" s="2"/>
      <c r="K372" s="2"/>
      <c r="L372" s="2"/>
      <c r="M372" t="b">
        <f t="shared" si="90"/>
        <v>1</v>
      </c>
      <c r="N372" t="b">
        <f>IF(M372,ISNA(VLOOKUP(B372,$B$3:B371,1,FALSE)))</f>
        <v>0</v>
      </c>
      <c r="P372" s="14" t="b">
        <f t="shared" si="76"/>
        <v>0</v>
      </c>
      <c r="Q372" s="10" t="str">
        <f t="shared" si="77"/>
        <v>Currency_Conversion_Parameters</v>
      </c>
      <c r="R372" s="15"/>
      <c r="S372" s="10" t="str">
        <f t="shared" si="78"/>
        <v>Card</v>
      </c>
      <c r="T372" s="10" t="str">
        <f t="shared" si="79"/>
        <v>n_8</v>
      </c>
      <c r="U372" s="11" t="str">
        <f t="shared" si="80"/>
        <v>CARD_Currency_Conversion_Parameters</v>
      </c>
      <c r="V372" s="9" t="str">
        <f t="shared" si="81"/>
        <v>("9F73"</v>
      </c>
      <c r="W372" s="9" t="str">
        <f t="shared" si="82"/>
        <v>,"Currency Conversion Parameters"</v>
      </c>
      <c r="X372" s="9" t="str">
        <f t="shared" si="83"/>
        <v>,"A decimal value used in a conversion algorithm to convert the Secondary Application Currency Code to the card’s domestic (Application Currency Code). Issuer Script may be used to modify this data element."</v>
      </c>
      <c r="Y372" s="9" t="str">
        <f t="shared" si="84"/>
        <v>,"Card"</v>
      </c>
      <c r="Z372" s="9" t="str">
        <f t="shared" si="85"/>
        <v>,"n 8"</v>
      </c>
      <c r="AA372" s="9" t="str">
        <f t="shared" si="86"/>
        <v>,""</v>
      </c>
      <c r="AB372" s="9" t="str">
        <f t="shared" si="87"/>
        <v>,"4"</v>
      </c>
      <c r="AC372" s="9" t="str">
        <f t="shared" si="88"/>
        <v>,"4"</v>
      </c>
      <c r="AD372" s="9"/>
      <c r="AE372" s="12" t="str">
        <f t="shared" si="89"/>
        <v/>
      </c>
    </row>
    <row r="373" spans="1:31" ht="15.75" thickBot="1">
      <c r="A373">
        <v>368</v>
      </c>
      <c r="B373" s="4" t="s">
        <v>683</v>
      </c>
      <c r="C373" s="4" t="s">
        <v>684</v>
      </c>
      <c r="D373" s="5" t="s">
        <v>672</v>
      </c>
      <c r="E373" s="4"/>
      <c r="F373" s="4" t="s">
        <v>37</v>
      </c>
      <c r="G373" s="4"/>
      <c r="H373" s="4">
        <v>0</v>
      </c>
      <c r="I373" s="4">
        <v>192</v>
      </c>
      <c r="J373" s="4"/>
      <c r="K373" s="4"/>
      <c r="L373" s="4"/>
      <c r="M373" t="b">
        <f t="shared" si="90"/>
        <v>1</v>
      </c>
      <c r="N373" t="b">
        <f>IF(M373,ISNA(VLOOKUP(B373,$B$3:B372,1,FALSE)))</f>
        <v>1</v>
      </c>
      <c r="P373" s="14" t="b">
        <f t="shared" si="76"/>
        <v>1</v>
      </c>
      <c r="Q373" s="10" t="str">
        <f t="shared" si="77"/>
        <v>Protected_Data_Envelope_5</v>
      </c>
      <c r="R373" s="15"/>
      <c r="S373" s="10" t="str">
        <f t="shared" si="78"/>
        <v/>
      </c>
      <c r="T373" s="10" t="str">
        <f t="shared" si="79"/>
        <v>binary</v>
      </c>
      <c r="U373" s="11" t="str">
        <f t="shared" si="80"/>
        <v>Protected_Data_Envelope_5</v>
      </c>
      <c r="V373" s="9" t="str">
        <f t="shared" si="81"/>
        <v>("9F74"</v>
      </c>
      <c r="W373" s="9" t="str">
        <f t="shared" si="82"/>
        <v>,"Protected Data Envelope 5"</v>
      </c>
      <c r="X373" s="9" t="str">
        <f t="shared" si="83"/>
        <v>,"Same as Protected Data Envelope 1."</v>
      </c>
      <c r="Y373" s="9" t="str">
        <f t="shared" si="84"/>
        <v>,""</v>
      </c>
      <c r="Z373" s="9" t="str">
        <f t="shared" si="85"/>
        <v>,"binary"</v>
      </c>
      <c r="AA373" s="9" t="str">
        <f t="shared" si="86"/>
        <v>,""</v>
      </c>
      <c r="AB373" s="9" t="str">
        <f t="shared" si="87"/>
        <v>,"0"</v>
      </c>
      <c r="AC373" s="9" t="str">
        <f t="shared" si="88"/>
        <v>,"192"</v>
      </c>
      <c r="AD373" s="9"/>
      <c r="AE373" s="12" t="str">
        <f t="shared" si="89"/>
        <v>Protected_Data_Envelope_5("9F74","Protected Data Envelope 5","Same as Protected Data Envelope 1.","","binary","","0","192"),</v>
      </c>
    </row>
    <row r="374" spans="1:31" ht="43.5" thickBot="1">
      <c r="A374">
        <v>369</v>
      </c>
      <c r="B374" s="2" t="s">
        <v>683</v>
      </c>
      <c r="C374" s="2" t="s">
        <v>685</v>
      </c>
      <c r="D374" s="3" t="s">
        <v>686</v>
      </c>
      <c r="E374" s="2" t="s">
        <v>13</v>
      </c>
      <c r="F374" s="2" t="s">
        <v>687</v>
      </c>
      <c r="G374" s="2"/>
      <c r="H374" s="2">
        <v>6</v>
      </c>
      <c r="I374" s="2">
        <v>6</v>
      </c>
      <c r="J374" s="2"/>
      <c r="K374" s="2"/>
      <c r="L374" s="2"/>
      <c r="M374" t="b">
        <f t="shared" si="90"/>
        <v>1</v>
      </c>
      <c r="N374" t="b">
        <f>IF(M374,ISNA(VLOOKUP(B374,$B$3:B373,1,FALSE)))</f>
        <v>0</v>
      </c>
      <c r="P374" s="14" t="b">
        <f t="shared" si="76"/>
        <v>0</v>
      </c>
      <c r="Q374" s="10" t="str">
        <f t="shared" si="77"/>
        <v>VLP_Issuer_Authorisation_Code</v>
      </c>
      <c r="R374" s="15"/>
      <c r="S374" s="10" t="str">
        <f t="shared" si="78"/>
        <v>Card</v>
      </c>
      <c r="T374" s="10" t="str">
        <f t="shared" si="79"/>
        <v>a_6</v>
      </c>
      <c r="U374" s="11" t="str">
        <f t="shared" si="80"/>
        <v>CARD_VLP_Issuer_Authorisation_Code</v>
      </c>
      <c r="V374" s="9" t="str">
        <f t="shared" si="81"/>
        <v>("9F74"</v>
      </c>
      <c r="W374" s="9" t="str">
        <f t="shared" si="82"/>
        <v>,"VLP Issuer Authorisation Code"</v>
      </c>
      <c r="X374" s="9" t="str">
        <f t="shared" si="83"/>
        <v>,"A Visa proprietary data element containing a code indicating that the transaction was an approved VLP transaction. If present indicates offline approval from card."</v>
      </c>
      <c r="Y374" s="9" t="str">
        <f t="shared" si="84"/>
        <v>,"Card"</v>
      </c>
      <c r="Z374" s="9" t="str">
        <f t="shared" si="85"/>
        <v>,"a 6"</v>
      </c>
      <c r="AA374" s="9" t="str">
        <f t="shared" si="86"/>
        <v>,""</v>
      </c>
      <c r="AB374" s="9" t="str">
        <f t="shared" si="87"/>
        <v>,"6"</v>
      </c>
      <c r="AC374" s="9" t="str">
        <f t="shared" si="88"/>
        <v>,"6"</v>
      </c>
      <c r="AD374" s="9"/>
      <c r="AE374" s="12" t="str">
        <f t="shared" si="89"/>
        <v/>
      </c>
    </row>
    <row r="375" spans="1:31" ht="57.75" thickBot="1">
      <c r="A375">
        <v>370</v>
      </c>
      <c r="B375" s="4" t="s">
        <v>688</v>
      </c>
      <c r="C375" s="4" t="s">
        <v>689</v>
      </c>
      <c r="D375" s="5" t="s">
        <v>690</v>
      </c>
      <c r="E375" s="4" t="s">
        <v>13</v>
      </c>
      <c r="F375" s="4" t="s">
        <v>37</v>
      </c>
      <c r="G375" s="4"/>
      <c r="H375" s="4">
        <v>0</v>
      </c>
      <c r="I375" s="4">
        <v>192</v>
      </c>
      <c r="J375" s="4"/>
      <c r="K375" s="4"/>
      <c r="L375" s="4"/>
      <c r="M375" t="b">
        <f t="shared" si="90"/>
        <v>1</v>
      </c>
      <c r="N375" t="b">
        <f>IF(M375,ISNA(VLOOKUP(B375,$B$3:B374,1,FALSE)))</f>
        <v>1</v>
      </c>
      <c r="P375" s="14" t="b">
        <f t="shared" ref="P375:P438" si="91">AND(M375,N375)</f>
        <v>1</v>
      </c>
      <c r="Q375" s="10" t="str">
        <f t="shared" ref="Q375:Q438" si="92">SUBSTITUTE(SUBSTITUTE(SUBSTITUTE(SUBSTITUTE(TRIM(SUBSTITUTE(SUBSTITUTE(SUBSTITUTE(SUBSTITUTE(SUBSTITUTE(SUBSTITUTE(SUBSTITUTE(SUBSTITUTE(SUBSTITUTE(SUBSTITUTE(C375,";", " "),"."," "),",", " "),"–"," "),"-"," "),"/"," "),")"," "),"(","")," "," ")," "," "))," ","_"),"__","_"),"__","_"),"__","_")</f>
        <v>Unprotected_Data_Envelope_1</v>
      </c>
      <c r="R375" s="15"/>
      <c r="S375" s="10" t="str">
        <f t="shared" ref="S375:S438" si="93">SUBSTITUTE(SUBSTITUTE(SUBSTITUTE(SUBSTITUTE(TRIM(SUBSTITUTE(SUBSTITUTE(SUBSTITUTE(SUBSTITUTE(SUBSTITUTE(SUBSTITUTE(SUBSTITUTE(SUBSTITUTE(SUBSTITUTE(SUBSTITUTE(E375,";", " "),"."," "),",", " "),"–"," "),"-"," "),"/"," "),")"," "),"(","")," "," ")," "," "))," ","_"),"__","_"),"__","_"),"__","_")</f>
        <v>Card</v>
      </c>
      <c r="T375" s="10" t="str">
        <f t="shared" ref="T375:T438" si="94">SUBSTITUTE(SUBSTITUTE(SUBSTITUTE(SUBSTITUTE(TRIM(SUBSTITUTE(SUBSTITUTE(SUBSTITUTE(SUBSTITUTE(SUBSTITUTE(SUBSTITUTE(SUBSTITUTE(SUBSTITUTE(SUBSTITUTE(SUBSTITUTE(F375,";", " "),"."," "),",", " "),"–"," "),"-"," "),"/"," "),")"," "),"(","")," "," ")," "," "))," ","_"),"__","_"),"__","_"),"__","_")</f>
        <v>binary</v>
      </c>
      <c r="U375" s="11" t="str">
        <f t="shared" ref="U375:U438" si="95">IF(LEN(E375)&gt;0,CONCATENATE(UPPER(S375),"_",Q375),Q375)</f>
        <v>CARD_Unprotected_Data_Envelope_1</v>
      </c>
      <c r="V375" s="9" t="str">
        <f t="shared" ref="V375:V438" si="96">CONCATENATE("(","""",B375,"""")</f>
        <v>("9F75"</v>
      </c>
      <c r="W375" s="9" t="str">
        <f t="shared" ref="W375:W438" si="97">CONCATENATE(",","""",C375,"""")</f>
        <v>,"Unprotected Data Envelope 1"</v>
      </c>
      <c r="X375" s="9" t="str">
        <f t="shared" ref="X375:X438" si="98">CONCATENATE(",","""",D375,"""")</f>
        <v>,"The Unprotected Data Envelopes contain proprietary information from the issuer, payment system or third party. Unprotected Data Envelopes can be retrieved with the GET DATA command and can be updated with the PUT DATA (CLA='80') command without secure messaging."</v>
      </c>
      <c r="Y375" s="9" t="str">
        <f t="shared" ref="Y375:Y438" si="99">CONCATENATE(",","""",E375,"""")</f>
        <v>,"Card"</v>
      </c>
      <c r="Z375" s="9" t="str">
        <f t="shared" ref="Z375:Z438" si="100">CONCATENATE(",","""",F375,"""")</f>
        <v>,"binary"</v>
      </c>
      <c r="AA375" s="9" t="str">
        <f t="shared" ref="AA375:AA438" si="101">CONCATENATE(",","""",G375,"""")</f>
        <v>,""</v>
      </c>
      <c r="AB375" s="9" t="str">
        <f t="shared" ref="AB375:AB438" si="102">CONCATENATE(",","""",H375,"""")</f>
        <v>,"0"</v>
      </c>
      <c r="AC375" s="9" t="str">
        <f t="shared" ref="AC375:AC438" si="103">CONCATENATE(",","""",I375,"""")</f>
        <v>,"192"</v>
      </c>
      <c r="AD375" s="9"/>
      <c r="AE375" s="12" t="str">
        <f t="shared" ref="AE375:AE438" si="104">IF(P375,CONCATENATE(U375,V375,W375,X375,Y375,Z375,AA375,AB375,AC375,"),"),"")</f>
        <v>CARD_Unprotected_Data_Envelope_1("9F75","Unprotected Data Envelope 1","The Unprotected Data Envelopes contain proprietary information from the issuer, payment system or third party. Unprotected Data Envelopes can be retrieved with the GET DATA command and can be updated with the PUT DATA (CLA='80') command without secure messaging.","Card","binary","","0","192"),</v>
      </c>
    </row>
    <row r="376" spans="1:31" ht="72" thickBot="1">
      <c r="A376">
        <v>371</v>
      </c>
      <c r="B376" s="2" t="s">
        <v>688</v>
      </c>
      <c r="C376" s="2" t="s">
        <v>691</v>
      </c>
      <c r="D376" s="3" t="s">
        <v>692</v>
      </c>
      <c r="E376" s="2" t="s">
        <v>13</v>
      </c>
      <c r="F376" s="2" t="s">
        <v>272</v>
      </c>
      <c r="G376" s="2"/>
      <c r="H376" s="2">
        <v>6</v>
      </c>
      <c r="I376" s="2">
        <v>6</v>
      </c>
      <c r="J376" s="2"/>
      <c r="K376" s="2"/>
      <c r="L376" s="2"/>
      <c r="M376" t="b">
        <f t="shared" si="90"/>
        <v>1</v>
      </c>
      <c r="N376" t="b">
        <f>IF(M376,ISNA(VLOOKUP(B376,$B$3:B375,1,FALSE)))</f>
        <v>0</v>
      </c>
      <c r="P376" s="14" t="b">
        <f t="shared" si="91"/>
        <v>0</v>
      </c>
      <c r="Q376" s="10" t="str">
        <f t="shared" si="92"/>
        <v>Cumulative_Total_Transaction_Amount_Limit_Dual_Currency</v>
      </c>
      <c r="R376" s="15"/>
      <c r="S376" s="10" t="str">
        <f t="shared" si="93"/>
        <v>Card</v>
      </c>
      <c r="T376" s="10" t="str">
        <f t="shared" si="94"/>
        <v>n_12</v>
      </c>
      <c r="U376" s="11" t="str">
        <f t="shared" si="95"/>
        <v>CARD_Cumulative_Total_Transaction_Amount_Limit_Dual_Currency</v>
      </c>
      <c r="V376" s="9" t="str">
        <f t="shared" si="96"/>
        <v>("9F75"</v>
      </c>
      <c r="W376" s="9" t="str">
        <f t="shared" si="97"/>
        <v>,"Cumulative Total Transaction Amount Limit-Dual Currency"</v>
      </c>
      <c r="X376" s="9" t="str">
        <f t="shared" si="98"/>
        <v>,"Visa proprietary data element specifying the upper limit of the total amount of offline domestic transactions in the designated currency (Application Currency Code) and a secondary currency (Secondary Application Currency Code) allowed for that card application before a transaction is forced to go online. This limit is in the designated currency."</v>
      </c>
      <c r="Y376" s="9" t="str">
        <f t="shared" si="99"/>
        <v>,"Card"</v>
      </c>
      <c r="Z376" s="9" t="str">
        <f t="shared" si="100"/>
        <v>,"n 12"</v>
      </c>
      <c r="AA376" s="9" t="str">
        <f t="shared" si="101"/>
        <v>,""</v>
      </c>
      <c r="AB376" s="9" t="str">
        <f t="shared" si="102"/>
        <v>,"6"</v>
      </c>
      <c r="AC376" s="9" t="str">
        <f t="shared" si="103"/>
        <v>,"6"</v>
      </c>
      <c r="AD376" s="9"/>
      <c r="AE376" s="12" t="str">
        <f t="shared" si="104"/>
        <v/>
      </c>
    </row>
    <row r="377" spans="1:31" ht="15.75" thickBot="1">
      <c r="A377">
        <v>372</v>
      </c>
      <c r="B377" s="4" t="s">
        <v>693</v>
      </c>
      <c r="C377" s="4" t="s">
        <v>694</v>
      </c>
      <c r="D377" s="5" t="s">
        <v>695</v>
      </c>
      <c r="E377" s="4" t="s">
        <v>13</v>
      </c>
      <c r="F377" s="4" t="s">
        <v>37</v>
      </c>
      <c r="G377" s="4"/>
      <c r="H377" s="4">
        <v>0</v>
      </c>
      <c r="I377" s="4">
        <v>192</v>
      </c>
      <c r="J377" s="4"/>
      <c r="K377" s="4"/>
      <c r="L377" s="4"/>
      <c r="M377" t="b">
        <f t="shared" si="90"/>
        <v>1</v>
      </c>
      <c r="N377" t="b">
        <f>IF(M377,ISNA(VLOOKUP(B377,$B$3:B376,1,FALSE)))</f>
        <v>1</v>
      </c>
      <c r="P377" s="14" t="b">
        <f t="shared" si="91"/>
        <v>1</v>
      </c>
      <c r="Q377" s="10" t="str">
        <f t="shared" si="92"/>
        <v>Unprotected_Data_Envelope_2</v>
      </c>
      <c r="R377" s="15"/>
      <c r="S377" s="10" t="str">
        <f t="shared" si="93"/>
        <v>Card</v>
      </c>
      <c r="T377" s="10" t="str">
        <f t="shared" si="94"/>
        <v>binary</v>
      </c>
      <c r="U377" s="11" t="str">
        <f t="shared" si="95"/>
        <v>CARD_Unprotected_Data_Envelope_2</v>
      </c>
      <c r="V377" s="9" t="str">
        <f t="shared" si="96"/>
        <v>("9F76"</v>
      </c>
      <c r="W377" s="9" t="str">
        <f t="shared" si="97"/>
        <v>,"Unprotected Data Envelope 2"</v>
      </c>
      <c r="X377" s="9" t="str">
        <f t="shared" si="98"/>
        <v>,"Same as Unprotected Data Envelope 1."</v>
      </c>
      <c r="Y377" s="9" t="str">
        <f t="shared" si="99"/>
        <v>,"Card"</v>
      </c>
      <c r="Z377" s="9" t="str">
        <f t="shared" si="100"/>
        <v>,"binary"</v>
      </c>
      <c r="AA377" s="9" t="str">
        <f t="shared" si="101"/>
        <v>,""</v>
      </c>
      <c r="AB377" s="9" t="str">
        <f t="shared" si="102"/>
        <v>,"0"</v>
      </c>
      <c r="AC377" s="9" t="str">
        <f t="shared" si="103"/>
        <v>,"192"</v>
      </c>
      <c r="AD377" s="9"/>
      <c r="AE377" s="12" t="str">
        <f t="shared" si="104"/>
        <v>CARD_Unprotected_Data_Envelope_2("9F76","Unprotected Data Envelope 2","Same as Unprotected Data Envelope 1.","Card","binary","","0","192"),</v>
      </c>
    </row>
    <row r="378" spans="1:31" ht="43.5" thickBot="1">
      <c r="A378">
        <v>373</v>
      </c>
      <c r="B378" s="2" t="s">
        <v>693</v>
      </c>
      <c r="C378" s="2" t="s">
        <v>696</v>
      </c>
      <c r="D378" s="3" t="s">
        <v>697</v>
      </c>
      <c r="E378" s="2" t="s">
        <v>13</v>
      </c>
      <c r="F378" s="2" t="s">
        <v>71</v>
      </c>
      <c r="G378" s="2"/>
      <c r="H378" s="2">
        <v>2</v>
      </c>
      <c r="I378" s="2">
        <v>2</v>
      </c>
      <c r="J378" s="2"/>
      <c r="K378" s="2"/>
      <c r="L378" s="2"/>
      <c r="M378" t="b">
        <f t="shared" si="90"/>
        <v>1</v>
      </c>
      <c r="N378" t="b">
        <f>IF(M378,ISNA(VLOOKUP(B378,$B$3:B377,1,FALSE)))</f>
        <v>0</v>
      </c>
      <c r="P378" s="14" t="b">
        <f t="shared" si="91"/>
        <v>0</v>
      </c>
      <c r="Q378" s="10" t="str">
        <f t="shared" si="92"/>
        <v>Secondary_Application_Currency_Code</v>
      </c>
      <c r="R378" s="15"/>
      <c r="S378" s="10" t="str">
        <f t="shared" si="93"/>
        <v>Card</v>
      </c>
      <c r="T378" s="10" t="str">
        <f t="shared" si="94"/>
        <v>n_3</v>
      </c>
      <c r="U378" s="11" t="str">
        <f t="shared" si="95"/>
        <v>CARD_Secondary_Application_Currency_Code</v>
      </c>
      <c r="V378" s="9" t="str">
        <f t="shared" si="96"/>
        <v>("9F76"</v>
      </c>
      <c r="W378" s="9" t="str">
        <f t="shared" si="97"/>
        <v>,"Secondary Application Currency Code"</v>
      </c>
      <c r="X378" s="9" t="str">
        <f t="shared" si="98"/>
        <v>,"Indicates a secondary currency to be converted to the designated currency in which the account is managed (Application Currency Code) according to ISO 4217."</v>
      </c>
      <c r="Y378" s="9" t="str">
        <f t="shared" si="99"/>
        <v>,"Card"</v>
      </c>
      <c r="Z378" s="9" t="str">
        <f t="shared" si="100"/>
        <v>,"n 3"</v>
      </c>
      <c r="AA378" s="9" t="str">
        <f t="shared" si="101"/>
        <v>,""</v>
      </c>
      <c r="AB378" s="9" t="str">
        <f t="shared" si="102"/>
        <v>,"2"</v>
      </c>
      <c r="AC378" s="9" t="str">
        <f t="shared" si="103"/>
        <v>,"2"</v>
      </c>
      <c r="AD378" s="9"/>
      <c r="AE378" s="12" t="str">
        <f t="shared" si="104"/>
        <v/>
      </c>
    </row>
    <row r="379" spans="1:31" ht="15.75" thickBot="1">
      <c r="A379">
        <v>374</v>
      </c>
      <c r="B379" s="4" t="s">
        <v>698</v>
      </c>
      <c r="C379" s="4" t="s">
        <v>699</v>
      </c>
      <c r="D379" s="5" t="s">
        <v>695</v>
      </c>
      <c r="E379" s="4" t="s">
        <v>13</v>
      </c>
      <c r="F379" s="4" t="s">
        <v>37</v>
      </c>
      <c r="G379" s="4"/>
      <c r="H379" s="4">
        <v>0</v>
      </c>
      <c r="I379" s="4">
        <v>192</v>
      </c>
      <c r="J379" s="4"/>
      <c r="K379" s="4"/>
      <c r="L379" s="4"/>
      <c r="M379" t="b">
        <f t="shared" si="90"/>
        <v>1</v>
      </c>
      <c r="N379" t="b">
        <f>IF(M379,ISNA(VLOOKUP(B379,$B$3:B378,1,FALSE)))</f>
        <v>1</v>
      </c>
      <c r="P379" s="14" t="b">
        <f t="shared" si="91"/>
        <v>1</v>
      </c>
      <c r="Q379" s="10" t="str">
        <f t="shared" si="92"/>
        <v>Unprotected_Data_Envelope_3</v>
      </c>
      <c r="R379" s="15"/>
      <c r="S379" s="10" t="str">
        <f t="shared" si="93"/>
        <v>Card</v>
      </c>
      <c r="T379" s="10" t="str">
        <f t="shared" si="94"/>
        <v>binary</v>
      </c>
      <c r="U379" s="11" t="str">
        <f t="shared" si="95"/>
        <v>CARD_Unprotected_Data_Envelope_3</v>
      </c>
      <c r="V379" s="9" t="str">
        <f t="shared" si="96"/>
        <v>("9F77"</v>
      </c>
      <c r="W379" s="9" t="str">
        <f t="shared" si="97"/>
        <v>,"Unprotected Data Envelope 3"</v>
      </c>
      <c r="X379" s="9" t="str">
        <f t="shared" si="98"/>
        <v>,"Same as Unprotected Data Envelope 1."</v>
      </c>
      <c r="Y379" s="9" t="str">
        <f t="shared" si="99"/>
        <v>,"Card"</v>
      </c>
      <c r="Z379" s="9" t="str">
        <f t="shared" si="100"/>
        <v>,"binary"</v>
      </c>
      <c r="AA379" s="9" t="str">
        <f t="shared" si="101"/>
        <v>,""</v>
      </c>
      <c r="AB379" s="9" t="str">
        <f t="shared" si="102"/>
        <v>,"0"</v>
      </c>
      <c r="AC379" s="9" t="str">
        <f t="shared" si="103"/>
        <v>,"192"</v>
      </c>
      <c r="AD379" s="9"/>
      <c r="AE379" s="12" t="str">
        <f t="shared" si="104"/>
        <v>CARD_Unprotected_Data_Envelope_3("9F77","Unprotected Data Envelope 3","Same as Unprotected Data Envelope 1.","Card","binary","","0","192"),</v>
      </c>
    </row>
    <row r="380" spans="1:31" ht="15.75" thickBot="1">
      <c r="A380">
        <v>375</v>
      </c>
      <c r="B380" s="2" t="s">
        <v>700</v>
      </c>
      <c r="C380" s="2" t="s">
        <v>701</v>
      </c>
      <c r="D380" s="3" t="s">
        <v>695</v>
      </c>
      <c r="E380" s="2" t="s">
        <v>13</v>
      </c>
      <c r="F380" s="2" t="s">
        <v>37</v>
      </c>
      <c r="G380" s="2"/>
      <c r="H380" s="2">
        <v>0</v>
      </c>
      <c r="I380" s="2">
        <v>192</v>
      </c>
      <c r="J380" s="2"/>
      <c r="K380" s="2"/>
      <c r="L380" s="2"/>
      <c r="M380" t="b">
        <f t="shared" si="90"/>
        <v>1</v>
      </c>
      <c r="N380" t="b">
        <f>IF(M380,ISNA(VLOOKUP(B380,$B$3:B379,1,FALSE)))</f>
        <v>1</v>
      </c>
      <c r="P380" s="14" t="b">
        <f t="shared" si="91"/>
        <v>1</v>
      </c>
      <c r="Q380" s="10" t="str">
        <f t="shared" si="92"/>
        <v>Unprotected_Data_Envelope_4</v>
      </c>
      <c r="R380" s="15"/>
      <c r="S380" s="10" t="str">
        <f t="shared" si="93"/>
        <v>Card</v>
      </c>
      <c r="T380" s="10" t="str">
        <f t="shared" si="94"/>
        <v>binary</v>
      </c>
      <c r="U380" s="11" t="str">
        <f t="shared" si="95"/>
        <v>CARD_Unprotected_Data_Envelope_4</v>
      </c>
      <c r="V380" s="9" t="str">
        <f t="shared" si="96"/>
        <v>("9F78"</v>
      </c>
      <c r="W380" s="9" t="str">
        <f t="shared" si="97"/>
        <v>,"Unprotected Data Envelope 4"</v>
      </c>
      <c r="X380" s="9" t="str">
        <f t="shared" si="98"/>
        <v>,"Same as Unprotected Data Envelope 1."</v>
      </c>
      <c r="Y380" s="9" t="str">
        <f t="shared" si="99"/>
        <v>,"Card"</v>
      </c>
      <c r="Z380" s="9" t="str">
        <f t="shared" si="100"/>
        <v>,"binary"</v>
      </c>
      <c r="AA380" s="9" t="str">
        <f t="shared" si="101"/>
        <v>,""</v>
      </c>
      <c r="AB380" s="9" t="str">
        <f t="shared" si="102"/>
        <v>,"0"</v>
      </c>
      <c r="AC380" s="9" t="str">
        <f t="shared" si="103"/>
        <v>,"192"</v>
      </c>
      <c r="AD380" s="9"/>
      <c r="AE380" s="12" t="str">
        <f t="shared" si="104"/>
        <v>CARD_Unprotected_Data_Envelope_4("9F78","Unprotected Data Envelope 4","Same as Unprotected Data Envelope 1.","Card","binary","","0","192"),</v>
      </c>
    </row>
    <row r="381" spans="1:31" ht="15.75" thickBot="1">
      <c r="A381">
        <v>376</v>
      </c>
      <c r="B381" s="4" t="s">
        <v>702</v>
      </c>
      <c r="C381" s="4" t="s">
        <v>703</v>
      </c>
      <c r="D381" s="5" t="s">
        <v>695</v>
      </c>
      <c r="E381" s="4" t="s">
        <v>13</v>
      </c>
      <c r="F381" s="4" t="s">
        <v>37</v>
      </c>
      <c r="G381" s="4"/>
      <c r="H381" s="4">
        <v>0</v>
      </c>
      <c r="I381" s="4">
        <v>192</v>
      </c>
      <c r="J381" s="4"/>
      <c r="K381" s="4"/>
      <c r="L381" s="4"/>
      <c r="M381" t="b">
        <f t="shared" si="90"/>
        <v>1</v>
      </c>
      <c r="N381" t="b">
        <f>IF(M381,ISNA(VLOOKUP(B381,$B$3:B380,1,FALSE)))</f>
        <v>1</v>
      </c>
      <c r="P381" s="14" t="b">
        <f t="shared" si="91"/>
        <v>1</v>
      </c>
      <c r="Q381" s="10" t="str">
        <f t="shared" si="92"/>
        <v>Unprotected_Data_Envelope_5</v>
      </c>
      <c r="R381" s="15"/>
      <c r="S381" s="10" t="str">
        <f t="shared" si="93"/>
        <v>Card</v>
      </c>
      <c r="T381" s="10" t="str">
        <f t="shared" si="94"/>
        <v>binary</v>
      </c>
      <c r="U381" s="11" t="str">
        <f t="shared" si="95"/>
        <v>CARD_Unprotected_Data_Envelope_5</v>
      </c>
      <c r="V381" s="9" t="str">
        <f t="shared" si="96"/>
        <v>("9F79"</v>
      </c>
      <c r="W381" s="9" t="str">
        <f t="shared" si="97"/>
        <v>,"Unprotected Data Envelope 5"</v>
      </c>
      <c r="X381" s="9" t="str">
        <f t="shared" si="98"/>
        <v>,"Same as Unprotected Data Envelope 1."</v>
      </c>
      <c r="Y381" s="9" t="str">
        <f t="shared" si="99"/>
        <v>,"Card"</v>
      </c>
      <c r="Z381" s="9" t="str">
        <f t="shared" si="100"/>
        <v>,"binary"</v>
      </c>
      <c r="AA381" s="9" t="str">
        <f t="shared" si="101"/>
        <v>,""</v>
      </c>
      <c r="AB381" s="9" t="str">
        <f t="shared" si="102"/>
        <v>,"0"</v>
      </c>
      <c r="AC381" s="9" t="str">
        <f t="shared" si="103"/>
        <v>,"192"</v>
      </c>
      <c r="AD381" s="9"/>
      <c r="AE381" s="12" t="str">
        <f t="shared" si="104"/>
        <v>CARD_Unprotected_Data_Envelope_5("9F79","Unprotected Data Envelope 5","Same as Unprotected Data Envelope 1.","Card","binary","","0","192"),</v>
      </c>
    </row>
    <row r="382" spans="1:31" ht="29.25" thickBot="1">
      <c r="A382">
        <v>377</v>
      </c>
      <c r="B382" s="2" t="s">
        <v>698</v>
      </c>
      <c r="C382" s="2" t="s">
        <v>704</v>
      </c>
      <c r="D382" s="3" t="s">
        <v>705</v>
      </c>
      <c r="E382" s="2" t="s">
        <v>13</v>
      </c>
      <c r="F382" s="2" t="s">
        <v>37</v>
      </c>
      <c r="G382" s="2"/>
      <c r="H382" s="2" t="s">
        <v>110</v>
      </c>
      <c r="I382" s="2" t="s">
        <v>110</v>
      </c>
      <c r="J382" s="2"/>
      <c r="K382" s="2"/>
      <c r="L382" s="2"/>
      <c r="M382" t="b">
        <f t="shared" si="90"/>
        <v>1</v>
      </c>
      <c r="N382" t="b">
        <f>IF(M382,ISNA(VLOOKUP(B382,$B$3:B381,1,FALSE)))</f>
        <v>0</v>
      </c>
      <c r="P382" s="14" t="b">
        <f t="shared" si="91"/>
        <v>0</v>
      </c>
      <c r="Q382" s="10" t="str">
        <f t="shared" si="92"/>
        <v>VLP_Funds_Limit</v>
      </c>
      <c r="R382" s="15"/>
      <c r="S382" s="10" t="str">
        <f t="shared" si="93"/>
        <v>Card</v>
      </c>
      <c r="T382" s="10" t="str">
        <f t="shared" si="94"/>
        <v>binary</v>
      </c>
      <c r="U382" s="11" t="str">
        <f t="shared" si="95"/>
        <v>CARD_VLP_Funds_Limit</v>
      </c>
      <c r="V382" s="9" t="str">
        <f t="shared" si="96"/>
        <v>("9F77"</v>
      </c>
      <c r="W382" s="9" t="str">
        <f t="shared" si="97"/>
        <v>,"VLP Funds Limit"</v>
      </c>
      <c r="X382" s="9" t="str">
        <f t="shared" si="98"/>
        <v>,"A Visa proprietary data element, Issuer Limit for VLP available funds, is used to reset VLP Available Funds after an online approved transaction."</v>
      </c>
      <c r="Y382" s="9" t="str">
        <f t="shared" si="99"/>
        <v>,"Card"</v>
      </c>
      <c r="Z382" s="9" t="str">
        <f t="shared" si="100"/>
        <v>,"binary"</v>
      </c>
      <c r="AA382" s="9" t="str">
        <f t="shared" si="101"/>
        <v>,""</v>
      </c>
      <c r="AB382" s="9" t="str">
        <f t="shared" si="102"/>
        <v>,"var."</v>
      </c>
      <c r="AC382" s="9" t="str">
        <f t="shared" si="103"/>
        <v>,"var."</v>
      </c>
      <c r="AD382" s="9"/>
      <c r="AE382" s="12" t="str">
        <f t="shared" si="104"/>
        <v/>
      </c>
    </row>
    <row r="383" spans="1:31" ht="29.25" thickBot="1">
      <c r="A383">
        <v>378</v>
      </c>
      <c r="B383" s="4" t="s">
        <v>700</v>
      </c>
      <c r="C383" s="4" t="s">
        <v>706</v>
      </c>
      <c r="D383" s="5" t="s">
        <v>707</v>
      </c>
      <c r="E383" s="4" t="s">
        <v>13</v>
      </c>
      <c r="F383" s="4" t="s">
        <v>37</v>
      </c>
      <c r="G383" s="4"/>
      <c r="H383" s="4" t="s">
        <v>110</v>
      </c>
      <c r="I383" s="4" t="s">
        <v>110</v>
      </c>
      <c r="J383" s="4"/>
      <c r="K383" s="4"/>
      <c r="L383" s="4"/>
      <c r="M383" t="b">
        <f t="shared" si="90"/>
        <v>1</v>
      </c>
      <c r="N383" t="b">
        <f>IF(M383,ISNA(VLOOKUP(B383,$B$3:B382,1,FALSE)))</f>
        <v>0</v>
      </c>
      <c r="P383" s="14" t="b">
        <f t="shared" si="91"/>
        <v>0</v>
      </c>
      <c r="Q383" s="10" t="str">
        <f t="shared" si="92"/>
        <v>VLP_Single_Transaction_Limit</v>
      </c>
      <c r="R383" s="15"/>
      <c r="S383" s="10" t="str">
        <f t="shared" si="93"/>
        <v>Card</v>
      </c>
      <c r="T383" s="10" t="str">
        <f t="shared" si="94"/>
        <v>binary</v>
      </c>
      <c r="U383" s="11" t="str">
        <f t="shared" si="95"/>
        <v>CARD_VLP_Single_Transaction_Limit</v>
      </c>
      <c r="V383" s="9" t="str">
        <f t="shared" si="96"/>
        <v>("9F78"</v>
      </c>
      <c r="W383" s="9" t="str">
        <f t="shared" si="97"/>
        <v>,"VLP Single Transaction Limit"</v>
      </c>
      <c r="X383" s="9" t="str">
        <f t="shared" si="98"/>
        <v>,"A Visa proprietary data element indicating the maximum amount allowed for single VLP transaction"</v>
      </c>
      <c r="Y383" s="9" t="str">
        <f t="shared" si="99"/>
        <v>,"Card"</v>
      </c>
      <c r="Z383" s="9" t="str">
        <f t="shared" si="100"/>
        <v>,"binary"</v>
      </c>
      <c r="AA383" s="9" t="str">
        <f t="shared" si="101"/>
        <v>,""</v>
      </c>
      <c r="AB383" s="9" t="str">
        <f t="shared" si="102"/>
        <v>,"var."</v>
      </c>
      <c r="AC383" s="9" t="str">
        <f t="shared" si="103"/>
        <v>,"var."</v>
      </c>
      <c r="AD383" s="9"/>
      <c r="AE383" s="12" t="str">
        <f t="shared" si="104"/>
        <v/>
      </c>
    </row>
    <row r="384" spans="1:31" ht="29.25" thickBot="1">
      <c r="A384">
        <v>379</v>
      </c>
      <c r="B384" s="2" t="s">
        <v>702</v>
      </c>
      <c r="C384" s="2" t="s">
        <v>708</v>
      </c>
      <c r="D384" s="3" t="s">
        <v>709</v>
      </c>
      <c r="E384" s="2" t="s">
        <v>13</v>
      </c>
      <c r="F384" s="2" t="s">
        <v>37</v>
      </c>
      <c r="G384" s="2"/>
      <c r="H384" s="2" t="s">
        <v>110</v>
      </c>
      <c r="I384" s="2" t="s">
        <v>110</v>
      </c>
      <c r="J384" s="2"/>
      <c r="K384" s="2"/>
      <c r="L384" s="2"/>
      <c r="M384" t="b">
        <f t="shared" ref="M384:M447" si="105">LEN(B384)&gt;0</f>
        <v>1</v>
      </c>
      <c r="N384" t="b">
        <f>IF(M384,ISNA(VLOOKUP(B384,$B$3:B383,1,FALSE)))</f>
        <v>0</v>
      </c>
      <c r="P384" s="14" t="b">
        <f t="shared" si="91"/>
        <v>0</v>
      </c>
      <c r="Q384" s="10" t="str">
        <f t="shared" si="92"/>
        <v>VLP_Available_Funds</v>
      </c>
      <c r="R384" s="15"/>
      <c r="S384" s="10" t="str">
        <f t="shared" si="93"/>
        <v>Card</v>
      </c>
      <c r="T384" s="10" t="str">
        <f t="shared" si="94"/>
        <v>binary</v>
      </c>
      <c r="U384" s="11" t="str">
        <f t="shared" si="95"/>
        <v>CARD_VLP_Available_Funds</v>
      </c>
      <c r="V384" s="9" t="str">
        <f t="shared" si="96"/>
        <v>("9F79"</v>
      </c>
      <c r="W384" s="9" t="str">
        <f t="shared" si="97"/>
        <v>,"VLP Available Funds"</v>
      </c>
      <c r="X384" s="9" t="str">
        <f t="shared" si="98"/>
        <v>,"A counter that is decremented by the Amount Authorized when a VLP transaction is approved."</v>
      </c>
      <c r="Y384" s="9" t="str">
        <f t="shared" si="99"/>
        <v>,"Card"</v>
      </c>
      <c r="Z384" s="9" t="str">
        <f t="shared" si="100"/>
        <v>,"binary"</v>
      </c>
      <c r="AA384" s="9" t="str">
        <f t="shared" si="101"/>
        <v>,""</v>
      </c>
      <c r="AB384" s="9" t="str">
        <f t="shared" si="102"/>
        <v>,"var."</v>
      </c>
      <c r="AC384" s="9" t="str">
        <f t="shared" si="103"/>
        <v>,"var."</v>
      </c>
      <c r="AD384" s="9"/>
      <c r="AE384" s="12" t="str">
        <f t="shared" si="104"/>
        <v/>
      </c>
    </row>
    <row r="385" spans="1:31" ht="29.25" thickBot="1">
      <c r="A385">
        <v>380</v>
      </c>
      <c r="B385" s="4" t="s">
        <v>710</v>
      </c>
      <c r="C385" s="4" t="s">
        <v>711</v>
      </c>
      <c r="D385" s="5" t="s">
        <v>712</v>
      </c>
      <c r="E385" s="4" t="s">
        <v>52</v>
      </c>
      <c r="F385" s="4" t="s">
        <v>98</v>
      </c>
      <c r="G385" s="4"/>
      <c r="H385" s="4">
        <v>1</v>
      </c>
      <c r="I385" s="4">
        <v>1</v>
      </c>
      <c r="J385" s="4"/>
      <c r="K385" s="4"/>
      <c r="L385" s="4"/>
      <c r="M385" t="b">
        <f t="shared" si="105"/>
        <v>1</v>
      </c>
      <c r="N385" t="b">
        <f>IF(M385,ISNA(VLOOKUP(B385,$B$3:B384,1,FALSE)))</f>
        <v>1</v>
      </c>
      <c r="P385" s="14" t="b">
        <f t="shared" si="91"/>
        <v>1</v>
      </c>
      <c r="Q385" s="10" t="str">
        <f t="shared" si="92"/>
        <v>VLP_Terminal_Support_Indicator</v>
      </c>
      <c r="R385" s="15"/>
      <c r="S385" s="10" t="str">
        <f t="shared" si="93"/>
        <v>Terminal</v>
      </c>
      <c r="T385" s="10" t="str">
        <f t="shared" si="94"/>
        <v>n_1</v>
      </c>
      <c r="U385" s="11" t="str">
        <f t="shared" si="95"/>
        <v>TERMINAL_VLP_Terminal_Support_Indicator</v>
      </c>
      <c r="V385" s="9" t="str">
        <f t="shared" si="96"/>
        <v>("9F7A"</v>
      </c>
      <c r="W385" s="9" t="str">
        <f t="shared" si="97"/>
        <v>,"VLP Terminal Support Indicator"</v>
      </c>
      <c r="X385" s="9" t="str">
        <f t="shared" si="98"/>
        <v>,"If present indicates offline and/or online support. If absent indicates online only support"</v>
      </c>
      <c r="Y385" s="9" t="str">
        <f t="shared" si="99"/>
        <v>,"Terminal"</v>
      </c>
      <c r="Z385" s="9" t="str">
        <f t="shared" si="100"/>
        <v>,"n 1"</v>
      </c>
      <c r="AA385" s="9" t="str">
        <f t="shared" si="101"/>
        <v>,""</v>
      </c>
      <c r="AB385" s="9" t="str">
        <f t="shared" si="102"/>
        <v>,"1"</v>
      </c>
      <c r="AC385" s="9" t="str">
        <f t="shared" si="103"/>
        <v>,"1"</v>
      </c>
      <c r="AD385" s="9"/>
      <c r="AE385" s="12" t="str">
        <f t="shared" si="104"/>
        <v>TERMINAL_VLP_Terminal_Support_Indicator("9F7A","VLP Terminal Support Indicator","If present indicates offline and/or online support. If absent indicates online only support","Terminal","n 1","","1","1"),</v>
      </c>
    </row>
    <row r="386" spans="1:31" ht="15.75" thickBot="1">
      <c r="A386">
        <v>381</v>
      </c>
      <c r="B386" s="2" t="s">
        <v>713</v>
      </c>
      <c r="C386" s="2" t="s">
        <v>714</v>
      </c>
      <c r="D386" s="3"/>
      <c r="E386" s="2" t="s">
        <v>52</v>
      </c>
      <c r="F386" s="2" t="s">
        <v>30</v>
      </c>
      <c r="G386" s="2"/>
      <c r="H386" s="2"/>
      <c r="I386" s="2"/>
      <c r="J386" s="2"/>
      <c r="K386" s="2"/>
      <c r="L386" s="2"/>
      <c r="M386" t="b">
        <f t="shared" si="105"/>
        <v>1</v>
      </c>
      <c r="N386" t="b">
        <f>IF(M386,ISNA(VLOOKUP(B386,$B$3:B385,1,FALSE)))</f>
        <v>1</v>
      </c>
      <c r="P386" s="14" t="b">
        <f t="shared" si="91"/>
        <v>1</v>
      </c>
      <c r="Q386" s="10" t="str">
        <f t="shared" si="92"/>
        <v>VLP_Terminal_Transaction_Limit</v>
      </c>
      <c r="R386" s="15"/>
      <c r="S386" s="10" t="str">
        <f t="shared" si="93"/>
        <v>Terminal</v>
      </c>
      <c r="T386" s="10" t="str">
        <f t="shared" si="94"/>
        <v>H</v>
      </c>
      <c r="U386" s="11" t="str">
        <f t="shared" si="95"/>
        <v>TERMINAL_VLP_Terminal_Transaction_Limit</v>
      </c>
      <c r="V386" s="9" t="str">
        <f t="shared" si="96"/>
        <v>("9F7B"</v>
      </c>
      <c r="W386" s="9" t="str">
        <f t="shared" si="97"/>
        <v>,"VLP Terminal Transaction Limit"</v>
      </c>
      <c r="X386" s="9" t="str">
        <f t="shared" si="98"/>
        <v>,""</v>
      </c>
      <c r="Y386" s="9" t="str">
        <f t="shared" si="99"/>
        <v>,"Terminal"</v>
      </c>
      <c r="Z386" s="9" t="str">
        <f t="shared" si="100"/>
        <v>,"H"</v>
      </c>
      <c r="AA386" s="9" t="str">
        <f t="shared" si="101"/>
        <v>,""</v>
      </c>
      <c r="AB386" s="9" t="str">
        <f t="shared" si="102"/>
        <v>,""</v>
      </c>
      <c r="AC386" s="9" t="str">
        <f t="shared" si="103"/>
        <v>,""</v>
      </c>
      <c r="AD386" s="9"/>
      <c r="AE386" s="12" t="str">
        <f t="shared" si="104"/>
        <v>TERMINAL_VLP_Terminal_Transaction_Limit("9F7B","VLP Terminal Transaction Limit","","Terminal","H","","",""),</v>
      </c>
    </row>
    <row r="387" spans="1:31" ht="29.25" thickBot="1">
      <c r="A387">
        <v>382</v>
      </c>
      <c r="B387" s="4" t="s">
        <v>715</v>
      </c>
      <c r="C387" s="4" t="s">
        <v>716</v>
      </c>
      <c r="D387" s="5" t="s">
        <v>717</v>
      </c>
      <c r="E387" s="4" t="s">
        <v>13</v>
      </c>
      <c r="F387" s="4" t="s">
        <v>37</v>
      </c>
      <c r="G387" s="4"/>
      <c r="H387" s="4" t="s">
        <v>203</v>
      </c>
      <c r="I387" s="4" t="s">
        <v>203</v>
      </c>
      <c r="J387" s="4"/>
      <c r="K387" s="4"/>
      <c r="L387" s="4"/>
      <c r="M387" t="b">
        <f t="shared" si="105"/>
        <v>1</v>
      </c>
      <c r="N387" t="b">
        <f>IF(M387,ISNA(VLOOKUP(B387,$B$3:B386,1,FALSE)))</f>
        <v>1</v>
      </c>
      <c r="P387" s="14" t="b">
        <f t="shared" si="91"/>
        <v>1</v>
      </c>
      <c r="Q387" s="10" t="str">
        <f t="shared" si="92"/>
        <v>Customer_Exclusive_Data_CED</v>
      </c>
      <c r="R387" s="15"/>
      <c r="S387" s="10" t="str">
        <f t="shared" si="93"/>
        <v>Card</v>
      </c>
      <c r="T387" s="10" t="str">
        <f t="shared" si="94"/>
        <v>binary</v>
      </c>
      <c r="U387" s="11" t="str">
        <f t="shared" si="95"/>
        <v>CARD_Customer_Exclusive_Data_CED</v>
      </c>
      <c r="V387" s="9" t="str">
        <f t="shared" si="96"/>
        <v>("9F7C"</v>
      </c>
      <c r="W387" s="9" t="str">
        <f t="shared" si="97"/>
        <v>,"Customer Exclusive Data (CED)"</v>
      </c>
      <c r="X387" s="9" t="str">
        <f t="shared" si="98"/>
        <v>,"Contains data for transmission to the issuer."</v>
      </c>
      <c r="Y387" s="9" t="str">
        <f t="shared" si="99"/>
        <v>,"Card"</v>
      </c>
      <c r="Z387" s="9" t="str">
        <f t="shared" si="100"/>
        <v>,"binary"</v>
      </c>
      <c r="AA387" s="9" t="str">
        <f t="shared" si="101"/>
        <v>,""</v>
      </c>
      <c r="AB387" s="9" t="str">
        <f t="shared" si="102"/>
        <v>,"var. up to 32"</v>
      </c>
      <c r="AC387" s="9" t="str">
        <f t="shared" si="103"/>
        <v>,"var. up to 32"</v>
      </c>
      <c r="AD387" s="9"/>
      <c r="AE387" s="12" t="str">
        <f t="shared" si="104"/>
        <v>CARD_Customer_Exclusive_Data_CED("9F7C","Customer Exclusive Data (CED)","Contains data for transmission to the issuer.","Card","binary","","var. up to 32","var. up to 32"),</v>
      </c>
    </row>
    <row r="388" spans="1:31" ht="15.75" thickBot="1">
      <c r="A388">
        <v>383</v>
      </c>
      <c r="B388" s="2" t="s">
        <v>715</v>
      </c>
      <c r="C388" s="2" t="s">
        <v>718</v>
      </c>
      <c r="D388" s="3" t="s">
        <v>719</v>
      </c>
      <c r="E388" s="2" t="s">
        <v>13</v>
      </c>
      <c r="F388" s="2" t="s">
        <v>37</v>
      </c>
      <c r="G388" s="2"/>
      <c r="H388" s="2">
        <v>20</v>
      </c>
      <c r="I388" s="2">
        <v>20</v>
      </c>
      <c r="J388" s="2"/>
      <c r="K388" s="2"/>
      <c r="L388" s="2"/>
      <c r="M388" t="b">
        <f t="shared" si="105"/>
        <v>1</v>
      </c>
      <c r="N388" t="b">
        <f>IF(M388,ISNA(VLOOKUP(B388,$B$3:B387,1,FALSE)))</f>
        <v>0</v>
      </c>
      <c r="P388" s="14" t="b">
        <f t="shared" si="91"/>
        <v>0</v>
      </c>
      <c r="Q388" s="10" t="str">
        <f t="shared" si="92"/>
        <v>Merchant_Custom_Data</v>
      </c>
      <c r="R388" s="15"/>
      <c r="S388" s="10" t="str">
        <f t="shared" si="93"/>
        <v>Card</v>
      </c>
      <c r="T388" s="10" t="str">
        <f t="shared" si="94"/>
        <v>binary</v>
      </c>
      <c r="U388" s="11" t="str">
        <f t="shared" si="95"/>
        <v>CARD_Merchant_Custom_Data</v>
      </c>
      <c r="V388" s="9" t="str">
        <f t="shared" si="96"/>
        <v>("9F7C"</v>
      </c>
      <c r="W388" s="9" t="str">
        <f t="shared" si="97"/>
        <v>,"Merchant Custom Data"</v>
      </c>
      <c r="X388" s="9" t="str">
        <f t="shared" si="98"/>
        <v>,"Proprietary merchant data that may be requested by the Card."</v>
      </c>
      <c r="Y388" s="9" t="str">
        <f t="shared" si="99"/>
        <v>,"Card"</v>
      </c>
      <c r="Z388" s="9" t="str">
        <f t="shared" si="100"/>
        <v>,"binary"</v>
      </c>
      <c r="AA388" s="9" t="str">
        <f t="shared" si="101"/>
        <v>,""</v>
      </c>
      <c r="AB388" s="9" t="str">
        <f t="shared" si="102"/>
        <v>,"20"</v>
      </c>
      <c r="AC388" s="9" t="str">
        <f t="shared" si="103"/>
        <v>,"20"</v>
      </c>
      <c r="AD388" s="9"/>
      <c r="AE388" s="12" t="str">
        <f t="shared" si="104"/>
        <v/>
      </c>
    </row>
    <row r="389" spans="1:31" ht="72" thickBot="1">
      <c r="A389">
        <v>384</v>
      </c>
      <c r="B389" s="4" t="s">
        <v>720</v>
      </c>
      <c r="C389" s="4" t="s">
        <v>721</v>
      </c>
      <c r="D389" s="5" t="s">
        <v>722</v>
      </c>
      <c r="E389" s="4" t="s">
        <v>13</v>
      </c>
      <c r="F389" s="4" t="s">
        <v>37</v>
      </c>
      <c r="G389" s="4"/>
      <c r="H389" s="4">
        <v>8</v>
      </c>
      <c r="I389" s="4">
        <v>16</v>
      </c>
      <c r="J389" s="4"/>
      <c r="K389" s="4"/>
      <c r="L389" s="4"/>
      <c r="M389" t="b">
        <f t="shared" si="105"/>
        <v>1</v>
      </c>
      <c r="N389" t="b">
        <f>IF(M389,ISNA(VLOOKUP(B389,$B$3:B388,1,FALSE)))</f>
        <v>1</v>
      </c>
      <c r="P389" s="14" t="b">
        <f t="shared" si="91"/>
        <v>1</v>
      </c>
      <c r="Q389" s="10" t="str">
        <f t="shared" si="92"/>
        <v>DS_Summary_1</v>
      </c>
      <c r="R389" s="15"/>
      <c r="S389" s="10" t="str">
        <f t="shared" si="93"/>
        <v>Card</v>
      </c>
      <c r="T389" s="10" t="str">
        <f t="shared" si="94"/>
        <v>binary</v>
      </c>
      <c r="U389" s="11" t="str">
        <f t="shared" si="95"/>
        <v>CARD_DS_Summary_1</v>
      </c>
      <c r="V389" s="9" t="str">
        <f t="shared" si="96"/>
        <v>("9F7D"</v>
      </c>
      <c r="W389" s="9" t="str">
        <f t="shared" si="97"/>
        <v>,"DS Summary 1"</v>
      </c>
      <c r="X389" s="9" t="str">
        <f t="shared" si="98"/>
        <v>,"Contains the Card indication, obtained in the response to the GET PROCESSING OPTIONS command, about either the stored summary associated with DS ODS Card if present, or about a default zero-filled summary if DS ODS Card is not present and DS Unpredictable Number is present."</v>
      </c>
      <c r="Y389" s="9" t="str">
        <f t="shared" si="99"/>
        <v>,"Card"</v>
      </c>
      <c r="Z389" s="9" t="str">
        <f t="shared" si="100"/>
        <v>,"binary"</v>
      </c>
      <c r="AA389" s="9" t="str">
        <f t="shared" si="101"/>
        <v>,""</v>
      </c>
      <c r="AB389" s="9" t="str">
        <f t="shared" si="102"/>
        <v>,"8"</v>
      </c>
      <c r="AC389" s="9" t="str">
        <f t="shared" si="103"/>
        <v>,"16"</v>
      </c>
      <c r="AD389" s="9"/>
      <c r="AE389" s="12" t="str">
        <f t="shared" si="104"/>
        <v>CARD_DS_Summary_1("9F7D","DS Summary 1","Contains the Card indication, obtained in the response to the GET PROCESSING OPTIONS command, about either the stored summary associated with DS ODS Card if present, or about a default zero-filled summary if DS ODS Card is not present and DS Unpredictable Number is present.","Card","binary","","8","16"),</v>
      </c>
    </row>
    <row r="390" spans="1:31" ht="15.75" thickBot="1">
      <c r="A390">
        <v>385</v>
      </c>
      <c r="B390" s="2" t="s">
        <v>720</v>
      </c>
      <c r="C390" s="2" t="s">
        <v>723</v>
      </c>
      <c r="D390" s="3"/>
      <c r="E390" s="2" t="s">
        <v>13</v>
      </c>
      <c r="F390" s="2" t="s">
        <v>30</v>
      </c>
      <c r="G390" s="2"/>
      <c r="H390" s="2"/>
      <c r="I390" s="2"/>
      <c r="J390" s="2"/>
      <c r="K390" s="2"/>
      <c r="L390" s="2"/>
      <c r="M390" t="b">
        <f t="shared" si="105"/>
        <v>1</v>
      </c>
      <c r="N390" t="b">
        <f>IF(M390,ISNA(VLOOKUP(B390,$B$3:B389,1,FALSE)))</f>
        <v>0</v>
      </c>
      <c r="P390" s="14" t="b">
        <f t="shared" si="91"/>
        <v>0</v>
      </c>
      <c r="Q390" s="10" t="str">
        <f t="shared" si="92"/>
        <v>VISA_Applet_Data</v>
      </c>
      <c r="R390" s="15"/>
      <c r="S390" s="10" t="str">
        <f t="shared" si="93"/>
        <v>Card</v>
      </c>
      <c r="T390" s="10" t="str">
        <f t="shared" si="94"/>
        <v>H</v>
      </c>
      <c r="U390" s="11" t="str">
        <f t="shared" si="95"/>
        <v>CARD_VISA_Applet_Data</v>
      </c>
      <c r="V390" s="9" t="str">
        <f t="shared" si="96"/>
        <v>("9F7D"</v>
      </c>
      <c r="W390" s="9" t="str">
        <f t="shared" si="97"/>
        <v>,"VISA Applet Data"</v>
      </c>
      <c r="X390" s="9" t="str">
        <f t="shared" si="98"/>
        <v>,""</v>
      </c>
      <c r="Y390" s="9" t="str">
        <f t="shared" si="99"/>
        <v>,"Card"</v>
      </c>
      <c r="Z390" s="9" t="str">
        <f t="shared" si="100"/>
        <v>,"H"</v>
      </c>
      <c r="AA390" s="9" t="str">
        <f t="shared" si="101"/>
        <v>,""</v>
      </c>
      <c r="AB390" s="9" t="str">
        <f t="shared" si="102"/>
        <v>,""</v>
      </c>
      <c r="AC390" s="9" t="str">
        <f t="shared" si="103"/>
        <v>,""</v>
      </c>
      <c r="AD390" s="9"/>
      <c r="AE390" s="12" t="str">
        <f t="shared" si="104"/>
        <v/>
      </c>
    </row>
    <row r="391" spans="1:31" ht="29.25" thickBot="1">
      <c r="A391">
        <v>386</v>
      </c>
      <c r="B391" s="4" t="s">
        <v>724</v>
      </c>
      <c r="C391" s="4" t="s">
        <v>725</v>
      </c>
      <c r="D391" s="5" t="s">
        <v>726</v>
      </c>
      <c r="E391" s="4" t="s">
        <v>13</v>
      </c>
      <c r="F391" s="4" t="s">
        <v>37</v>
      </c>
      <c r="G391" s="4"/>
      <c r="H391" s="4">
        <v>1</v>
      </c>
      <c r="I391" s="4">
        <v>1</v>
      </c>
      <c r="J391" s="4"/>
      <c r="K391" s="4"/>
      <c r="L391" s="4"/>
      <c r="M391" t="b">
        <f t="shared" si="105"/>
        <v>1</v>
      </c>
      <c r="N391" t="b">
        <f>IF(M391,ISNA(VLOOKUP(B391,$B$3:B390,1,FALSE)))</f>
        <v>1</v>
      </c>
      <c r="P391" s="14" t="b">
        <f t="shared" si="91"/>
        <v>1</v>
      </c>
      <c r="Q391" s="10" t="str">
        <f t="shared" si="92"/>
        <v>Mobile_Support_Indicator</v>
      </c>
      <c r="R391" s="15"/>
      <c r="S391" s="10" t="str">
        <f t="shared" si="93"/>
        <v>Card</v>
      </c>
      <c r="T391" s="10" t="str">
        <f t="shared" si="94"/>
        <v>binary</v>
      </c>
      <c r="U391" s="11" t="str">
        <f t="shared" si="95"/>
        <v>CARD_Mobile_Support_Indicator</v>
      </c>
      <c r="V391" s="9" t="str">
        <f t="shared" si="96"/>
        <v>("9F7E"</v>
      </c>
      <c r="W391" s="9" t="str">
        <f t="shared" si="97"/>
        <v>,"Mobile Support Indicator"</v>
      </c>
      <c r="X391" s="9" t="str">
        <f t="shared" si="98"/>
        <v>,"The Mobile Support Indicator informs the Card that the Kernel supports extensions for mobile and requires on device cardholder verification."</v>
      </c>
      <c r="Y391" s="9" t="str">
        <f t="shared" si="99"/>
        <v>,"Card"</v>
      </c>
      <c r="Z391" s="9" t="str">
        <f t="shared" si="100"/>
        <v>,"binary"</v>
      </c>
      <c r="AA391" s="9" t="str">
        <f t="shared" si="101"/>
        <v>,""</v>
      </c>
      <c r="AB391" s="9" t="str">
        <f t="shared" si="102"/>
        <v>,"1"</v>
      </c>
      <c r="AC391" s="9" t="str">
        <f t="shared" si="103"/>
        <v>,"1"</v>
      </c>
      <c r="AD391" s="9"/>
      <c r="AE391" s="12" t="str">
        <f t="shared" si="104"/>
        <v>CARD_Mobile_Support_Indicator("9F7E","Mobile Support Indicator","The Mobile Support Indicator informs the Card that the Kernel supports extensions for mobile and requires on device cardholder verification.","Card","binary","","1","1"),</v>
      </c>
    </row>
    <row r="392" spans="1:31" ht="15.75" thickBot="1">
      <c r="A392">
        <v>387</v>
      </c>
      <c r="B392" s="2" t="s">
        <v>724</v>
      </c>
      <c r="C392" s="2" t="s">
        <v>727</v>
      </c>
      <c r="D392" s="3"/>
      <c r="E392" s="2" t="s">
        <v>13</v>
      </c>
      <c r="F392" s="2" t="s">
        <v>30</v>
      </c>
      <c r="G392" s="2"/>
      <c r="H392" s="2"/>
      <c r="I392" s="2"/>
      <c r="J392" s="2"/>
      <c r="K392" s="2"/>
      <c r="L392" s="2"/>
      <c r="M392" t="b">
        <f t="shared" si="105"/>
        <v>1</v>
      </c>
      <c r="N392" t="b">
        <f>IF(M392,ISNA(VLOOKUP(B392,$B$3:B391,1,FALSE)))</f>
        <v>0</v>
      </c>
      <c r="P392" s="14" t="b">
        <f t="shared" si="91"/>
        <v>0</v>
      </c>
      <c r="Q392" s="10" t="str">
        <f t="shared" si="92"/>
        <v>Application_life_cycle_data_8_first_bytes</v>
      </c>
      <c r="R392" s="15"/>
      <c r="S392" s="10" t="str">
        <f t="shared" si="93"/>
        <v>Card</v>
      </c>
      <c r="T392" s="10" t="str">
        <f t="shared" si="94"/>
        <v>H</v>
      </c>
      <c r="U392" s="11" t="str">
        <f t="shared" si="95"/>
        <v>CARD_Application_life_cycle_data_8_first_bytes</v>
      </c>
      <c r="V392" s="9" t="str">
        <f t="shared" si="96"/>
        <v>("9F7E"</v>
      </c>
      <c r="W392" s="9" t="str">
        <f t="shared" si="97"/>
        <v>,"Application life cycle data (8 first bytes)"</v>
      </c>
      <c r="X392" s="9" t="str">
        <f t="shared" si="98"/>
        <v>,""</v>
      </c>
      <c r="Y392" s="9" t="str">
        <f t="shared" si="99"/>
        <v>,"Card"</v>
      </c>
      <c r="Z392" s="9" t="str">
        <f t="shared" si="100"/>
        <v>,"H"</v>
      </c>
      <c r="AA392" s="9" t="str">
        <f t="shared" si="101"/>
        <v>,""</v>
      </c>
      <c r="AB392" s="9" t="str">
        <f t="shared" si="102"/>
        <v>,""</v>
      </c>
      <c r="AC392" s="9" t="str">
        <f t="shared" si="103"/>
        <v>,""</v>
      </c>
      <c r="AD392" s="9"/>
      <c r="AE392" s="12" t="str">
        <f t="shared" si="104"/>
        <v/>
      </c>
    </row>
    <row r="393" spans="1:31" ht="43.5" thickBot="1">
      <c r="A393">
        <v>388</v>
      </c>
      <c r="B393" s="4" t="s">
        <v>728</v>
      </c>
      <c r="C393" s="4" t="s">
        <v>729</v>
      </c>
      <c r="D393" s="5" t="s">
        <v>730</v>
      </c>
      <c r="E393" s="4" t="s">
        <v>13</v>
      </c>
      <c r="F393" s="4" t="s">
        <v>37</v>
      </c>
      <c r="G393" s="4"/>
      <c r="H393" s="4">
        <v>4</v>
      </c>
      <c r="I393" s="4">
        <v>4</v>
      </c>
      <c r="J393" s="4"/>
      <c r="K393" s="4"/>
      <c r="L393" s="4"/>
      <c r="M393" t="b">
        <f t="shared" si="105"/>
        <v>1</v>
      </c>
      <c r="N393" t="b">
        <f>IF(M393,ISNA(VLOOKUP(B393,$B$3:B392,1,FALSE)))</f>
        <v>1</v>
      </c>
      <c r="P393" s="14" t="b">
        <f t="shared" si="91"/>
        <v>1</v>
      </c>
      <c r="Q393" s="10" t="str">
        <f t="shared" si="92"/>
        <v>DS_Unpredictable_Number</v>
      </c>
      <c r="R393" s="15"/>
      <c r="S393" s="10" t="str">
        <f t="shared" si="93"/>
        <v>Card</v>
      </c>
      <c r="T393" s="10" t="str">
        <f t="shared" si="94"/>
        <v>binary</v>
      </c>
      <c r="U393" s="11" t="str">
        <f t="shared" si="95"/>
        <v>CARD_DS_Unpredictable_Number</v>
      </c>
      <c r="V393" s="9" t="str">
        <f t="shared" si="96"/>
        <v>("9F7F"</v>
      </c>
      <c r="W393" s="9" t="str">
        <f t="shared" si="97"/>
        <v>,"DS Unpredictable Number"</v>
      </c>
      <c r="X393" s="9" t="str">
        <f t="shared" si="98"/>
        <v>,"Contains the Card challenge (random), obtained in the response to the GET PROCESSING OPTIONS command, to be used by the Terminal in the summary calculation when providing DS ODS Term."</v>
      </c>
      <c r="Y393" s="9" t="str">
        <f t="shared" si="99"/>
        <v>,"Card"</v>
      </c>
      <c r="Z393" s="9" t="str">
        <f t="shared" si="100"/>
        <v>,"binary"</v>
      </c>
      <c r="AA393" s="9" t="str">
        <f t="shared" si="101"/>
        <v>,""</v>
      </c>
      <c r="AB393" s="9" t="str">
        <f t="shared" si="102"/>
        <v>,"4"</v>
      </c>
      <c r="AC393" s="9" t="str">
        <f t="shared" si="103"/>
        <v>,"4"</v>
      </c>
      <c r="AD393" s="9"/>
      <c r="AE393" s="12" t="str">
        <f t="shared" si="104"/>
        <v>CARD_DS_Unpredictable_Number("9F7F","DS Unpredictable Number","Contains the Card challenge (random), obtained in the response to the GET PROCESSING OPTIONS command, to be used by the Terminal in the summary calculation when providing DS ODS Term.","Card","binary","","4","4"),</v>
      </c>
    </row>
    <row r="394" spans="1:31" ht="15.75" thickBot="1">
      <c r="A394">
        <v>389</v>
      </c>
      <c r="B394" s="2" t="s">
        <v>728</v>
      </c>
      <c r="C394" s="2" t="s">
        <v>731</v>
      </c>
      <c r="D394" s="3"/>
      <c r="E394" s="2" t="s">
        <v>13</v>
      </c>
      <c r="F394" s="2" t="s">
        <v>30</v>
      </c>
      <c r="G394" s="2"/>
      <c r="H394" s="2"/>
      <c r="I394" s="2"/>
      <c r="J394" s="2"/>
      <c r="K394" s="2"/>
      <c r="L394" s="2"/>
      <c r="M394" t="b">
        <f t="shared" si="105"/>
        <v>1</v>
      </c>
      <c r="N394" t="b">
        <f>IF(M394,ISNA(VLOOKUP(B394,$B$3:B393,1,FALSE)))</f>
        <v>0</v>
      </c>
      <c r="P394" s="14" t="b">
        <f t="shared" si="91"/>
        <v>0</v>
      </c>
      <c r="Q394" s="10" t="str">
        <f t="shared" si="92"/>
        <v>Card_Production_Life_Cycle_CPLC_Data</v>
      </c>
      <c r="R394" s="15"/>
      <c r="S394" s="10" t="str">
        <f t="shared" si="93"/>
        <v>Card</v>
      </c>
      <c r="T394" s="10" t="str">
        <f t="shared" si="94"/>
        <v>H</v>
      </c>
      <c r="U394" s="11" t="str">
        <f t="shared" si="95"/>
        <v>CARD_Card_Production_Life_Cycle_CPLC_Data</v>
      </c>
      <c r="V394" s="9" t="str">
        <f t="shared" si="96"/>
        <v>("9F7F"</v>
      </c>
      <c r="W394" s="9" t="str">
        <f t="shared" si="97"/>
        <v>,"Card Production Life Cycle (CPLC) Data"</v>
      </c>
      <c r="X394" s="9" t="str">
        <f t="shared" si="98"/>
        <v>,""</v>
      </c>
      <c r="Y394" s="9" t="str">
        <f t="shared" si="99"/>
        <v>,"Card"</v>
      </c>
      <c r="Z394" s="9" t="str">
        <f t="shared" si="100"/>
        <v>,"H"</v>
      </c>
      <c r="AA394" s="9" t="str">
        <f t="shared" si="101"/>
        <v>,""</v>
      </c>
      <c r="AB394" s="9" t="str">
        <f t="shared" si="102"/>
        <v>,""</v>
      </c>
      <c r="AC394" s="9" t="str">
        <f t="shared" si="103"/>
        <v>,""</v>
      </c>
      <c r="AD394" s="9"/>
      <c r="AE394" s="12" t="str">
        <f t="shared" si="104"/>
        <v/>
      </c>
    </row>
    <row r="395" spans="1:31" ht="29.25" thickBot="1">
      <c r="A395">
        <v>390</v>
      </c>
      <c r="B395" s="4" t="s">
        <v>732</v>
      </c>
      <c r="C395" s="4" t="s">
        <v>733</v>
      </c>
      <c r="D395" s="5" t="s">
        <v>734</v>
      </c>
      <c r="E395" s="4" t="s">
        <v>13</v>
      </c>
      <c r="F395" s="4" t="s">
        <v>114</v>
      </c>
      <c r="G395" s="4" t="s">
        <v>170</v>
      </c>
      <c r="H395" s="4" t="s">
        <v>110</v>
      </c>
      <c r="I395" s="4" t="s">
        <v>110</v>
      </c>
      <c r="J395" s="4" t="s">
        <v>34</v>
      </c>
      <c r="K395" s="4"/>
      <c r="L395" s="4"/>
      <c r="M395" t="b">
        <f t="shared" si="105"/>
        <v>1</v>
      </c>
      <c r="N395" t="b">
        <f>IF(M395,ISNA(VLOOKUP(B395,$B$3:B394,1,FALSE)))</f>
        <v>1</v>
      </c>
      <c r="P395" s="14" t="b">
        <f t="shared" si="91"/>
        <v>1</v>
      </c>
      <c r="Q395" s="10" t="str">
        <f t="shared" si="92"/>
        <v>File_Control_Information_FCI_Proprietary_Template</v>
      </c>
      <c r="R395" s="15"/>
      <c r="S395" s="10" t="str">
        <f t="shared" si="93"/>
        <v>Card</v>
      </c>
      <c r="T395" s="10" t="str">
        <f t="shared" si="94"/>
        <v>variable</v>
      </c>
      <c r="U395" s="11" t="str">
        <f t="shared" si="95"/>
        <v>CARD_File_Control_Information_FCI_Proprietary_Template</v>
      </c>
      <c r="V395" s="9" t="str">
        <f t="shared" si="96"/>
        <v>("A5"</v>
      </c>
      <c r="W395" s="9" t="str">
        <f t="shared" si="97"/>
        <v>,"File Control Information (FCI) Proprietary Template"</v>
      </c>
      <c r="X395" s="9" t="str">
        <f t="shared" si="98"/>
        <v>,"Identifies the data object proprietary to this specification in the FCI template according to ISO/IEC 7816-4"</v>
      </c>
      <c r="Y395" s="9" t="str">
        <f t="shared" si="99"/>
        <v>,"Card"</v>
      </c>
      <c r="Z395" s="9" t="str">
        <f t="shared" si="100"/>
        <v>,"variable"</v>
      </c>
      <c r="AA395" s="9" t="str">
        <f t="shared" si="101"/>
        <v>,"'6F'"</v>
      </c>
      <c r="AB395" s="9" t="str">
        <f t="shared" si="102"/>
        <v>,"var."</v>
      </c>
      <c r="AC395" s="9" t="str">
        <f t="shared" si="103"/>
        <v>,"var."</v>
      </c>
      <c r="AD395" s="9"/>
      <c r="AE395" s="12" t="str">
        <f t="shared" si="104"/>
        <v>CARD_File_Control_Information_FCI_Proprietary_Template("A5","File Control Information (FCI) Proprietary Template","Identifies the data object proprietary to this specification in the FCI template according to ISO/IEC 7816-4","Card","variable","'6F'","var.","var."),</v>
      </c>
    </row>
    <row r="396" spans="1:31" ht="29.25" thickBot="1">
      <c r="A396">
        <v>391</v>
      </c>
      <c r="B396" s="2" t="s">
        <v>732</v>
      </c>
      <c r="C396" s="2" t="s">
        <v>733</v>
      </c>
      <c r="D396" s="3" t="s">
        <v>734</v>
      </c>
      <c r="E396" s="2" t="s">
        <v>13</v>
      </c>
      <c r="F396" s="2" t="s">
        <v>114</v>
      </c>
      <c r="G396" s="2" t="s">
        <v>170</v>
      </c>
      <c r="H396" s="2" t="s">
        <v>110</v>
      </c>
      <c r="I396" s="2" t="s">
        <v>110</v>
      </c>
      <c r="J396" s="2" t="s">
        <v>34</v>
      </c>
      <c r="K396" s="2"/>
      <c r="L396" s="2"/>
      <c r="M396" t="b">
        <f t="shared" si="105"/>
        <v>1</v>
      </c>
      <c r="N396" t="b">
        <f>IF(M396,ISNA(VLOOKUP(B396,$B$3:B395,1,FALSE)))</f>
        <v>0</v>
      </c>
      <c r="P396" s="14" t="b">
        <f t="shared" si="91"/>
        <v>0</v>
      </c>
      <c r="Q396" s="10" t="str">
        <f t="shared" si="92"/>
        <v>File_Control_Information_FCI_Proprietary_Template</v>
      </c>
      <c r="R396" s="15"/>
      <c r="S396" s="10" t="str">
        <f t="shared" si="93"/>
        <v>Card</v>
      </c>
      <c r="T396" s="10" t="str">
        <f t="shared" si="94"/>
        <v>variable</v>
      </c>
      <c r="U396" s="11" t="str">
        <f t="shared" si="95"/>
        <v>CARD_File_Control_Information_FCI_Proprietary_Template</v>
      </c>
      <c r="V396" s="9" t="str">
        <f t="shared" si="96"/>
        <v>("A5"</v>
      </c>
      <c r="W396" s="9" t="str">
        <f t="shared" si="97"/>
        <v>,"File Control Information (FCI) Proprietary Template"</v>
      </c>
      <c r="X396" s="9" t="str">
        <f t="shared" si="98"/>
        <v>,"Identifies the data object proprietary to this specification in the FCI template according to ISO/IEC 7816-4"</v>
      </c>
      <c r="Y396" s="9" t="str">
        <f t="shared" si="99"/>
        <v>,"Card"</v>
      </c>
      <c r="Z396" s="9" t="str">
        <f t="shared" si="100"/>
        <v>,"variable"</v>
      </c>
      <c r="AA396" s="9" t="str">
        <f t="shared" si="101"/>
        <v>,"'6F'"</v>
      </c>
      <c r="AB396" s="9" t="str">
        <f t="shared" si="102"/>
        <v>,"var."</v>
      </c>
      <c r="AC396" s="9" t="str">
        <f t="shared" si="103"/>
        <v>,"var."</v>
      </c>
      <c r="AD396" s="9"/>
      <c r="AE396" s="12" t="str">
        <f t="shared" si="104"/>
        <v/>
      </c>
    </row>
    <row r="397" spans="1:31" ht="29.25" thickBot="1">
      <c r="A397">
        <v>392</v>
      </c>
      <c r="B397" s="4" t="s">
        <v>732</v>
      </c>
      <c r="C397" s="4" t="s">
        <v>733</v>
      </c>
      <c r="D397" s="5" t="s">
        <v>734</v>
      </c>
      <c r="E397" s="4" t="s">
        <v>13</v>
      </c>
      <c r="F397" s="4" t="s">
        <v>114</v>
      </c>
      <c r="G397" s="4" t="s">
        <v>170</v>
      </c>
      <c r="H397" s="4" t="s">
        <v>110</v>
      </c>
      <c r="I397" s="4" t="s">
        <v>110</v>
      </c>
      <c r="J397" s="4" t="s">
        <v>34</v>
      </c>
      <c r="K397" s="4"/>
      <c r="L397" s="4"/>
      <c r="M397" t="b">
        <f t="shared" si="105"/>
        <v>1</v>
      </c>
      <c r="N397" t="b">
        <f>IF(M397,ISNA(VLOOKUP(B397,$B$3:B396,1,FALSE)))</f>
        <v>0</v>
      </c>
      <c r="P397" s="14" t="b">
        <f t="shared" si="91"/>
        <v>0</v>
      </c>
      <c r="Q397" s="10" t="str">
        <f t="shared" si="92"/>
        <v>File_Control_Information_FCI_Proprietary_Template</v>
      </c>
      <c r="R397" s="15"/>
      <c r="S397" s="10" t="str">
        <f t="shared" si="93"/>
        <v>Card</v>
      </c>
      <c r="T397" s="10" t="str">
        <f t="shared" si="94"/>
        <v>variable</v>
      </c>
      <c r="U397" s="11" t="str">
        <f t="shared" si="95"/>
        <v>CARD_File_Control_Information_FCI_Proprietary_Template</v>
      </c>
      <c r="V397" s="9" t="str">
        <f t="shared" si="96"/>
        <v>("A5"</v>
      </c>
      <c r="W397" s="9" t="str">
        <f t="shared" si="97"/>
        <v>,"File Control Information (FCI) Proprietary Template"</v>
      </c>
      <c r="X397" s="9" t="str">
        <f t="shared" si="98"/>
        <v>,"Identifies the data object proprietary to this specification in the FCI template according to ISO/IEC 7816-4"</v>
      </c>
      <c r="Y397" s="9" t="str">
        <f t="shared" si="99"/>
        <v>,"Card"</v>
      </c>
      <c r="Z397" s="9" t="str">
        <f t="shared" si="100"/>
        <v>,"variable"</v>
      </c>
      <c r="AA397" s="9" t="str">
        <f t="shared" si="101"/>
        <v>,"'6F'"</v>
      </c>
      <c r="AB397" s="9" t="str">
        <f t="shared" si="102"/>
        <v>,"var."</v>
      </c>
      <c r="AC397" s="9" t="str">
        <f t="shared" si="103"/>
        <v>,"var."</v>
      </c>
      <c r="AD397" s="9"/>
      <c r="AE397" s="12" t="str">
        <f t="shared" si="104"/>
        <v/>
      </c>
    </row>
    <row r="398" spans="1:31" ht="29.25" thickBot="1">
      <c r="A398">
        <v>393</v>
      </c>
      <c r="B398" s="2" t="s">
        <v>735</v>
      </c>
      <c r="C398" s="2" t="s">
        <v>736</v>
      </c>
      <c r="D398" s="3" t="s">
        <v>737</v>
      </c>
      <c r="E398" s="2" t="s">
        <v>13</v>
      </c>
      <c r="F398" s="2" t="s">
        <v>114</v>
      </c>
      <c r="G398" s="2" t="s">
        <v>84</v>
      </c>
      <c r="H398" s="2">
        <v>0</v>
      </c>
      <c r="I398" s="2">
        <v>222</v>
      </c>
      <c r="J398" s="2" t="s">
        <v>16</v>
      </c>
      <c r="K398" s="2"/>
      <c r="L398" s="2"/>
      <c r="M398" t="b">
        <f t="shared" si="105"/>
        <v>1</v>
      </c>
      <c r="N398" t="b">
        <f>IF(M398,ISNA(VLOOKUP(B398,$B$3:B397,1,FALSE)))</f>
        <v>1</v>
      </c>
      <c r="P398" s="14" t="b">
        <f t="shared" si="91"/>
        <v>1</v>
      </c>
      <c r="Q398" s="10" t="str">
        <f t="shared" si="92"/>
        <v>File_Control_Information_FCI_Issuer_Discretionary_Data</v>
      </c>
      <c r="R398" s="15"/>
      <c r="S398" s="10" t="str">
        <f t="shared" si="93"/>
        <v>Card</v>
      </c>
      <c r="T398" s="10" t="str">
        <f t="shared" si="94"/>
        <v>variable</v>
      </c>
      <c r="U398" s="11" t="str">
        <f t="shared" si="95"/>
        <v>CARD_File_Control_Information_FCI_Issuer_Discretionary_Data</v>
      </c>
      <c r="V398" s="9" t="str">
        <f t="shared" si="96"/>
        <v>("BF0C"</v>
      </c>
      <c r="W398" s="9" t="str">
        <f t="shared" si="97"/>
        <v>,"File Control Information (FCI) Issuer Discretionary Data"</v>
      </c>
      <c r="X398" s="9" t="str">
        <f t="shared" si="98"/>
        <v>,"Issuer discretionary part of the File Control Information Proprietary Template."</v>
      </c>
      <c r="Y398" s="9" t="str">
        <f t="shared" si="99"/>
        <v>,"Card"</v>
      </c>
      <c r="Z398" s="9" t="str">
        <f t="shared" si="100"/>
        <v>,"variable"</v>
      </c>
      <c r="AA398" s="9" t="str">
        <f t="shared" si="101"/>
        <v>,"'A5'"</v>
      </c>
      <c r="AB398" s="9" t="str">
        <f t="shared" si="102"/>
        <v>,"0"</v>
      </c>
      <c r="AC398" s="9" t="str">
        <f t="shared" si="103"/>
        <v>,"222"</v>
      </c>
      <c r="AD398" s="9"/>
      <c r="AE398" s="12" t="str">
        <f t="shared" si="104"/>
        <v>CARD_File_Control_Information_FCI_Issuer_Discretionary_Data("BF0C","File Control Information (FCI) Issuer Discretionary Data","Issuer discretionary part of the File Control Information Proprietary Template.","Card","variable","'A5'","0","222"),</v>
      </c>
    </row>
    <row r="399" spans="1:31" ht="29.25" thickBot="1">
      <c r="A399">
        <v>394</v>
      </c>
      <c r="B399" s="4" t="s">
        <v>735</v>
      </c>
      <c r="C399" s="4" t="s">
        <v>736</v>
      </c>
      <c r="D399" s="5" t="s">
        <v>737</v>
      </c>
      <c r="E399" s="4" t="s">
        <v>13</v>
      </c>
      <c r="F399" s="4" t="s">
        <v>114</v>
      </c>
      <c r="G399" s="4" t="s">
        <v>84</v>
      </c>
      <c r="H399" s="4">
        <v>0</v>
      </c>
      <c r="I399" s="4">
        <v>222</v>
      </c>
      <c r="J399" s="4" t="s">
        <v>16</v>
      </c>
      <c r="K399" s="4"/>
      <c r="L399" s="4"/>
      <c r="M399" t="b">
        <f t="shared" si="105"/>
        <v>1</v>
      </c>
      <c r="N399" t="b">
        <f>IF(M399,ISNA(VLOOKUP(B399,$B$3:B398,1,FALSE)))</f>
        <v>0</v>
      </c>
      <c r="P399" s="14" t="b">
        <f t="shared" si="91"/>
        <v>0</v>
      </c>
      <c r="Q399" s="10" t="str">
        <f t="shared" si="92"/>
        <v>File_Control_Information_FCI_Issuer_Discretionary_Data</v>
      </c>
      <c r="R399" s="15"/>
      <c r="S399" s="10" t="str">
        <f t="shared" si="93"/>
        <v>Card</v>
      </c>
      <c r="T399" s="10" t="str">
        <f t="shared" si="94"/>
        <v>variable</v>
      </c>
      <c r="U399" s="11" t="str">
        <f t="shared" si="95"/>
        <v>CARD_File_Control_Information_FCI_Issuer_Discretionary_Data</v>
      </c>
      <c r="V399" s="9" t="str">
        <f t="shared" si="96"/>
        <v>("BF0C"</v>
      </c>
      <c r="W399" s="9" t="str">
        <f t="shared" si="97"/>
        <v>,"File Control Information (FCI) Issuer Discretionary Data"</v>
      </c>
      <c r="X399" s="9" t="str">
        <f t="shared" si="98"/>
        <v>,"Issuer discretionary part of the File Control Information Proprietary Template."</v>
      </c>
      <c r="Y399" s="9" t="str">
        <f t="shared" si="99"/>
        <v>,"Card"</v>
      </c>
      <c r="Z399" s="9" t="str">
        <f t="shared" si="100"/>
        <v>,"variable"</v>
      </c>
      <c r="AA399" s="9" t="str">
        <f t="shared" si="101"/>
        <v>,"'A5'"</v>
      </c>
      <c r="AB399" s="9" t="str">
        <f t="shared" si="102"/>
        <v>,"0"</v>
      </c>
      <c r="AC399" s="9" t="str">
        <f t="shared" si="103"/>
        <v>,"222"</v>
      </c>
      <c r="AD399" s="9"/>
      <c r="AE399" s="12" t="str">
        <f t="shared" si="104"/>
        <v/>
      </c>
    </row>
    <row r="400" spans="1:31" ht="29.25" thickBot="1">
      <c r="A400">
        <v>395</v>
      </c>
      <c r="B400" s="2" t="s">
        <v>735</v>
      </c>
      <c r="C400" s="2" t="s">
        <v>736</v>
      </c>
      <c r="D400" s="3" t="s">
        <v>737</v>
      </c>
      <c r="E400" s="2" t="s">
        <v>13</v>
      </c>
      <c r="F400" s="2" t="s">
        <v>114</v>
      </c>
      <c r="G400" s="2" t="s">
        <v>84</v>
      </c>
      <c r="H400" s="2">
        <v>0</v>
      </c>
      <c r="I400" s="2">
        <v>222</v>
      </c>
      <c r="J400" s="2" t="s">
        <v>16</v>
      </c>
      <c r="K400" s="2"/>
      <c r="L400" s="2"/>
      <c r="M400" t="b">
        <f t="shared" si="105"/>
        <v>1</v>
      </c>
      <c r="N400" t="b">
        <f>IF(M400,ISNA(VLOOKUP(B400,$B$3:B399,1,FALSE)))</f>
        <v>0</v>
      </c>
      <c r="P400" s="14" t="b">
        <f t="shared" si="91"/>
        <v>0</v>
      </c>
      <c r="Q400" s="10" t="str">
        <f t="shared" si="92"/>
        <v>File_Control_Information_FCI_Issuer_Discretionary_Data</v>
      </c>
      <c r="R400" s="15"/>
      <c r="S400" s="10" t="str">
        <f t="shared" si="93"/>
        <v>Card</v>
      </c>
      <c r="T400" s="10" t="str">
        <f t="shared" si="94"/>
        <v>variable</v>
      </c>
      <c r="U400" s="11" t="str">
        <f t="shared" si="95"/>
        <v>CARD_File_Control_Information_FCI_Issuer_Discretionary_Data</v>
      </c>
      <c r="V400" s="9" t="str">
        <f t="shared" si="96"/>
        <v>("BF0C"</v>
      </c>
      <c r="W400" s="9" t="str">
        <f t="shared" si="97"/>
        <v>,"File Control Information (FCI) Issuer Discretionary Data"</v>
      </c>
      <c r="X400" s="9" t="str">
        <f t="shared" si="98"/>
        <v>,"Issuer discretionary part of the File Control Information Proprietary Template."</v>
      </c>
      <c r="Y400" s="9" t="str">
        <f t="shared" si="99"/>
        <v>,"Card"</v>
      </c>
      <c r="Z400" s="9" t="str">
        <f t="shared" si="100"/>
        <v>,"variable"</v>
      </c>
      <c r="AA400" s="9" t="str">
        <f t="shared" si="101"/>
        <v>,"'A5'"</v>
      </c>
      <c r="AB400" s="9" t="str">
        <f t="shared" si="102"/>
        <v>,"0"</v>
      </c>
      <c r="AC400" s="9" t="str">
        <f t="shared" si="103"/>
        <v>,"222"</v>
      </c>
      <c r="AD400" s="9"/>
      <c r="AE400" s="12" t="str">
        <f t="shared" si="104"/>
        <v/>
      </c>
    </row>
    <row r="401" spans="1:31" ht="15.75" thickBot="1">
      <c r="A401">
        <v>396</v>
      </c>
      <c r="B401" s="4" t="s">
        <v>738</v>
      </c>
      <c r="C401" s="4" t="s">
        <v>739</v>
      </c>
      <c r="D401" s="5"/>
      <c r="E401" s="4" t="s">
        <v>13</v>
      </c>
      <c r="F401" s="4" t="s">
        <v>30</v>
      </c>
      <c r="G401" s="4"/>
      <c r="H401" s="4"/>
      <c r="I401" s="4"/>
      <c r="J401" s="4"/>
      <c r="K401" s="4"/>
      <c r="L401" s="4"/>
      <c r="M401" t="b">
        <f t="shared" si="105"/>
        <v>1</v>
      </c>
      <c r="N401" t="b">
        <f>IF(M401,ISNA(VLOOKUP(B401,$B$3:B400,1,FALSE)))</f>
        <v>1</v>
      </c>
      <c r="P401" s="14" t="b">
        <f t="shared" si="91"/>
        <v>1</v>
      </c>
      <c r="Q401" s="10" t="str">
        <f t="shared" si="92"/>
        <v>Visa_Fleet_CDO</v>
      </c>
      <c r="R401" s="15"/>
      <c r="S401" s="10" t="str">
        <f t="shared" si="93"/>
        <v>Card</v>
      </c>
      <c r="T401" s="10" t="str">
        <f t="shared" si="94"/>
        <v>H</v>
      </c>
      <c r="U401" s="11" t="str">
        <f t="shared" si="95"/>
        <v>CARD_Visa_Fleet_CDO</v>
      </c>
      <c r="V401" s="9" t="str">
        <f t="shared" si="96"/>
        <v>("BF50"</v>
      </c>
      <c r="W401" s="9" t="str">
        <f t="shared" si="97"/>
        <v>,"Visa Fleet - CDO"</v>
      </c>
      <c r="X401" s="9" t="str">
        <f t="shared" si="98"/>
        <v>,""</v>
      </c>
      <c r="Y401" s="9" t="str">
        <f t="shared" si="99"/>
        <v>,"Card"</v>
      </c>
      <c r="Z401" s="9" t="str">
        <f t="shared" si="100"/>
        <v>,"H"</v>
      </c>
      <c r="AA401" s="9" t="str">
        <f t="shared" si="101"/>
        <v>,""</v>
      </c>
      <c r="AB401" s="9" t="str">
        <f t="shared" si="102"/>
        <v>,""</v>
      </c>
      <c r="AC401" s="9" t="str">
        <f t="shared" si="103"/>
        <v>,""</v>
      </c>
      <c r="AD401" s="9"/>
      <c r="AE401" s="12" t="str">
        <f t="shared" si="104"/>
        <v>CARD_Visa_Fleet_CDO("BF50","Visa Fleet - CDO","","Card","H","","",""),</v>
      </c>
    </row>
    <row r="402" spans="1:31" ht="43.5" thickBot="1">
      <c r="A402">
        <v>397</v>
      </c>
      <c r="B402" s="2" t="s">
        <v>740</v>
      </c>
      <c r="C402" s="2" t="s">
        <v>741</v>
      </c>
      <c r="D402" s="3" t="s">
        <v>742</v>
      </c>
      <c r="E402" s="2" t="s">
        <v>743</v>
      </c>
      <c r="F402" s="2" t="s">
        <v>37</v>
      </c>
      <c r="G402" s="2"/>
      <c r="H402" s="2" t="s">
        <v>110</v>
      </c>
      <c r="I402" s="2" t="s">
        <v>110</v>
      </c>
      <c r="J402" s="2"/>
      <c r="K402" s="2"/>
      <c r="L402" s="2"/>
      <c r="M402" t="b">
        <f t="shared" si="105"/>
        <v>1</v>
      </c>
      <c r="N402" t="b">
        <f>IF(M402,ISNA(VLOOKUP(B402,$B$3:B401,1,FALSE)))</f>
        <v>1</v>
      </c>
      <c r="P402" s="14" t="b">
        <f t="shared" si="91"/>
        <v>1</v>
      </c>
      <c r="Q402" s="10" t="str">
        <f t="shared" si="92"/>
        <v>Integrated_Data_Storage_Record_Update_Template</v>
      </c>
      <c r="R402" s="15"/>
      <c r="S402" s="10" t="str">
        <f t="shared" si="93"/>
        <v>Data_Exchange</v>
      </c>
      <c r="T402" s="10" t="str">
        <f t="shared" si="94"/>
        <v>binary</v>
      </c>
      <c r="U402" s="11" t="str">
        <f t="shared" si="95"/>
        <v>DATA_EXCHANGE_Integrated_Data_Storage_Record_Update_Template</v>
      </c>
      <c r="V402" s="9" t="str">
        <f t="shared" si="96"/>
        <v>("BF60"</v>
      </c>
      <c r="W402" s="9" t="str">
        <f t="shared" si="97"/>
        <v>,"Integrated Data Storage Record Update Template"</v>
      </c>
      <c r="X402" s="9" t="str">
        <f t="shared" si="98"/>
        <v>,"Part of the command data for the EXTENDED GET PROCESSING OPTIONS command. The IDS Record Update Template contains data to be updated in one or more IDS Records."</v>
      </c>
      <c r="Y402" s="9" t="str">
        <f t="shared" si="99"/>
        <v>,"Data Exchange"</v>
      </c>
      <c r="Z402" s="9" t="str">
        <f t="shared" si="100"/>
        <v>,"binary"</v>
      </c>
      <c r="AA402" s="9" t="str">
        <f t="shared" si="101"/>
        <v>,""</v>
      </c>
      <c r="AB402" s="9" t="str">
        <f t="shared" si="102"/>
        <v>,"var."</v>
      </c>
      <c r="AC402" s="9" t="str">
        <f t="shared" si="103"/>
        <v>,"var."</v>
      </c>
      <c r="AD402" s="9"/>
      <c r="AE402" s="12" t="str">
        <f t="shared" si="104"/>
        <v>DATA_EXCHANGE_Integrated_Data_Storage_Record_Update_Template("BF60","Integrated Data Storage Record Update Template","Part of the command data for the EXTENDED GET PROCESSING OPTIONS command. The IDS Record Update Template contains data to be updated in one or more IDS Records.","Data Exchange","binary","","var.","var."),</v>
      </c>
    </row>
    <row r="403" spans="1:31" ht="15.75" thickBot="1">
      <c r="A403">
        <v>398</v>
      </c>
      <c r="B403" s="4" t="s">
        <v>744</v>
      </c>
      <c r="C403" s="4" t="s">
        <v>745</v>
      </c>
      <c r="D403" s="5"/>
      <c r="E403" s="4" t="s">
        <v>13</v>
      </c>
      <c r="F403" s="4" t="s">
        <v>30</v>
      </c>
      <c r="G403" s="4"/>
      <c r="H403" s="4"/>
      <c r="I403" s="4"/>
      <c r="J403" s="4"/>
      <c r="K403" s="4"/>
      <c r="L403" s="4"/>
      <c r="M403" t="b">
        <f t="shared" si="105"/>
        <v>1</v>
      </c>
      <c r="N403" t="b">
        <f>IF(M403,ISNA(VLOOKUP(B403,$B$3:B402,1,FALSE)))</f>
        <v>1</v>
      </c>
      <c r="P403" s="14" t="b">
        <f t="shared" si="91"/>
        <v>1</v>
      </c>
      <c r="Q403" s="10" t="str">
        <f t="shared" si="92"/>
        <v>Card_issuer_action_code_decline</v>
      </c>
      <c r="R403" s="15"/>
      <c r="S403" s="10" t="str">
        <f t="shared" si="93"/>
        <v>Card</v>
      </c>
      <c r="T403" s="10" t="str">
        <f t="shared" si="94"/>
        <v>H</v>
      </c>
      <c r="U403" s="11" t="str">
        <f t="shared" si="95"/>
        <v>CARD_Card_issuer_action_code_decline</v>
      </c>
      <c r="V403" s="9" t="str">
        <f t="shared" si="96"/>
        <v>("C3"</v>
      </c>
      <c r="W403" s="9" t="str">
        <f t="shared" si="97"/>
        <v>,"Card issuer action code -decline"</v>
      </c>
      <c r="X403" s="9" t="str">
        <f t="shared" si="98"/>
        <v>,""</v>
      </c>
      <c r="Y403" s="9" t="str">
        <f t="shared" si="99"/>
        <v>,"Card"</v>
      </c>
      <c r="Z403" s="9" t="str">
        <f t="shared" si="100"/>
        <v>,"H"</v>
      </c>
      <c r="AA403" s="9" t="str">
        <f t="shared" si="101"/>
        <v>,""</v>
      </c>
      <c r="AB403" s="9" t="str">
        <f t="shared" si="102"/>
        <v>,""</v>
      </c>
      <c r="AC403" s="9" t="str">
        <f t="shared" si="103"/>
        <v>,""</v>
      </c>
      <c r="AD403" s="9"/>
      <c r="AE403" s="12" t="str">
        <f t="shared" si="104"/>
        <v>CARD_Card_issuer_action_code_decline("C3","Card issuer action code -decline","","Card","H","","",""),</v>
      </c>
    </row>
    <row r="404" spans="1:31" ht="15.75" thickBot="1">
      <c r="A404">
        <v>399</v>
      </c>
      <c r="B404" s="2" t="s">
        <v>746</v>
      </c>
      <c r="C404" s="2" t="s">
        <v>747</v>
      </c>
      <c r="D404" s="3"/>
      <c r="E404" s="2" t="s">
        <v>13</v>
      </c>
      <c r="F404" s="2" t="s">
        <v>30</v>
      </c>
      <c r="G404" s="2"/>
      <c r="H404" s="2"/>
      <c r="I404" s="2"/>
      <c r="J404" s="2"/>
      <c r="K404" s="2"/>
      <c r="L404" s="2"/>
      <c r="M404" t="b">
        <f t="shared" si="105"/>
        <v>1</v>
      </c>
      <c r="N404" t="b">
        <f>IF(M404,ISNA(VLOOKUP(B404,$B$3:B403,1,FALSE)))</f>
        <v>1</v>
      </c>
      <c r="P404" s="14" t="b">
        <f t="shared" si="91"/>
        <v>1</v>
      </c>
      <c r="Q404" s="10" t="str">
        <f t="shared" si="92"/>
        <v>Card_issuer_action_code_default</v>
      </c>
      <c r="R404" s="15"/>
      <c r="S404" s="10" t="str">
        <f t="shared" si="93"/>
        <v>Card</v>
      </c>
      <c r="T404" s="10" t="str">
        <f t="shared" si="94"/>
        <v>H</v>
      </c>
      <c r="U404" s="11" t="str">
        <f t="shared" si="95"/>
        <v>CARD_Card_issuer_action_code_default</v>
      </c>
      <c r="V404" s="9" t="str">
        <f t="shared" si="96"/>
        <v>("C4"</v>
      </c>
      <c r="W404" s="9" t="str">
        <f t="shared" si="97"/>
        <v>,"Card issuer action code -default"</v>
      </c>
      <c r="X404" s="9" t="str">
        <f t="shared" si="98"/>
        <v>,""</v>
      </c>
      <c r="Y404" s="9" t="str">
        <f t="shared" si="99"/>
        <v>,"Card"</v>
      </c>
      <c r="Z404" s="9" t="str">
        <f t="shared" si="100"/>
        <v>,"H"</v>
      </c>
      <c r="AA404" s="9" t="str">
        <f t="shared" si="101"/>
        <v>,""</v>
      </c>
      <c r="AB404" s="9" t="str">
        <f t="shared" si="102"/>
        <v>,""</v>
      </c>
      <c r="AC404" s="9" t="str">
        <f t="shared" si="103"/>
        <v>,""</v>
      </c>
      <c r="AD404" s="9"/>
      <c r="AE404" s="12" t="str">
        <f t="shared" si="104"/>
        <v>CARD_Card_issuer_action_code_default("C4","Card issuer action code -default","","Card","H","","",""),</v>
      </c>
    </row>
    <row r="405" spans="1:31" ht="15.75" thickBot="1">
      <c r="A405">
        <v>400</v>
      </c>
      <c r="B405" s="4" t="s">
        <v>748</v>
      </c>
      <c r="C405" s="4" t="s">
        <v>749</v>
      </c>
      <c r="D405" s="5"/>
      <c r="E405" s="4" t="s">
        <v>13</v>
      </c>
      <c r="F405" s="4" t="s">
        <v>30</v>
      </c>
      <c r="G405" s="4"/>
      <c r="H405" s="4"/>
      <c r="I405" s="4"/>
      <c r="J405" s="4"/>
      <c r="K405" s="4"/>
      <c r="L405" s="4"/>
      <c r="M405" t="b">
        <f t="shared" si="105"/>
        <v>1</v>
      </c>
      <c r="N405" t="b">
        <f>IF(M405,ISNA(VLOOKUP(B405,$B$3:B404,1,FALSE)))</f>
        <v>1</v>
      </c>
      <c r="P405" s="14" t="b">
        <f t="shared" si="91"/>
        <v>1</v>
      </c>
      <c r="Q405" s="10" t="str">
        <f t="shared" si="92"/>
        <v>Card_issuer_action_code_online</v>
      </c>
      <c r="R405" s="15"/>
      <c r="S405" s="10" t="str">
        <f t="shared" si="93"/>
        <v>Card</v>
      </c>
      <c r="T405" s="10" t="str">
        <f t="shared" si="94"/>
        <v>H</v>
      </c>
      <c r="U405" s="11" t="str">
        <f t="shared" si="95"/>
        <v>CARD_Card_issuer_action_code_online</v>
      </c>
      <c r="V405" s="9" t="str">
        <f t="shared" si="96"/>
        <v>("C5"</v>
      </c>
      <c r="W405" s="9" t="str">
        <f t="shared" si="97"/>
        <v>,"Card issuer action code online"</v>
      </c>
      <c r="X405" s="9" t="str">
        <f t="shared" si="98"/>
        <v>,""</v>
      </c>
      <c r="Y405" s="9" t="str">
        <f t="shared" si="99"/>
        <v>,"Card"</v>
      </c>
      <c r="Z405" s="9" t="str">
        <f t="shared" si="100"/>
        <v>,"H"</v>
      </c>
      <c r="AA405" s="9" t="str">
        <f t="shared" si="101"/>
        <v>,""</v>
      </c>
      <c r="AB405" s="9" t="str">
        <f t="shared" si="102"/>
        <v>,""</v>
      </c>
      <c r="AC405" s="9" t="str">
        <f t="shared" si="103"/>
        <v>,""</v>
      </c>
      <c r="AD405" s="9"/>
      <c r="AE405" s="12" t="str">
        <f t="shared" si="104"/>
        <v>CARD_Card_issuer_action_code_online("C5","Card issuer action code online","","Card","H","","",""),</v>
      </c>
    </row>
    <row r="406" spans="1:31" ht="15.75" thickBot="1">
      <c r="A406">
        <v>401</v>
      </c>
      <c r="B406" s="2" t="s">
        <v>750</v>
      </c>
      <c r="C406" s="2" t="s">
        <v>751</v>
      </c>
      <c r="D406" s="3"/>
      <c r="E406" s="2" t="s">
        <v>13</v>
      </c>
      <c r="F406" s="2" t="s">
        <v>30</v>
      </c>
      <c r="G406" s="2"/>
      <c r="H406" s="2"/>
      <c r="I406" s="2"/>
      <c r="J406" s="2"/>
      <c r="K406" s="2"/>
      <c r="L406" s="2"/>
      <c r="M406" t="b">
        <f t="shared" si="105"/>
        <v>1</v>
      </c>
      <c r="N406" t="b">
        <f>IF(M406,ISNA(VLOOKUP(B406,$B$3:B405,1,FALSE)))</f>
        <v>1</v>
      </c>
      <c r="P406" s="14" t="b">
        <f t="shared" si="91"/>
        <v>1</v>
      </c>
      <c r="Q406" s="10" t="str">
        <f t="shared" si="92"/>
        <v>PIN_Try_Limit</v>
      </c>
      <c r="R406" s="15"/>
      <c r="S406" s="10" t="str">
        <f t="shared" si="93"/>
        <v>Card</v>
      </c>
      <c r="T406" s="10" t="str">
        <f t="shared" si="94"/>
        <v>H</v>
      </c>
      <c r="U406" s="11" t="str">
        <f t="shared" si="95"/>
        <v>CARD_PIN_Try_Limit</v>
      </c>
      <c r="V406" s="9" t="str">
        <f t="shared" si="96"/>
        <v>("C6"</v>
      </c>
      <c r="W406" s="9" t="str">
        <f t="shared" si="97"/>
        <v>,"PIN Try Limit"</v>
      </c>
      <c r="X406" s="9" t="str">
        <f t="shared" si="98"/>
        <v>,""</v>
      </c>
      <c r="Y406" s="9" t="str">
        <f t="shared" si="99"/>
        <v>,"Card"</v>
      </c>
      <c r="Z406" s="9" t="str">
        <f t="shared" si="100"/>
        <v>,"H"</v>
      </c>
      <c r="AA406" s="9" t="str">
        <f t="shared" si="101"/>
        <v>,""</v>
      </c>
      <c r="AB406" s="9" t="str">
        <f t="shared" si="102"/>
        <v>,""</v>
      </c>
      <c r="AC406" s="9" t="str">
        <f t="shared" si="103"/>
        <v>,""</v>
      </c>
      <c r="AD406" s="9"/>
      <c r="AE406" s="12" t="str">
        <f t="shared" si="104"/>
        <v>CARD_PIN_Try_Limit("C6","PIN Try Limit","","Card","H","","",""),</v>
      </c>
    </row>
    <row r="407" spans="1:31" ht="15.75" thickBot="1">
      <c r="A407">
        <v>402</v>
      </c>
      <c r="B407" s="4" t="s">
        <v>752</v>
      </c>
      <c r="C407" s="4" t="s">
        <v>753</v>
      </c>
      <c r="D407" s="5"/>
      <c r="E407" s="4" t="s">
        <v>13</v>
      </c>
      <c r="F407" s="4" t="s">
        <v>30</v>
      </c>
      <c r="G407" s="4"/>
      <c r="H407" s="4"/>
      <c r="I407" s="4"/>
      <c r="J407" s="4"/>
      <c r="K407" s="4"/>
      <c r="L407" s="4"/>
      <c r="M407" t="b">
        <f t="shared" si="105"/>
        <v>1</v>
      </c>
      <c r="N407" t="b">
        <f>IF(M407,ISNA(VLOOKUP(B407,$B$3:B406,1,FALSE)))</f>
        <v>1</v>
      </c>
      <c r="P407" s="14" t="b">
        <f t="shared" si="91"/>
        <v>1</v>
      </c>
      <c r="Q407" s="10" t="str">
        <f t="shared" si="92"/>
        <v>CDOL_1_Related_Data_Length</v>
      </c>
      <c r="R407" s="15"/>
      <c r="S407" s="10" t="str">
        <f t="shared" si="93"/>
        <v>Card</v>
      </c>
      <c r="T407" s="10" t="str">
        <f t="shared" si="94"/>
        <v>H</v>
      </c>
      <c r="U407" s="11" t="str">
        <f t="shared" si="95"/>
        <v>CARD_CDOL_1_Related_Data_Length</v>
      </c>
      <c r="V407" s="9" t="str">
        <f t="shared" si="96"/>
        <v>("C7"</v>
      </c>
      <c r="W407" s="9" t="str">
        <f t="shared" si="97"/>
        <v>,"CDOL 1 Related Data Length"</v>
      </c>
      <c r="X407" s="9" t="str">
        <f t="shared" si="98"/>
        <v>,""</v>
      </c>
      <c r="Y407" s="9" t="str">
        <f t="shared" si="99"/>
        <v>,"Card"</v>
      </c>
      <c r="Z407" s="9" t="str">
        <f t="shared" si="100"/>
        <v>,"H"</v>
      </c>
      <c r="AA407" s="9" t="str">
        <f t="shared" si="101"/>
        <v>,""</v>
      </c>
      <c r="AB407" s="9" t="str">
        <f t="shared" si="102"/>
        <v>,""</v>
      </c>
      <c r="AC407" s="9" t="str">
        <f t="shared" si="103"/>
        <v>,""</v>
      </c>
      <c r="AD407" s="9"/>
      <c r="AE407" s="12" t="str">
        <f t="shared" si="104"/>
        <v>CARD_CDOL_1_Related_Data_Length("C7","CDOL 1 Related Data Length","","Card","H","","",""),</v>
      </c>
    </row>
    <row r="408" spans="1:31" ht="15.75" thickBot="1">
      <c r="A408">
        <v>403</v>
      </c>
      <c r="B408" s="2" t="s">
        <v>754</v>
      </c>
      <c r="C408" s="2" t="s">
        <v>755</v>
      </c>
      <c r="D408" s="3"/>
      <c r="E408" s="2" t="s">
        <v>13</v>
      </c>
      <c r="F408" s="2" t="s">
        <v>30</v>
      </c>
      <c r="G408" s="2"/>
      <c r="H408" s="2"/>
      <c r="I408" s="2"/>
      <c r="J408" s="2"/>
      <c r="K408" s="2"/>
      <c r="L408" s="2"/>
      <c r="M408" t="b">
        <f t="shared" si="105"/>
        <v>1</v>
      </c>
      <c r="N408" t="b">
        <f>IF(M408,ISNA(VLOOKUP(B408,$B$3:B407,1,FALSE)))</f>
        <v>1</v>
      </c>
      <c r="P408" s="14" t="b">
        <f t="shared" si="91"/>
        <v>1</v>
      </c>
      <c r="Q408" s="10" t="str">
        <f t="shared" si="92"/>
        <v>Card_risk_management_country_code</v>
      </c>
      <c r="R408" s="15"/>
      <c r="S408" s="10" t="str">
        <f t="shared" si="93"/>
        <v>Card</v>
      </c>
      <c r="T408" s="10" t="str">
        <f t="shared" si="94"/>
        <v>H</v>
      </c>
      <c r="U408" s="11" t="str">
        <f t="shared" si="95"/>
        <v>CARD_Card_risk_management_country_code</v>
      </c>
      <c r="V408" s="9" t="str">
        <f t="shared" si="96"/>
        <v>("C8"</v>
      </c>
      <c r="W408" s="9" t="str">
        <f t="shared" si="97"/>
        <v>,"Card risk management country code"</v>
      </c>
      <c r="X408" s="9" t="str">
        <f t="shared" si="98"/>
        <v>,""</v>
      </c>
      <c r="Y408" s="9" t="str">
        <f t="shared" si="99"/>
        <v>,"Card"</v>
      </c>
      <c r="Z408" s="9" t="str">
        <f t="shared" si="100"/>
        <v>,"H"</v>
      </c>
      <c r="AA408" s="9" t="str">
        <f t="shared" si="101"/>
        <v>,""</v>
      </c>
      <c r="AB408" s="9" t="str">
        <f t="shared" si="102"/>
        <v>,""</v>
      </c>
      <c r="AC408" s="9" t="str">
        <f t="shared" si="103"/>
        <v>,""</v>
      </c>
      <c r="AD408" s="9"/>
      <c r="AE408" s="12" t="str">
        <f t="shared" si="104"/>
        <v>CARD_Card_risk_management_country_code("C8","Card risk management country code","","Card","H","","",""),</v>
      </c>
    </row>
    <row r="409" spans="1:31" ht="15.75" thickBot="1">
      <c r="A409">
        <v>404</v>
      </c>
      <c r="B409" s="4" t="s">
        <v>756</v>
      </c>
      <c r="C409" s="4" t="s">
        <v>757</v>
      </c>
      <c r="D409" s="5"/>
      <c r="E409" s="4" t="s">
        <v>13</v>
      </c>
      <c r="F409" s="4" t="s">
        <v>30</v>
      </c>
      <c r="G409" s="4"/>
      <c r="H409" s="4"/>
      <c r="I409" s="4"/>
      <c r="J409" s="4"/>
      <c r="K409" s="4"/>
      <c r="L409" s="4"/>
      <c r="M409" t="b">
        <f t="shared" si="105"/>
        <v>1</v>
      </c>
      <c r="N409" t="b">
        <f>IF(M409,ISNA(VLOOKUP(B409,$B$3:B408,1,FALSE)))</f>
        <v>1</v>
      </c>
      <c r="P409" s="14" t="b">
        <f t="shared" si="91"/>
        <v>1</v>
      </c>
      <c r="Q409" s="10" t="str">
        <f t="shared" si="92"/>
        <v>Card_risk_management_currency_code</v>
      </c>
      <c r="R409" s="15"/>
      <c r="S409" s="10" t="str">
        <f t="shared" si="93"/>
        <v>Card</v>
      </c>
      <c r="T409" s="10" t="str">
        <f t="shared" si="94"/>
        <v>H</v>
      </c>
      <c r="U409" s="11" t="str">
        <f t="shared" si="95"/>
        <v>CARD_Card_risk_management_currency_code</v>
      </c>
      <c r="V409" s="9" t="str">
        <f t="shared" si="96"/>
        <v>("C9"</v>
      </c>
      <c r="W409" s="9" t="str">
        <f t="shared" si="97"/>
        <v>,"Card risk management currency code"</v>
      </c>
      <c r="X409" s="9" t="str">
        <f t="shared" si="98"/>
        <v>,""</v>
      </c>
      <c r="Y409" s="9" t="str">
        <f t="shared" si="99"/>
        <v>,"Card"</v>
      </c>
      <c r="Z409" s="9" t="str">
        <f t="shared" si="100"/>
        <v>,"H"</v>
      </c>
      <c r="AA409" s="9" t="str">
        <f t="shared" si="101"/>
        <v>,""</v>
      </c>
      <c r="AB409" s="9" t="str">
        <f t="shared" si="102"/>
        <v>,""</v>
      </c>
      <c r="AC409" s="9" t="str">
        <f t="shared" si="103"/>
        <v>,""</v>
      </c>
      <c r="AD409" s="9"/>
      <c r="AE409" s="12" t="str">
        <f t="shared" si="104"/>
        <v>CARD_Card_risk_management_currency_code("C9","Card risk management currency code","","Card","H","","",""),</v>
      </c>
    </row>
    <row r="410" spans="1:31" ht="15.75" thickBot="1">
      <c r="A410">
        <v>405</v>
      </c>
      <c r="B410" s="2" t="s">
        <v>758</v>
      </c>
      <c r="C410" s="2" t="s">
        <v>759</v>
      </c>
      <c r="D410" s="3"/>
      <c r="E410" s="2" t="s">
        <v>13</v>
      </c>
      <c r="F410" s="2" t="s">
        <v>30</v>
      </c>
      <c r="G410" s="2"/>
      <c r="H410" s="2"/>
      <c r="I410" s="2"/>
      <c r="J410" s="2"/>
      <c r="K410" s="2"/>
      <c r="L410" s="2"/>
      <c r="M410" t="b">
        <f t="shared" si="105"/>
        <v>1</v>
      </c>
      <c r="N410" t="b">
        <f>IF(M410,ISNA(VLOOKUP(B410,$B$3:B409,1,FALSE)))</f>
        <v>1</v>
      </c>
      <c r="P410" s="14" t="b">
        <f t="shared" si="91"/>
        <v>1</v>
      </c>
      <c r="Q410" s="10" t="str">
        <f t="shared" si="92"/>
        <v>Lower_cummulative_offline_transaction_amount</v>
      </c>
      <c r="R410" s="15"/>
      <c r="S410" s="10" t="str">
        <f t="shared" si="93"/>
        <v>Card</v>
      </c>
      <c r="T410" s="10" t="str">
        <f t="shared" si="94"/>
        <v>H</v>
      </c>
      <c r="U410" s="11" t="str">
        <f t="shared" si="95"/>
        <v>CARD_Lower_cummulative_offline_transaction_amount</v>
      </c>
      <c r="V410" s="9" t="str">
        <f t="shared" si="96"/>
        <v>("CA"</v>
      </c>
      <c r="W410" s="9" t="str">
        <f t="shared" si="97"/>
        <v>,"Lower cummulative offline transaction amount"</v>
      </c>
      <c r="X410" s="9" t="str">
        <f t="shared" si="98"/>
        <v>,""</v>
      </c>
      <c r="Y410" s="9" t="str">
        <f t="shared" si="99"/>
        <v>,"Card"</v>
      </c>
      <c r="Z410" s="9" t="str">
        <f t="shared" si="100"/>
        <v>,"H"</v>
      </c>
      <c r="AA410" s="9" t="str">
        <f t="shared" si="101"/>
        <v>,""</v>
      </c>
      <c r="AB410" s="9" t="str">
        <f t="shared" si="102"/>
        <v>,""</v>
      </c>
      <c r="AC410" s="9" t="str">
        <f t="shared" si="103"/>
        <v>,""</v>
      </c>
      <c r="AD410" s="9"/>
      <c r="AE410" s="12" t="str">
        <f t="shared" si="104"/>
        <v>CARD_Lower_cummulative_offline_transaction_amount("CA","Lower cummulative offline transaction amount","","Card","H","","",""),</v>
      </c>
    </row>
    <row r="411" spans="1:31" ht="15.75" thickBot="1">
      <c r="A411">
        <v>406</v>
      </c>
      <c r="B411" s="4" t="s">
        <v>760</v>
      </c>
      <c r="C411" s="4" t="s">
        <v>761</v>
      </c>
      <c r="D411" s="5"/>
      <c r="E411" s="4" t="s">
        <v>13</v>
      </c>
      <c r="F411" s="4" t="s">
        <v>30</v>
      </c>
      <c r="G411" s="4"/>
      <c r="H411" s="4"/>
      <c r="I411" s="4"/>
      <c r="J411" s="4"/>
      <c r="K411" s="4"/>
      <c r="L411" s="4"/>
      <c r="M411" t="b">
        <f t="shared" si="105"/>
        <v>1</v>
      </c>
      <c r="N411" t="b">
        <f>IF(M411,ISNA(VLOOKUP(B411,$B$3:B410,1,FALSE)))</f>
        <v>1</v>
      </c>
      <c r="P411" s="14" t="b">
        <f t="shared" si="91"/>
        <v>1</v>
      </c>
      <c r="Q411" s="10" t="str">
        <f t="shared" si="92"/>
        <v>Upper_cumulative_offline_transaction_amount</v>
      </c>
      <c r="R411" s="15"/>
      <c r="S411" s="10" t="str">
        <f t="shared" si="93"/>
        <v>Card</v>
      </c>
      <c r="T411" s="10" t="str">
        <f t="shared" si="94"/>
        <v>H</v>
      </c>
      <c r="U411" s="11" t="str">
        <f t="shared" si="95"/>
        <v>CARD_Upper_cumulative_offline_transaction_amount</v>
      </c>
      <c r="V411" s="9" t="str">
        <f t="shared" si="96"/>
        <v>("CB"</v>
      </c>
      <c r="W411" s="9" t="str">
        <f t="shared" si="97"/>
        <v>,"Upper cumulative offline transaction amount"</v>
      </c>
      <c r="X411" s="9" t="str">
        <f t="shared" si="98"/>
        <v>,""</v>
      </c>
      <c r="Y411" s="9" t="str">
        <f t="shared" si="99"/>
        <v>,"Card"</v>
      </c>
      <c r="Z411" s="9" t="str">
        <f t="shared" si="100"/>
        <v>,"H"</v>
      </c>
      <c r="AA411" s="9" t="str">
        <f t="shared" si="101"/>
        <v>,""</v>
      </c>
      <c r="AB411" s="9" t="str">
        <f t="shared" si="102"/>
        <v>,""</v>
      </c>
      <c r="AC411" s="9" t="str">
        <f t="shared" si="103"/>
        <v>,""</v>
      </c>
      <c r="AD411" s="9"/>
      <c r="AE411" s="12" t="str">
        <f t="shared" si="104"/>
        <v>CARD_Upper_cumulative_offline_transaction_amount("CB","Upper cumulative offline transaction amount","","Card","H","","",""),</v>
      </c>
    </row>
    <row r="412" spans="1:31" ht="15.75" thickBot="1">
      <c r="A412">
        <v>407</v>
      </c>
      <c r="B412" s="2" t="s">
        <v>762</v>
      </c>
      <c r="C412" s="2" t="s">
        <v>763</v>
      </c>
      <c r="D412" s="3"/>
      <c r="E412" s="2" t="s">
        <v>13</v>
      </c>
      <c r="F412" s="2" t="s">
        <v>30</v>
      </c>
      <c r="G412" s="2"/>
      <c r="H412" s="2">
        <v>3</v>
      </c>
      <c r="I412" s="2">
        <v>3</v>
      </c>
      <c r="J412" s="2"/>
      <c r="K412" s="2">
        <v>5800</v>
      </c>
      <c r="L412" s="2"/>
      <c r="M412" t="b">
        <f t="shared" si="105"/>
        <v>1</v>
      </c>
      <c r="N412" t="b">
        <f>IF(M412,ISNA(VLOOKUP(B412,$B$3:B411,1,FALSE)))</f>
        <v>1</v>
      </c>
      <c r="P412" s="14" t="b">
        <f t="shared" si="91"/>
        <v>1</v>
      </c>
      <c r="Q412" s="10" t="str">
        <f t="shared" si="92"/>
        <v>Card_Issuer_Action_Code_PayPass_Default</v>
      </c>
      <c r="R412" s="15"/>
      <c r="S412" s="10" t="str">
        <f t="shared" si="93"/>
        <v>Card</v>
      </c>
      <c r="T412" s="10" t="str">
        <f t="shared" si="94"/>
        <v>H</v>
      </c>
      <c r="U412" s="11" t="str">
        <f t="shared" si="95"/>
        <v>CARD_Card_Issuer_Action_Code_PayPass_Default</v>
      </c>
      <c r="V412" s="9" t="str">
        <f t="shared" si="96"/>
        <v>("CD"</v>
      </c>
      <c r="W412" s="9" t="str">
        <f t="shared" si="97"/>
        <v>,"Card Issuer Action Code (PayPass) – Default"</v>
      </c>
      <c r="X412" s="9" t="str">
        <f t="shared" si="98"/>
        <v>,""</v>
      </c>
      <c r="Y412" s="9" t="str">
        <f t="shared" si="99"/>
        <v>,"Card"</v>
      </c>
      <c r="Z412" s="9" t="str">
        <f t="shared" si="100"/>
        <v>,"H"</v>
      </c>
      <c r="AA412" s="9" t="str">
        <f t="shared" si="101"/>
        <v>,""</v>
      </c>
      <c r="AB412" s="9" t="str">
        <f t="shared" si="102"/>
        <v>,"3"</v>
      </c>
      <c r="AC412" s="9" t="str">
        <f t="shared" si="103"/>
        <v>,"3"</v>
      </c>
      <c r="AD412" s="9"/>
      <c r="AE412" s="12" t="str">
        <f t="shared" si="104"/>
        <v>CARD_Card_Issuer_Action_Code_PayPass_Default("CD","Card Issuer Action Code (PayPass) – Default","","Card","H","","3","3"),</v>
      </c>
    </row>
    <row r="413" spans="1:31" ht="15.75" thickBot="1">
      <c r="A413">
        <v>408</v>
      </c>
      <c r="B413" s="4" t="s">
        <v>764</v>
      </c>
      <c r="C413" s="4" t="s">
        <v>765</v>
      </c>
      <c r="D413" s="5"/>
      <c r="E413" s="4" t="s">
        <v>13</v>
      </c>
      <c r="F413" s="4" t="s">
        <v>30</v>
      </c>
      <c r="G413" s="4"/>
      <c r="H413" s="4">
        <v>3</v>
      </c>
      <c r="I413" s="4">
        <v>3</v>
      </c>
      <c r="J413" s="4"/>
      <c r="K413" s="4" t="s">
        <v>766</v>
      </c>
      <c r="L413" s="4"/>
      <c r="M413" t="b">
        <f t="shared" si="105"/>
        <v>1</v>
      </c>
      <c r="N413" t="b">
        <f>IF(M413,ISNA(VLOOKUP(B413,$B$3:B412,1,FALSE)))</f>
        <v>1</v>
      </c>
      <c r="P413" s="14" t="b">
        <f t="shared" si="91"/>
        <v>1</v>
      </c>
      <c r="Q413" s="10" t="str">
        <f t="shared" si="92"/>
        <v>Card_Issuer_Action_Code_PayPass_Online</v>
      </c>
      <c r="R413" s="15"/>
      <c r="S413" s="10" t="str">
        <f t="shared" si="93"/>
        <v>Card</v>
      </c>
      <c r="T413" s="10" t="str">
        <f t="shared" si="94"/>
        <v>H</v>
      </c>
      <c r="U413" s="11" t="str">
        <f t="shared" si="95"/>
        <v>CARD_Card_Issuer_Action_Code_PayPass_Online</v>
      </c>
      <c r="V413" s="9" t="str">
        <f t="shared" si="96"/>
        <v>("CE"</v>
      </c>
      <c r="W413" s="9" t="str">
        <f t="shared" si="97"/>
        <v>,"Card Issuer Action Code (PayPass) – Online"</v>
      </c>
      <c r="X413" s="9" t="str">
        <f t="shared" si="98"/>
        <v>,""</v>
      </c>
      <c r="Y413" s="9" t="str">
        <f t="shared" si="99"/>
        <v>,"Card"</v>
      </c>
      <c r="Z413" s="9" t="str">
        <f t="shared" si="100"/>
        <v>,"H"</v>
      </c>
      <c r="AA413" s="9" t="str">
        <f t="shared" si="101"/>
        <v>,""</v>
      </c>
      <c r="AB413" s="9" t="str">
        <f t="shared" si="102"/>
        <v>,"3"</v>
      </c>
      <c r="AC413" s="9" t="str">
        <f t="shared" si="103"/>
        <v>,"3"</v>
      </c>
      <c r="AD413" s="9"/>
      <c r="AE413" s="12" t="str">
        <f t="shared" si="104"/>
        <v>CARD_Card_Issuer_Action_Code_PayPass_Online("CE","Card Issuer Action Code (PayPass) – Online","","Card","H","","3","3"),</v>
      </c>
    </row>
    <row r="414" spans="1:31" ht="15.75" thickBot="1">
      <c r="A414">
        <v>409</v>
      </c>
      <c r="B414" s="2" t="s">
        <v>767</v>
      </c>
      <c r="C414" s="2" t="s">
        <v>768</v>
      </c>
      <c r="D414" s="3"/>
      <c r="E414" s="2" t="s">
        <v>13</v>
      </c>
      <c r="F414" s="2" t="s">
        <v>30</v>
      </c>
      <c r="G414" s="2"/>
      <c r="H414" s="2">
        <v>3</v>
      </c>
      <c r="I414" s="2">
        <v>3</v>
      </c>
      <c r="J414" s="2"/>
      <c r="K414" s="2">
        <v>80800</v>
      </c>
      <c r="L414" s="2"/>
      <c r="M414" t="b">
        <f t="shared" si="105"/>
        <v>1</v>
      </c>
      <c r="N414" t="b">
        <f>IF(M414,ISNA(VLOOKUP(B414,$B$3:B413,1,FALSE)))</f>
        <v>1</v>
      </c>
      <c r="P414" s="14" t="b">
        <f t="shared" si="91"/>
        <v>1</v>
      </c>
      <c r="Q414" s="10" t="str">
        <f t="shared" si="92"/>
        <v>Card_Issuer_Action_Code_PayPass_Decline</v>
      </c>
      <c r="R414" s="15"/>
      <c r="S414" s="10" t="str">
        <f t="shared" si="93"/>
        <v>Card</v>
      </c>
      <c r="T414" s="10" t="str">
        <f t="shared" si="94"/>
        <v>H</v>
      </c>
      <c r="U414" s="11" t="str">
        <f t="shared" si="95"/>
        <v>CARD_Card_Issuer_Action_Code_PayPass_Decline</v>
      </c>
      <c r="V414" s="9" t="str">
        <f t="shared" si="96"/>
        <v>("CF"</v>
      </c>
      <c r="W414" s="9" t="str">
        <f t="shared" si="97"/>
        <v>,"Card Issuer Action Code (PayPass) – Decline"</v>
      </c>
      <c r="X414" s="9" t="str">
        <f t="shared" si="98"/>
        <v>,""</v>
      </c>
      <c r="Y414" s="9" t="str">
        <f t="shared" si="99"/>
        <v>,"Card"</v>
      </c>
      <c r="Z414" s="9" t="str">
        <f t="shared" si="100"/>
        <v>,"H"</v>
      </c>
      <c r="AA414" s="9" t="str">
        <f t="shared" si="101"/>
        <v>,""</v>
      </c>
      <c r="AB414" s="9" t="str">
        <f t="shared" si="102"/>
        <v>,"3"</v>
      </c>
      <c r="AC414" s="9" t="str">
        <f t="shared" si="103"/>
        <v>,"3"</v>
      </c>
      <c r="AD414" s="9"/>
      <c r="AE414" s="12" t="str">
        <f t="shared" si="104"/>
        <v>CARD_Card_Issuer_Action_Code_PayPass_Decline("CF","Card Issuer Action Code (PayPass) – Decline","","Card","H","","3","3"),</v>
      </c>
    </row>
    <row r="415" spans="1:31" ht="15.75" thickBot="1">
      <c r="A415">
        <v>410</v>
      </c>
      <c r="B415" s="4" t="s">
        <v>769</v>
      </c>
      <c r="C415" s="4" t="s">
        <v>770</v>
      </c>
      <c r="D415" s="5"/>
      <c r="E415" s="4" t="s">
        <v>13</v>
      </c>
      <c r="F415" s="4" t="s">
        <v>30</v>
      </c>
      <c r="G415" s="4"/>
      <c r="H415" s="4"/>
      <c r="I415" s="4"/>
      <c r="J415" s="4"/>
      <c r="K415" s="4"/>
      <c r="L415" s="4"/>
      <c r="M415" t="b">
        <f t="shared" si="105"/>
        <v>1</v>
      </c>
      <c r="N415" t="b">
        <f>IF(M415,ISNA(VLOOKUP(B415,$B$3:B414,1,FALSE)))</f>
        <v>1</v>
      </c>
      <c r="P415" s="14" t="b">
        <f t="shared" si="91"/>
        <v>1</v>
      </c>
      <c r="Q415" s="10" t="str">
        <f t="shared" si="92"/>
        <v>Currency_conversion_table</v>
      </c>
      <c r="R415" s="15"/>
      <c r="S415" s="10" t="str">
        <f t="shared" si="93"/>
        <v>Card</v>
      </c>
      <c r="T415" s="10" t="str">
        <f t="shared" si="94"/>
        <v>H</v>
      </c>
      <c r="U415" s="11" t="str">
        <f t="shared" si="95"/>
        <v>CARD_Currency_conversion_table</v>
      </c>
      <c r="V415" s="9" t="str">
        <f t="shared" si="96"/>
        <v>("D1"</v>
      </c>
      <c r="W415" s="9" t="str">
        <f t="shared" si="97"/>
        <v>,"Currency conversion table"</v>
      </c>
      <c r="X415" s="9" t="str">
        <f t="shared" si="98"/>
        <v>,""</v>
      </c>
      <c r="Y415" s="9" t="str">
        <f t="shared" si="99"/>
        <v>,"Card"</v>
      </c>
      <c r="Z415" s="9" t="str">
        <f t="shared" si="100"/>
        <v>,"H"</v>
      </c>
      <c r="AA415" s="9" t="str">
        <f t="shared" si="101"/>
        <v>,""</v>
      </c>
      <c r="AB415" s="9" t="str">
        <f t="shared" si="102"/>
        <v>,""</v>
      </c>
      <c r="AC415" s="9" t="str">
        <f t="shared" si="103"/>
        <v>,""</v>
      </c>
      <c r="AD415" s="9"/>
      <c r="AE415" s="12" t="str">
        <f t="shared" si="104"/>
        <v>CARD_Currency_conversion_table("D1","Currency conversion table","","Card","H","","",""),</v>
      </c>
    </row>
    <row r="416" spans="1:31" ht="15.75" thickBot="1">
      <c r="A416">
        <v>411</v>
      </c>
      <c r="B416" s="2" t="s">
        <v>771</v>
      </c>
      <c r="C416" s="2" t="s">
        <v>772</v>
      </c>
      <c r="D416" s="3" t="s">
        <v>773</v>
      </c>
      <c r="E416" s="2" t="s">
        <v>13</v>
      </c>
      <c r="F416" s="2" t="s">
        <v>37</v>
      </c>
      <c r="G416" s="2"/>
      <c r="H416" s="2" t="s">
        <v>110</v>
      </c>
      <c r="I416" s="2" t="s">
        <v>110</v>
      </c>
      <c r="J416" s="2"/>
      <c r="K416" s="2"/>
      <c r="L416" s="2"/>
      <c r="M416" t="b">
        <f t="shared" si="105"/>
        <v>1</v>
      </c>
      <c r="N416" t="b">
        <f>IF(M416,ISNA(VLOOKUP(B416,$B$3:B415,1,FALSE)))</f>
        <v>1</v>
      </c>
      <c r="P416" s="14" t="b">
        <f t="shared" si="91"/>
        <v>1</v>
      </c>
      <c r="Q416" s="10" t="str">
        <f t="shared" si="92"/>
        <v>Integrated_Data_Storage_Directory_IDSD</v>
      </c>
      <c r="R416" s="15"/>
      <c r="S416" s="10" t="str">
        <f t="shared" si="93"/>
        <v>Card</v>
      </c>
      <c r="T416" s="10" t="str">
        <f t="shared" si="94"/>
        <v>binary</v>
      </c>
      <c r="U416" s="11" t="str">
        <f t="shared" si="95"/>
        <v>CARD_Integrated_Data_Storage_Directory_IDSD</v>
      </c>
      <c r="V416" s="9" t="str">
        <f t="shared" si="96"/>
        <v>("D2"</v>
      </c>
      <c r="W416" s="9" t="str">
        <f t="shared" si="97"/>
        <v>,"Integrated Data Storage Directory (IDSD)"</v>
      </c>
      <c r="X416" s="9" t="str">
        <f t="shared" si="98"/>
        <v>,"Directory of Integrated Data Storage records on the card."</v>
      </c>
      <c r="Y416" s="9" t="str">
        <f t="shared" si="99"/>
        <v>,"Card"</v>
      </c>
      <c r="Z416" s="9" t="str">
        <f t="shared" si="100"/>
        <v>,"binary"</v>
      </c>
      <c r="AA416" s="9" t="str">
        <f t="shared" si="101"/>
        <v>,""</v>
      </c>
      <c r="AB416" s="9" t="str">
        <f t="shared" si="102"/>
        <v>,"var."</v>
      </c>
      <c r="AC416" s="9" t="str">
        <f t="shared" si="103"/>
        <v>,"var."</v>
      </c>
      <c r="AD416" s="9"/>
      <c r="AE416" s="12" t="str">
        <f t="shared" si="104"/>
        <v>CARD_Integrated_Data_Storage_Directory_IDSD("D2","Integrated Data Storage Directory (IDSD)","Directory of Integrated Data Storage records on the card.","Card","binary","","var.","var."),</v>
      </c>
    </row>
    <row r="417" spans="1:31" ht="15.75" thickBot="1">
      <c r="A417">
        <v>412</v>
      </c>
      <c r="B417" s="4" t="s">
        <v>774</v>
      </c>
      <c r="C417" s="4" t="s">
        <v>775</v>
      </c>
      <c r="D417" s="5"/>
      <c r="E417" s="4" t="s">
        <v>13</v>
      </c>
      <c r="F417" s="4" t="s">
        <v>30</v>
      </c>
      <c r="G417" s="4"/>
      <c r="H417" s="4"/>
      <c r="I417" s="4"/>
      <c r="J417" s="4"/>
      <c r="K417" s="4"/>
      <c r="L417" s="4"/>
      <c r="M417" t="b">
        <f t="shared" si="105"/>
        <v>1</v>
      </c>
      <c r="N417" t="b">
        <f>IF(M417,ISNA(VLOOKUP(B417,$B$3:B416,1,FALSE)))</f>
        <v>1</v>
      </c>
      <c r="P417" s="14" t="b">
        <f t="shared" si="91"/>
        <v>1</v>
      </c>
      <c r="Q417" s="10" t="str">
        <f t="shared" si="92"/>
        <v>Additional_check_table</v>
      </c>
      <c r="R417" s="15"/>
      <c r="S417" s="10" t="str">
        <f t="shared" si="93"/>
        <v>Card</v>
      </c>
      <c r="T417" s="10" t="str">
        <f t="shared" si="94"/>
        <v>H</v>
      </c>
      <c r="U417" s="11" t="str">
        <f t="shared" si="95"/>
        <v>CARD_Additional_check_table</v>
      </c>
      <c r="V417" s="9" t="str">
        <f t="shared" si="96"/>
        <v>("D3"</v>
      </c>
      <c r="W417" s="9" t="str">
        <f t="shared" si="97"/>
        <v>,"Additional check table"</v>
      </c>
      <c r="X417" s="9" t="str">
        <f t="shared" si="98"/>
        <v>,""</v>
      </c>
      <c r="Y417" s="9" t="str">
        <f t="shared" si="99"/>
        <v>,"Card"</v>
      </c>
      <c r="Z417" s="9" t="str">
        <f t="shared" si="100"/>
        <v>,"H"</v>
      </c>
      <c r="AA417" s="9" t="str">
        <f t="shared" si="101"/>
        <v>,""</v>
      </c>
      <c r="AB417" s="9" t="str">
        <f t="shared" si="102"/>
        <v>,""</v>
      </c>
      <c r="AC417" s="9" t="str">
        <f t="shared" si="103"/>
        <v>,""</v>
      </c>
      <c r="AD417" s="9"/>
      <c r="AE417" s="12" t="str">
        <f t="shared" si="104"/>
        <v>CARD_Additional_check_table("D3","Additional check table","","Card","H","","",""),</v>
      </c>
    </row>
    <row r="418" spans="1:31" ht="15.75" thickBot="1">
      <c r="A418">
        <v>413</v>
      </c>
      <c r="B418" s="2" t="s">
        <v>776</v>
      </c>
      <c r="C418" s="2" t="s">
        <v>777</v>
      </c>
      <c r="D418" s="3"/>
      <c r="E418" s="2" t="s">
        <v>13</v>
      </c>
      <c r="F418" s="2" t="s">
        <v>30</v>
      </c>
      <c r="G418" s="2"/>
      <c r="H418" s="2"/>
      <c r="I418" s="2"/>
      <c r="J418" s="2"/>
      <c r="K418" s="2"/>
      <c r="L418" s="2"/>
      <c r="M418" t="b">
        <f t="shared" si="105"/>
        <v>1</v>
      </c>
      <c r="N418" t="b">
        <f>IF(M418,ISNA(VLOOKUP(B418,$B$3:B417,1,FALSE)))</f>
        <v>1</v>
      </c>
      <c r="P418" s="14" t="b">
        <f t="shared" si="91"/>
        <v>1</v>
      </c>
      <c r="Q418" s="10" t="str">
        <f t="shared" si="92"/>
        <v>Application_Control</v>
      </c>
      <c r="R418" s="15"/>
      <c r="S418" s="10" t="str">
        <f t="shared" si="93"/>
        <v>Card</v>
      </c>
      <c r="T418" s="10" t="str">
        <f t="shared" si="94"/>
        <v>H</v>
      </c>
      <c r="U418" s="11" t="str">
        <f t="shared" si="95"/>
        <v>CARD_Application_Control</v>
      </c>
      <c r="V418" s="9" t="str">
        <f t="shared" si="96"/>
        <v>("D5"</v>
      </c>
      <c r="W418" s="9" t="str">
        <f t="shared" si="97"/>
        <v>,"Application Control"</v>
      </c>
      <c r="X418" s="9" t="str">
        <f t="shared" si="98"/>
        <v>,""</v>
      </c>
      <c r="Y418" s="9" t="str">
        <f t="shared" si="99"/>
        <v>,"Card"</v>
      </c>
      <c r="Z418" s="9" t="str">
        <f t="shared" si="100"/>
        <v>,"H"</v>
      </c>
      <c r="AA418" s="9" t="str">
        <f t="shared" si="101"/>
        <v>,""</v>
      </c>
      <c r="AB418" s="9" t="str">
        <f t="shared" si="102"/>
        <v>,""</v>
      </c>
      <c r="AC418" s="9" t="str">
        <f t="shared" si="103"/>
        <v>,""</v>
      </c>
      <c r="AD418" s="9"/>
      <c r="AE418" s="12" t="str">
        <f t="shared" si="104"/>
        <v>CARD_Application_Control("D5","Application Control","","Card","H","","",""),</v>
      </c>
    </row>
    <row r="419" spans="1:31" ht="15.75" thickBot="1">
      <c r="A419">
        <v>414</v>
      </c>
      <c r="B419" s="4" t="s">
        <v>778</v>
      </c>
      <c r="C419" s="4" t="s">
        <v>779</v>
      </c>
      <c r="D419" s="5"/>
      <c r="E419" s="4" t="s">
        <v>13</v>
      </c>
      <c r="F419" s="4" t="s">
        <v>30</v>
      </c>
      <c r="G419" s="4"/>
      <c r="H419" s="4"/>
      <c r="I419" s="4"/>
      <c r="J419" s="4"/>
      <c r="K419" s="4"/>
      <c r="L419" s="4"/>
      <c r="M419" t="b">
        <f t="shared" si="105"/>
        <v>1</v>
      </c>
      <c r="N419" t="b">
        <f>IF(M419,ISNA(VLOOKUP(B419,$B$3:B418,1,FALSE)))</f>
        <v>1</v>
      </c>
      <c r="P419" s="14" t="b">
        <f t="shared" si="91"/>
        <v>1</v>
      </c>
      <c r="Q419" s="10" t="str">
        <f t="shared" si="92"/>
        <v>Default_ARPC_response_code</v>
      </c>
      <c r="R419" s="15"/>
      <c r="S419" s="10" t="str">
        <f t="shared" si="93"/>
        <v>Card</v>
      </c>
      <c r="T419" s="10" t="str">
        <f t="shared" si="94"/>
        <v>H</v>
      </c>
      <c r="U419" s="11" t="str">
        <f t="shared" si="95"/>
        <v>CARD_Default_ARPC_response_code</v>
      </c>
      <c r="V419" s="9" t="str">
        <f t="shared" si="96"/>
        <v>("D6"</v>
      </c>
      <c r="W419" s="9" t="str">
        <f t="shared" si="97"/>
        <v>,"Default ARPC response code"</v>
      </c>
      <c r="X419" s="9" t="str">
        <f t="shared" si="98"/>
        <v>,""</v>
      </c>
      <c r="Y419" s="9" t="str">
        <f t="shared" si="99"/>
        <v>,"Card"</v>
      </c>
      <c r="Z419" s="9" t="str">
        <f t="shared" si="100"/>
        <v>,"H"</v>
      </c>
      <c r="AA419" s="9" t="str">
        <f t="shared" si="101"/>
        <v>,""</v>
      </c>
      <c r="AB419" s="9" t="str">
        <f t="shared" si="102"/>
        <v>,""</v>
      </c>
      <c r="AC419" s="9" t="str">
        <f t="shared" si="103"/>
        <v>,""</v>
      </c>
      <c r="AD419" s="9"/>
      <c r="AE419" s="12" t="str">
        <f t="shared" si="104"/>
        <v>CARD_Default_ARPC_response_code("D6","Default ARPC response code","","Card","H","","",""),</v>
      </c>
    </row>
    <row r="420" spans="1:31" ht="15.75" thickBot="1">
      <c r="A420">
        <v>415</v>
      </c>
      <c r="B420" s="2" t="s">
        <v>780</v>
      </c>
      <c r="C420" s="2" t="s">
        <v>781</v>
      </c>
      <c r="D420" s="3"/>
      <c r="E420" s="2" t="s">
        <v>13</v>
      </c>
      <c r="F420" s="2" t="s">
        <v>30</v>
      </c>
      <c r="G420" s="2"/>
      <c r="H420" s="2">
        <v>3</v>
      </c>
      <c r="I420" s="2">
        <v>3</v>
      </c>
      <c r="J420" s="2"/>
      <c r="K420" s="2">
        <v>80</v>
      </c>
      <c r="L420" s="2"/>
      <c r="M420" t="b">
        <f t="shared" si="105"/>
        <v>1</v>
      </c>
      <c r="N420" t="b">
        <f>IF(M420,ISNA(VLOOKUP(B420,$B$3:B419,1,FALSE)))</f>
        <v>1</v>
      </c>
      <c r="P420" s="14" t="b">
        <f t="shared" si="91"/>
        <v>1</v>
      </c>
      <c r="Q420" s="10" t="str">
        <f t="shared" si="92"/>
        <v>Application_Control_PayPass</v>
      </c>
      <c r="R420" s="15"/>
      <c r="S420" s="10" t="str">
        <f t="shared" si="93"/>
        <v>Card</v>
      </c>
      <c r="T420" s="10" t="str">
        <f t="shared" si="94"/>
        <v>H</v>
      </c>
      <c r="U420" s="11" t="str">
        <f t="shared" si="95"/>
        <v>CARD_Application_Control_PayPass</v>
      </c>
      <c r="V420" s="9" t="str">
        <f t="shared" si="96"/>
        <v>("D7"</v>
      </c>
      <c r="W420" s="9" t="str">
        <f t="shared" si="97"/>
        <v>,"Application Control (PayPass)"</v>
      </c>
      <c r="X420" s="9" t="str">
        <f t="shared" si="98"/>
        <v>,""</v>
      </c>
      <c r="Y420" s="9" t="str">
        <f t="shared" si="99"/>
        <v>,"Card"</v>
      </c>
      <c r="Z420" s="9" t="str">
        <f t="shared" si="100"/>
        <v>,"H"</v>
      </c>
      <c r="AA420" s="9" t="str">
        <f t="shared" si="101"/>
        <v>,""</v>
      </c>
      <c r="AB420" s="9" t="str">
        <f t="shared" si="102"/>
        <v>,"3"</v>
      </c>
      <c r="AC420" s="9" t="str">
        <f t="shared" si="103"/>
        <v>,"3"</v>
      </c>
      <c r="AD420" s="9"/>
      <c r="AE420" s="12" t="str">
        <f t="shared" si="104"/>
        <v>CARD_Application_Control_PayPass("D7","Application Control (PayPass)","","Card","H","","3","3"),</v>
      </c>
    </row>
    <row r="421" spans="1:31" ht="15.75" thickBot="1">
      <c r="A421">
        <v>416</v>
      </c>
      <c r="B421" s="4" t="s">
        <v>782</v>
      </c>
      <c r="C421" s="4" t="s">
        <v>783</v>
      </c>
      <c r="D421" s="5"/>
      <c r="E421" s="4" t="s">
        <v>13</v>
      </c>
      <c r="F421" s="4" t="s">
        <v>30</v>
      </c>
      <c r="G421" s="4"/>
      <c r="H421" s="4">
        <v>2</v>
      </c>
      <c r="I421" s="4">
        <v>2</v>
      </c>
      <c r="J421" s="4"/>
      <c r="K421" s="4"/>
      <c r="L421" s="4"/>
      <c r="M421" t="b">
        <f t="shared" si="105"/>
        <v>1</v>
      </c>
      <c r="N421" t="b">
        <f>IF(M421,ISNA(VLOOKUP(B421,$B$3:B420,1,FALSE)))</f>
        <v>1</v>
      </c>
      <c r="P421" s="14" t="b">
        <f t="shared" si="91"/>
        <v>1</v>
      </c>
      <c r="Q421" s="10" t="str">
        <f t="shared" si="92"/>
        <v>AIP_PayPass</v>
      </c>
      <c r="R421" s="15"/>
      <c r="S421" s="10" t="str">
        <f t="shared" si="93"/>
        <v>Card</v>
      </c>
      <c r="T421" s="10" t="str">
        <f t="shared" si="94"/>
        <v>H</v>
      </c>
      <c r="U421" s="11" t="str">
        <f t="shared" si="95"/>
        <v>CARD_AIP_PayPass</v>
      </c>
      <c r="V421" s="9" t="str">
        <f t="shared" si="96"/>
        <v>("D8"</v>
      </c>
      <c r="W421" s="9" t="str">
        <f t="shared" si="97"/>
        <v>,"AIP (PayPass)"</v>
      </c>
      <c r="X421" s="9" t="str">
        <f t="shared" si="98"/>
        <v>,""</v>
      </c>
      <c r="Y421" s="9" t="str">
        <f t="shared" si="99"/>
        <v>,"Card"</v>
      </c>
      <c r="Z421" s="9" t="str">
        <f t="shared" si="100"/>
        <v>,"H"</v>
      </c>
      <c r="AA421" s="9" t="str">
        <f t="shared" si="101"/>
        <v>,""</v>
      </c>
      <c r="AB421" s="9" t="str">
        <f t="shared" si="102"/>
        <v>,"2"</v>
      </c>
      <c r="AC421" s="9" t="str">
        <f t="shared" si="103"/>
        <v>,"2"</v>
      </c>
      <c r="AD421" s="9"/>
      <c r="AE421" s="12" t="str">
        <f t="shared" si="104"/>
        <v>CARD_AIP_PayPass("D8","AIP (PayPass)","","Card","H","","2","2"),</v>
      </c>
    </row>
    <row r="422" spans="1:31" ht="15.75" thickBot="1">
      <c r="A422">
        <v>417</v>
      </c>
      <c r="B422" s="2" t="s">
        <v>784</v>
      </c>
      <c r="C422" s="2" t="s">
        <v>785</v>
      </c>
      <c r="D422" s="3"/>
      <c r="E422" s="2" t="s">
        <v>13</v>
      </c>
      <c r="F422" s="2" t="s">
        <v>30</v>
      </c>
      <c r="G422" s="2"/>
      <c r="H422" s="2">
        <v>12</v>
      </c>
      <c r="I422" s="2">
        <v>16</v>
      </c>
      <c r="J422" s="2"/>
      <c r="K422" s="2"/>
      <c r="L422" s="2"/>
      <c r="M422" t="b">
        <f t="shared" si="105"/>
        <v>1</v>
      </c>
      <c r="N422" t="b">
        <f>IF(M422,ISNA(VLOOKUP(B422,$B$3:B421,1,FALSE)))</f>
        <v>1</v>
      </c>
      <c r="P422" s="14" t="b">
        <f t="shared" si="91"/>
        <v>1</v>
      </c>
      <c r="Q422" s="10" t="str">
        <f t="shared" si="92"/>
        <v>AFL_PayPass</v>
      </c>
      <c r="R422" s="15"/>
      <c r="S422" s="10" t="str">
        <f t="shared" si="93"/>
        <v>Card</v>
      </c>
      <c r="T422" s="10" t="str">
        <f t="shared" si="94"/>
        <v>H</v>
      </c>
      <c r="U422" s="11" t="str">
        <f t="shared" si="95"/>
        <v>CARD_AFL_PayPass</v>
      </c>
      <c r="V422" s="9" t="str">
        <f t="shared" si="96"/>
        <v>("D9"</v>
      </c>
      <c r="W422" s="9" t="str">
        <f t="shared" si="97"/>
        <v>,"AFL (PayPass)"</v>
      </c>
      <c r="X422" s="9" t="str">
        <f t="shared" si="98"/>
        <v>,""</v>
      </c>
      <c r="Y422" s="9" t="str">
        <f t="shared" si="99"/>
        <v>,"Card"</v>
      </c>
      <c r="Z422" s="9" t="str">
        <f t="shared" si="100"/>
        <v>,"H"</v>
      </c>
      <c r="AA422" s="9" t="str">
        <f t="shared" si="101"/>
        <v>,""</v>
      </c>
      <c r="AB422" s="9" t="str">
        <f t="shared" si="102"/>
        <v>,"12"</v>
      </c>
      <c r="AC422" s="9" t="str">
        <f t="shared" si="103"/>
        <v>,"16"</v>
      </c>
      <c r="AD422" s="9"/>
      <c r="AE422" s="12" t="str">
        <f t="shared" si="104"/>
        <v>CARD_AFL_PayPass("D9","AFL (PayPass)","","Card","H","","12","16"),</v>
      </c>
    </row>
    <row r="423" spans="1:31" ht="15.75" thickBot="1">
      <c r="A423">
        <v>418</v>
      </c>
      <c r="B423" s="4" t="s">
        <v>786</v>
      </c>
      <c r="C423" s="4" t="s">
        <v>787</v>
      </c>
      <c r="D423" s="5"/>
      <c r="E423" s="4" t="s">
        <v>13</v>
      </c>
      <c r="F423" s="4" t="s">
        <v>30</v>
      </c>
      <c r="G423" s="4"/>
      <c r="H423" s="4">
        <v>2</v>
      </c>
      <c r="I423" s="4">
        <v>2</v>
      </c>
      <c r="J423" s="4"/>
      <c r="K423" s="4">
        <v>0</v>
      </c>
      <c r="L423" s="4"/>
      <c r="M423" t="b">
        <f t="shared" si="105"/>
        <v>1</v>
      </c>
      <c r="N423" t="b">
        <f>IF(M423,ISNA(VLOOKUP(B423,$B$3:B422,1,FALSE)))</f>
        <v>1</v>
      </c>
      <c r="P423" s="14" t="b">
        <f t="shared" si="91"/>
        <v>1</v>
      </c>
      <c r="Q423" s="10" t="str">
        <f t="shared" si="92"/>
        <v>Static_CVC3_TRACK1</v>
      </c>
      <c r="R423" s="15"/>
      <c r="S423" s="10" t="str">
        <f t="shared" si="93"/>
        <v>Card</v>
      </c>
      <c r="T423" s="10" t="str">
        <f t="shared" si="94"/>
        <v>H</v>
      </c>
      <c r="U423" s="11" t="str">
        <f t="shared" si="95"/>
        <v>CARD_Static_CVC3_TRACK1</v>
      </c>
      <c r="V423" s="9" t="str">
        <f t="shared" si="96"/>
        <v>("DA"</v>
      </c>
      <c r="W423" s="9" t="str">
        <f t="shared" si="97"/>
        <v>,"Static CVC3-TRACK1"</v>
      </c>
      <c r="X423" s="9" t="str">
        <f t="shared" si="98"/>
        <v>,""</v>
      </c>
      <c r="Y423" s="9" t="str">
        <f t="shared" si="99"/>
        <v>,"Card"</v>
      </c>
      <c r="Z423" s="9" t="str">
        <f t="shared" si="100"/>
        <v>,"H"</v>
      </c>
      <c r="AA423" s="9" t="str">
        <f t="shared" si="101"/>
        <v>,""</v>
      </c>
      <c r="AB423" s="9" t="str">
        <f t="shared" si="102"/>
        <v>,"2"</v>
      </c>
      <c r="AC423" s="9" t="str">
        <f t="shared" si="103"/>
        <v>,"2"</v>
      </c>
      <c r="AD423" s="9"/>
      <c r="AE423" s="12" t="str">
        <f t="shared" si="104"/>
        <v>CARD_Static_CVC3_TRACK1("DA","Static CVC3-TRACK1","","Card","H","","2","2"),</v>
      </c>
    </row>
    <row r="424" spans="1:31" ht="15.75" thickBot="1">
      <c r="A424">
        <v>419</v>
      </c>
      <c r="B424" s="2" t="s">
        <v>788</v>
      </c>
      <c r="C424" s="2" t="s">
        <v>789</v>
      </c>
      <c r="D424" s="3"/>
      <c r="E424" s="2" t="s">
        <v>13</v>
      </c>
      <c r="F424" s="2" t="s">
        <v>30</v>
      </c>
      <c r="G424" s="2"/>
      <c r="H424" s="2">
        <v>2</v>
      </c>
      <c r="I424" s="2">
        <v>2</v>
      </c>
      <c r="J424" s="2"/>
      <c r="K424" s="2">
        <v>0</v>
      </c>
      <c r="L424" s="2"/>
      <c r="M424" t="b">
        <f t="shared" si="105"/>
        <v>1</v>
      </c>
      <c r="N424" t="b">
        <f>IF(M424,ISNA(VLOOKUP(B424,$B$3:B423,1,FALSE)))</f>
        <v>1</v>
      </c>
      <c r="P424" s="14" t="b">
        <f t="shared" si="91"/>
        <v>1</v>
      </c>
      <c r="Q424" s="10" t="str">
        <f t="shared" si="92"/>
        <v>Static_CVC3_TRACK2</v>
      </c>
      <c r="R424" s="15"/>
      <c r="S424" s="10" t="str">
        <f t="shared" si="93"/>
        <v>Card</v>
      </c>
      <c r="T424" s="10" t="str">
        <f t="shared" si="94"/>
        <v>H</v>
      </c>
      <c r="U424" s="11" t="str">
        <f t="shared" si="95"/>
        <v>CARD_Static_CVC3_TRACK2</v>
      </c>
      <c r="V424" s="9" t="str">
        <f t="shared" si="96"/>
        <v>("DB"</v>
      </c>
      <c r="W424" s="9" t="str">
        <f t="shared" si="97"/>
        <v>,"Static CVC3-TRACK2"</v>
      </c>
      <c r="X424" s="9" t="str">
        <f t="shared" si="98"/>
        <v>,""</v>
      </c>
      <c r="Y424" s="9" t="str">
        <f t="shared" si="99"/>
        <v>,"Card"</v>
      </c>
      <c r="Z424" s="9" t="str">
        <f t="shared" si="100"/>
        <v>,"H"</v>
      </c>
      <c r="AA424" s="9" t="str">
        <f t="shared" si="101"/>
        <v>,""</v>
      </c>
      <c r="AB424" s="9" t="str">
        <f t="shared" si="102"/>
        <v>,"2"</v>
      </c>
      <c r="AC424" s="9" t="str">
        <f t="shared" si="103"/>
        <v>,"2"</v>
      </c>
      <c r="AD424" s="9"/>
      <c r="AE424" s="12" t="str">
        <f t="shared" si="104"/>
        <v>CARD_Static_CVC3_TRACK2("DB","Static CVC3-TRACK2","","Card","H","","2","2"),</v>
      </c>
    </row>
    <row r="425" spans="1:31" ht="15.75" thickBot="1">
      <c r="A425">
        <v>420</v>
      </c>
      <c r="B425" s="4" t="s">
        <v>790</v>
      </c>
      <c r="C425" s="4" t="s">
        <v>791</v>
      </c>
      <c r="D425" s="5"/>
      <c r="E425" s="4" t="s">
        <v>13</v>
      </c>
      <c r="F425" s="4" t="s">
        <v>30</v>
      </c>
      <c r="G425" s="4"/>
      <c r="H425" s="4">
        <v>2</v>
      </c>
      <c r="I425" s="4">
        <v>2</v>
      </c>
      <c r="J425" s="4"/>
      <c r="K425" s="4">
        <v>0</v>
      </c>
      <c r="L425" s="4"/>
      <c r="M425" t="b">
        <f t="shared" si="105"/>
        <v>1</v>
      </c>
      <c r="N425" t="b">
        <f>IF(M425,ISNA(VLOOKUP(B425,$B$3:B424,1,FALSE)))</f>
        <v>1</v>
      </c>
      <c r="P425" s="14" t="b">
        <f t="shared" si="91"/>
        <v>1</v>
      </c>
      <c r="Q425" s="10" t="str">
        <f t="shared" si="92"/>
        <v>IVCVC3_TRACK1</v>
      </c>
      <c r="R425" s="15"/>
      <c r="S425" s="10" t="str">
        <f t="shared" si="93"/>
        <v>Card</v>
      </c>
      <c r="T425" s="10" t="str">
        <f t="shared" si="94"/>
        <v>H</v>
      </c>
      <c r="U425" s="11" t="str">
        <f t="shared" si="95"/>
        <v>CARD_IVCVC3_TRACK1</v>
      </c>
      <c r="V425" s="9" t="str">
        <f t="shared" si="96"/>
        <v>("DC"</v>
      </c>
      <c r="W425" s="9" t="str">
        <f t="shared" si="97"/>
        <v>,"IVCVC3-TRACK1"</v>
      </c>
      <c r="X425" s="9" t="str">
        <f t="shared" si="98"/>
        <v>,""</v>
      </c>
      <c r="Y425" s="9" t="str">
        <f t="shared" si="99"/>
        <v>,"Card"</v>
      </c>
      <c r="Z425" s="9" t="str">
        <f t="shared" si="100"/>
        <v>,"H"</v>
      </c>
      <c r="AA425" s="9" t="str">
        <f t="shared" si="101"/>
        <v>,""</v>
      </c>
      <c r="AB425" s="9" t="str">
        <f t="shared" si="102"/>
        <v>,"2"</v>
      </c>
      <c r="AC425" s="9" t="str">
        <f t="shared" si="103"/>
        <v>,"2"</v>
      </c>
      <c r="AD425" s="9"/>
      <c r="AE425" s="12" t="str">
        <f t="shared" si="104"/>
        <v>CARD_IVCVC3_TRACK1("DC","IVCVC3-TRACK1","","Card","H","","2","2"),</v>
      </c>
    </row>
    <row r="426" spans="1:31" ht="15.75" thickBot="1">
      <c r="A426">
        <v>421</v>
      </c>
      <c r="B426" s="2" t="s">
        <v>792</v>
      </c>
      <c r="C426" s="2" t="s">
        <v>793</v>
      </c>
      <c r="D426" s="3"/>
      <c r="E426" s="2" t="s">
        <v>13</v>
      </c>
      <c r="F426" s="2" t="s">
        <v>30</v>
      </c>
      <c r="G426" s="2"/>
      <c r="H426" s="2">
        <v>2</v>
      </c>
      <c r="I426" s="2">
        <v>2</v>
      </c>
      <c r="J426" s="2"/>
      <c r="K426" s="2">
        <v>0</v>
      </c>
      <c r="L426" s="2"/>
      <c r="M426" t="b">
        <f t="shared" si="105"/>
        <v>1</v>
      </c>
      <c r="N426" t="b">
        <f>IF(M426,ISNA(VLOOKUP(B426,$B$3:B425,1,FALSE)))</f>
        <v>1</v>
      </c>
      <c r="P426" s="14" t="b">
        <f t="shared" si="91"/>
        <v>1</v>
      </c>
      <c r="Q426" s="10" t="str">
        <f t="shared" si="92"/>
        <v>IVCVC3_TRACK2</v>
      </c>
      <c r="R426" s="15"/>
      <c r="S426" s="10" t="str">
        <f t="shared" si="93"/>
        <v>Card</v>
      </c>
      <c r="T426" s="10" t="str">
        <f t="shared" si="94"/>
        <v>H</v>
      </c>
      <c r="U426" s="11" t="str">
        <f t="shared" si="95"/>
        <v>CARD_IVCVC3_TRACK2</v>
      </c>
      <c r="V426" s="9" t="str">
        <f t="shared" si="96"/>
        <v>("DD"</v>
      </c>
      <c r="W426" s="9" t="str">
        <f t="shared" si="97"/>
        <v>,"IVCVC3-TRACK2"</v>
      </c>
      <c r="X426" s="9" t="str">
        <f t="shared" si="98"/>
        <v>,""</v>
      </c>
      <c r="Y426" s="9" t="str">
        <f t="shared" si="99"/>
        <v>,"Card"</v>
      </c>
      <c r="Z426" s="9" t="str">
        <f t="shared" si="100"/>
        <v>,"H"</v>
      </c>
      <c r="AA426" s="9" t="str">
        <f t="shared" si="101"/>
        <v>,""</v>
      </c>
      <c r="AB426" s="9" t="str">
        <f t="shared" si="102"/>
        <v>,"2"</v>
      </c>
      <c r="AC426" s="9" t="str">
        <f t="shared" si="103"/>
        <v>,"2"</v>
      </c>
      <c r="AD426" s="9"/>
      <c r="AE426" s="12" t="str">
        <f t="shared" si="104"/>
        <v>CARD_IVCVC3_TRACK2("DD","IVCVC3-TRACK2","","Card","H","","2","2"),</v>
      </c>
    </row>
    <row r="427" spans="1:31" ht="29.25" thickBot="1">
      <c r="A427">
        <v>422</v>
      </c>
      <c r="B427" s="4" t="s">
        <v>794</v>
      </c>
      <c r="C427" s="4" t="s">
        <v>795</v>
      </c>
      <c r="D427" s="5"/>
      <c r="E427" s="4" t="s">
        <v>13</v>
      </c>
      <c r="F427" s="4" t="s">
        <v>30</v>
      </c>
      <c r="G427" s="4"/>
      <c r="H427" s="4"/>
      <c r="I427" s="4"/>
      <c r="J427" s="4"/>
      <c r="K427" s="4"/>
      <c r="L427" s="4"/>
      <c r="M427" t="b">
        <f t="shared" si="105"/>
        <v>1</v>
      </c>
      <c r="N427" t="b">
        <f>IF(M427,ISNA(VLOOKUP(B427,$B$3:B426,1,FALSE)))</f>
        <v>1</v>
      </c>
      <c r="P427" s="14" t="b">
        <f t="shared" si="91"/>
        <v>1</v>
      </c>
      <c r="Q427" s="10" t="str">
        <f t="shared" si="92"/>
        <v>Encrypted_PIN_Block_in_Tag_9F62_ISO_95641_Format_0</v>
      </c>
      <c r="R427" s="15"/>
      <c r="S427" s="10" t="str">
        <f t="shared" si="93"/>
        <v>Card</v>
      </c>
      <c r="T427" s="10" t="str">
        <f t="shared" si="94"/>
        <v>H</v>
      </c>
      <c r="U427" s="11" t="str">
        <f t="shared" si="95"/>
        <v>CARD_Encrypted_PIN_Block_in_Tag_9F62_ISO_95641_Format_0</v>
      </c>
      <c r="V427" s="9" t="str">
        <f t="shared" si="96"/>
        <v>("DF01"</v>
      </c>
      <c r="W427" s="9" t="str">
        <f t="shared" si="97"/>
        <v>,"Encrypted PIN Block in Tag 9F62 – ISO 95641 Format 0"</v>
      </c>
      <c r="X427" s="9" t="str">
        <f t="shared" si="98"/>
        <v>,""</v>
      </c>
      <c r="Y427" s="9" t="str">
        <f t="shared" si="99"/>
        <v>,"Card"</v>
      </c>
      <c r="Z427" s="9" t="str">
        <f t="shared" si="100"/>
        <v>,"H"</v>
      </c>
      <c r="AA427" s="9" t="str">
        <f t="shared" si="101"/>
        <v>,""</v>
      </c>
      <c r="AB427" s="9" t="str">
        <f t="shared" si="102"/>
        <v>,""</v>
      </c>
      <c r="AC427" s="9" t="str">
        <f t="shared" si="103"/>
        <v>,""</v>
      </c>
      <c r="AD427" s="9"/>
      <c r="AE427" s="12" t="str">
        <f t="shared" si="104"/>
        <v>CARD_Encrypted_PIN_Block_in_Tag_9F62_ISO_95641_Format_0("DF01","Encrypted PIN Block in Tag 9F62 – ISO 95641 Format 0","","Card","H","","",""),</v>
      </c>
    </row>
    <row r="428" spans="1:31" ht="15.75" thickBot="1">
      <c r="A428">
        <v>423</v>
      </c>
      <c r="B428" s="2" t="s">
        <v>796</v>
      </c>
      <c r="C428" s="2" t="s">
        <v>797</v>
      </c>
      <c r="D428" s="3"/>
      <c r="E428" s="2" t="s">
        <v>13</v>
      </c>
      <c r="F428" s="2" t="s">
        <v>30</v>
      </c>
      <c r="G428" s="2"/>
      <c r="H428" s="2"/>
      <c r="I428" s="2"/>
      <c r="J428" s="2"/>
      <c r="K428" s="2"/>
      <c r="L428" s="2"/>
      <c r="M428" t="b">
        <f t="shared" si="105"/>
        <v>1</v>
      </c>
      <c r="N428" t="b">
        <f>IF(M428,ISNA(VLOOKUP(B428,$B$3:B427,1,FALSE)))</f>
        <v>1</v>
      </c>
      <c r="P428" s="14" t="b">
        <f t="shared" si="91"/>
        <v>1</v>
      </c>
      <c r="Q428" s="10" t="str">
        <f t="shared" si="92"/>
        <v>PEK_Version_Number</v>
      </c>
      <c r="R428" s="15"/>
      <c r="S428" s="10" t="str">
        <f t="shared" si="93"/>
        <v>Card</v>
      </c>
      <c r="T428" s="10" t="str">
        <f t="shared" si="94"/>
        <v>H</v>
      </c>
      <c r="U428" s="11" t="str">
        <f t="shared" si="95"/>
        <v>CARD_PEK_Version_Number</v>
      </c>
      <c r="V428" s="9" t="str">
        <f t="shared" si="96"/>
        <v>("DF02"</v>
      </c>
      <c r="W428" s="9" t="str">
        <f t="shared" si="97"/>
        <v>,"PEK Version Number"</v>
      </c>
      <c r="X428" s="9" t="str">
        <f t="shared" si="98"/>
        <v>,""</v>
      </c>
      <c r="Y428" s="9" t="str">
        <f t="shared" si="99"/>
        <v>,"Card"</v>
      </c>
      <c r="Z428" s="9" t="str">
        <f t="shared" si="100"/>
        <v>,"H"</v>
      </c>
      <c r="AA428" s="9" t="str">
        <f t="shared" si="101"/>
        <v>,""</v>
      </c>
      <c r="AB428" s="9" t="str">
        <f t="shared" si="102"/>
        <v>,""</v>
      </c>
      <c r="AC428" s="9" t="str">
        <f t="shared" si="103"/>
        <v>,""</v>
      </c>
      <c r="AD428" s="9"/>
      <c r="AE428" s="12" t="str">
        <f t="shared" si="104"/>
        <v>CARD_PEK_Version_Number("DF02","PEK Version Number","","Card","H","","",""),</v>
      </c>
    </row>
    <row r="429" spans="1:31" ht="15.75" thickBot="1">
      <c r="A429">
        <v>424</v>
      </c>
      <c r="B429" s="4" t="s">
        <v>798</v>
      </c>
      <c r="C429" s="4" t="s">
        <v>751</v>
      </c>
      <c r="D429" s="5"/>
      <c r="E429" s="4" t="s">
        <v>13</v>
      </c>
      <c r="F429" s="4" t="s">
        <v>30</v>
      </c>
      <c r="G429" s="4"/>
      <c r="H429" s="4"/>
      <c r="I429" s="4"/>
      <c r="J429" s="4"/>
      <c r="K429" s="4"/>
      <c r="L429" s="4"/>
      <c r="M429" t="b">
        <f t="shared" si="105"/>
        <v>1</v>
      </c>
      <c r="N429" t="b">
        <f>IF(M429,ISNA(VLOOKUP(B429,$B$3:B428,1,FALSE)))</f>
        <v>1</v>
      </c>
      <c r="P429" s="14" t="b">
        <f t="shared" si="91"/>
        <v>1</v>
      </c>
      <c r="Q429" s="10" t="str">
        <f t="shared" si="92"/>
        <v>PIN_Try_Limit</v>
      </c>
      <c r="R429" s="15"/>
      <c r="S429" s="10" t="str">
        <f t="shared" si="93"/>
        <v>Card</v>
      </c>
      <c r="T429" s="10" t="str">
        <f t="shared" si="94"/>
        <v>H</v>
      </c>
      <c r="U429" s="11" t="str">
        <f t="shared" si="95"/>
        <v>CARD_PIN_Try_Limit</v>
      </c>
      <c r="V429" s="9" t="str">
        <f t="shared" si="96"/>
        <v>("DF03"</v>
      </c>
      <c r="W429" s="9" t="str">
        <f t="shared" si="97"/>
        <v>,"PIN Try Limit"</v>
      </c>
      <c r="X429" s="9" t="str">
        <f t="shared" si="98"/>
        <v>,""</v>
      </c>
      <c r="Y429" s="9" t="str">
        <f t="shared" si="99"/>
        <v>,"Card"</v>
      </c>
      <c r="Z429" s="9" t="str">
        <f t="shared" si="100"/>
        <v>,"H"</v>
      </c>
      <c r="AA429" s="9" t="str">
        <f t="shared" si="101"/>
        <v>,""</v>
      </c>
      <c r="AB429" s="9" t="str">
        <f t="shared" si="102"/>
        <v>,""</v>
      </c>
      <c r="AC429" s="9" t="str">
        <f t="shared" si="103"/>
        <v>,""</v>
      </c>
      <c r="AD429" s="9"/>
      <c r="AE429" s="12" t="str">
        <f t="shared" si="104"/>
        <v>CARD_PIN_Try_Limit("DF03","PIN Try Limit","","Card","H","","",""),</v>
      </c>
    </row>
    <row r="430" spans="1:31" ht="15.75" thickBot="1">
      <c r="A430">
        <v>425</v>
      </c>
      <c r="B430" s="2" t="s">
        <v>799</v>
      </c>
      <c r="C430" s="2" t="s">
        <v>800</v>
      </c>
      <c r="D430" s="3"/>
      <c r="E430" s="2" t="s">
        <v>13</v>
      </c>
      <c r="F430" s="2" t="s">
        <v>30</v>
      </c>
      <c r="G430" s="2"/>
      <c r="H430" s="2"/>
      <c r="I430" s="2"/>
      <c r="J430" s="2"/>
      <c r="K430" s="2"/>
      <c r="L430" s="2"/>
      <c r="M430" t="b">
        <f t="shared" si="105"/>
        <v>1</v>
      </c>
      <c r="N430" t="b">
        <f>IF(M430,ISNA(VLOOKUP(B430,$B$3:B429,1,FALSE)))</f>
        <v>1</v>
      </c>
      <c r="P430" s="14" t="b">
        <f t="shared" si="91"/>
        <v>1</v>
      </c>
      <c r="Q430" s="10" t="str">
        <f t="shared" si="92"/>
        <v>PIN_Try_Counter_VSDC_Application</v>
      </c>
      <c r="R430" s="15"/>
      <c r="S430" s="10" t="str">
        <f t="shared" si="93"/>
        <v>Card</v>
      </c>
      <c r="T430" s="10" t="str">
        <f t="shared" si="94"/>
        <v>H</v>
      </c>
      <c r="U430" s="11" t="str">
        <f t="shared" si="95"/>
        <v>CARD_PIN_Try_Counter_VSDC_Application</v>
      </c>
      <c r="V430" s="9" t="str">
        <f t="shared" si="96"/>
        <v>("DF04"</v>
      </c>
      <c r="W430" s="9" t="str">
        <f t="shared" si="97"/>
        <v>,"PIN Try Counter (VSDC Application)"</v>
      </c>
      <c r="X430" s="9" t="str">
        <f t="shared" si="98"/>
        <v>,""</v>
      </c>
      <c r="Y430" s="9" t="str">
        <f t="shared" si="99"/>
        <v>,"Card"</v>
      </c>
      <c r="Z430" s="9" t="str">
        <f t="shared" si="100"/>
        <v>,"H"</v>
      </c>
      <c r="AA430" s="9" t="str">
        <f t="shared" si="101"/>
        <v>,""</v>
      </c>
      <c r="AB430" s="9" t="str">
        <f t="shared" si="102"/>
        <v>,""</v>
      </c>
      <c r="AC430" s="9" t="str">
        <f t="shared" si="103"/>
        <v>,""</v>
      </c>
      <c r="AD430" s="9"/>
      <c r="AE430" s="12" t="str">
        <f t="shared" si="104"/>
        <v>CARD_PIN_Try_Counter_VSDC_Application("DF04","PIN Try Counter (VSDC Application)","","Card","H","","",""),</v>
      </c>
    </row>
    <row r="431" spans="1:31" ht="15.75" thickBot="1">
      <c r="A431">
        <v>426</v>
      </c>
      <c r="B431" s="4" t="s">
        <v>801</v>
      </c>
      <c r="C431" s="4" t="s">
        <v>802</v>
      </c>
      <c r="D431" s="5"/>
      <c r="E431" s="4" t="s">
        <v>13</v>
      </c>
      <c r="F431" s="4" t="s">
        <v>30</v>
      </c>
      <c r="G431" s="4"/>
      <c r="H431" s="4"/>
      <c r="I431" s="4"/>
      <c r="J431" s="4"/>
      <c r="K431" s="4"/>
      <c r="L431" s="4"/>
      <c r="M431" t="b">
        <f t="shared" si="105"/>
        <v>1</v>
      </c>
      <c r="N431" t="b">
        <f>IF(M431,ISNA(VLOOKUP(B431,$B$3:B430,1,FALSE)))</f>
        <v>1</v>
      </c>
      <c r="P431" s="14" t="b">
        <f t="shared" si="91"/>
        <v>1</v>
      </c>
      <c r="Q431" s="10" t="str">
        <f t="shared" si="92"/>
        <v>AIP_For_VISA_Contactless</v>
      </c>
      <c r="R431" s="15"/>
      <c r="S431" s="10" t="str">
        <f t="shared" si="93"/>
        <v>Card</v>
      </c>
      <c r="T431" s="10" t="str">
        <f t="shared" si="94"/>
        <v>H</v>
      </c>
      <c r="U431" s="11" t="str">
        <f t="shared" si="95"/>
        <v>CARD_AIP_For_VISA_Contactless</v>
      </c>
      <c r="V431" s="9" t="str">
        <f t="shared" si="96"/>
        <v>("DF05"</v>
      </c>
      <c r="W431" s="9" t="str">
        <f t="shared" si="97"/>
        <v>,"AIP - For VISA Contactless"</v>
      </c>
      <c r="X431" s="9" t="str">
        <f t="shared" si="98"/>
        <v>,""</v>
      </c>
      <c r="Y431" s="9" t="str">
        <f t="shared" si="99"/>
        <v>,"Card"</v>
      </c>
      <c r="Z431" s="9" t="str">
        <f t="shared" si="100"/>
        <v>,"H"</v>
      </c>
      <c r="AA431" s="9" t="str">
        <f t="shared" si="101"/>
        <v>,""</v>
      </c>
      <c r="AB431" s="9" t="str">
        <f t="shared" si="102"/>
        <v>,""</v>
      </c>
      <c r="AC431" s="9" t="str">
        <f t="shared" si="103"/>
        <v>,""</v>
      </c>
      <c r="AD431" s="9"/>
      <c r="AE431" s="12" t="str">
        <f t="shared" si="104"/>
        <v>CARD_AIP_For_VISA_Contactless("DF05","AIP - For VISA Contactless","","Card","H","","",""),</v>
      </c>
    </row>
    <row r="432" spans="1:31" ht="15.75" thickBot="1">
      <c r="A432">
        <v>427</v>
      </c>
      <c r="B432" s="2" t="s">
        <v>803</v>
      </c>
      <c r="C432" s="2" t="s">
        <v>804</v>
      </c>
      <c r="D432" s="3"/>
      <c r="E432" s="2" t="s">
        <v>13</v>
      </c>
      <c r="F432" s="2" t="s">
        <v>30</v>
      </c>
      <c r="G432" s="2"/>
      <c r="H432" s="2"/>
      <c r="I432" s="2"/>
      <c r="J432" s="2"/>
      <c r="K432" s="2"/>
      <c r="L432" s="2"/>
      <c r="M432" t="b">
        <f t="shared" si="105"/>
        <v>1</v>
      </c>
      <c r="N432" t="b">
        <f>IF(M432,ISNA(VLOOKUP(B432,$B$3:B431,1,FALSE)))</f>
        <v>1</v>
      </c>
      <c r="P432" s="14" t="b">
        <f t="shared" si="91"/>
        <v>1</v>
      </c>
      <c r="Q432" s="10" t="str">
        <f t="shared" si="92"/>
        <v>Products_permitted</v>
      </c>
      <c r="R432" s="15"/>
      <c r="S432" s="10" t="str">
        <f t="shared" si="93"/>
        <v>Card</v>
      </c>
      <c r="T432" s="10" t="str">
        <f t="shared" si="94"/>
        <v>H</v>
      </c>
      <c r="U432" s="11" t="str">
        <f t="shared" si="95"/>
        <v>CARD_Products_permitted</v>
      </c>
      <c r="V432" s="9" t="str">
        <f t="shared" si="96"/>
        <v>("DF06"</v>
      </c>
      <c r="W432" s="9" t="str">
        <f t="shared" si="97"/>
        <v>,"Products permitted"</v>
      </c>
      <c r="X432" s="9" t="str">
        <f t="shared" si="98"/>
        <v>,""</v>
      </c>
      <c r="Y432" s="9" t="str">
        <f t="shared" si="99"/>
        <v>,"Card"</v>
      </c>
      <c r="Z432" s="9" t="str">
        <f t="shared" si="100"/>
        <v>,"H"</v>
      </c>
      <c r="AA432" s="9" t="str">
        <f t="shared" si="101"/>
        <v>,""</v>
      </c>
      <c r="AB432" s="9" t="str">
        <f t="shared" si="102"/>
        <v>,""</v>
      </c>
      <c r="AC432" s="9" t="str">
        <f t="shared" si="103"/>
        <v>,""</v>
      </c>
      <c r="AD432" s="9"/>
      <c r="AE432" s="12" t="str">
        <f t="shared" si="104"/>
        <v>CARD_Products_permitted("DF06","Products permitted","","Card","H","","",""),</v>
      </c>
    </row>
    <row r="433" spans="1:31" ht="15.75" thickBot="1">
      <c r="A433">
        <v>428</v>
      </c>
      <c r="B433" s="4" t="s">
        <v>805</v>
      </c>
      <c r="C433" s="4" t="s">
        <v>806</v>
      </c>
      <c r="D433" s="5"/>
      <c r="E433" s="4" t="s">
        <v>13</v>
      </c>
      <c r="F433" s="4" t="s">
        <v>30</v>
      </c>
      <c r="G433" s="4"/>
      <c r="H433" s="4"/>
      <c r="I433" s="4"/>
      <c r="J433" s="4"/>
      <c r="K433" s="4"/>
      <c r="L433" s="4"/>
      <c r="M433" t="b">
        <f t="shared" si="105"/>
        <v>1</v>
      </c>
      <c r="N433" t="b">
        <f>IF(M433,ISNA(VLOOKUP(B433,$B$3:B432,1,FALSE)))</f>
        <v>1</v>
      </c>
      <c r="P433" s="14" t="b">
        <f t="shared" si="91"/>
        <v>1</v>
      </c>
      <c r="Q433" s="10" t="str">
        <f t="shared" si="92"/>
        <v>Offline_checks_mandated</v>
      </c>
      <c r="R433" s="15"/>
      <c r="S433" s="10" t="str">
        <f t="shared" si="93"/>
        <v>Card</v>
      </c>
      <c r="T433" s="10" t="str">
        <f t="shared" si="94"/>
        <v>H</v>
      </c>
      <c r="U433" s="11" t="str">
        <f t="shared" si="95"/>
        <v>CARD_Offline_checks_mandated</v>
      </c>
      <c r="V433" s="9" t="str">
        <f t="shared" si="96"/>
        <v>("DF07"</v>
      </c>
      <c r="W433" s="9" t="str">
        <f t="shared" si="97"/>
        <v>,"Offline checks mandated"</v>
      </c>
      <c r="X433" s="9" t="str">
        <f t="shared" si="98"/>
        <v>,""</v>
      </c>
      <c r="Y433" s="9" t="str">
        <f t="shared" si="99"/>
        <v>,"Card"</v>
      </c>
      <c r="Z433" s="9" t="str">
        <f t="shared" si="100"/>
        <v>,"H"</v>
      </c>
      <c r="AA433" s="9" t="str">
        <f t="shared" si="101"/>
        <v>,""</v>
      </c>
      <c r="AB433" s="9" t="str">
        <f t="shared" si="102"/>
        <v>,""</v>
      </c>
      <c r="AC433" s="9" t="str">
        <f t="shared" si="103"/>
        <v>,""</v>
      </c>
      <c r="AD433" s="9"/>
      <c r="AE433" s="12" t="str">
        <f t="shared" si="104"/>
        <v>CARD_Offline_checks_mandated("DF07","Offline checks mandated","","Card","H","","",""),</v>
      </c>
    </row>
    <row r="434" spans="1:31" ht="15.75" thickBot="1">
      <c r="A434">
        <v>429</v>
      </c>
      <c r="B434" s="2" t="s">
        <v>807</v>
      </c>
      <c r="C434" s="2" t="s">
        <v>808</v>
      </c>
      <c r="D434" s="3"/>
      <c r="E434" s="2" t="s">
        <v>13</v>
      </c>
      <c r="F434" s="2" t="s">
        <v>30</v>
      </c>
      <c r="G434" s="2"/>
      <c r="H434" s="2"/>
      <c r="I434" s="2"/>
      <c r="J434" s="2"/>
      <c r="K434" s="2"/>
      <c r="L434" s="2"/>
      <c r="M434" t="b">
        <f t="shared" si="105"/>
        <v>1</v>
      </c>
      <c r="N434" t="b">
        <f>IF(M434,ISNA(VLOOKUP(B434,$B$3:B433,1,FALSE)))</f>
        <v>1</v>
      </c>
      <c r="P434" s="14" t="b">
        <f t="shared" si="91"/>
        <v>1</v>
      </c>
      <c r="Q434" s="10" t="str">
        <f t="shared" si="92"/>
        <v>UDKmac</v>
      </c>
      <c r="R434" s="15"/>
      <c r="S434" s="10" t="str">
        <f t="shared" si="93"/>
        <v>Card</v>
      </c>
      <c r="T434" s="10" t="str">
        <f t="shared" si="94"/>
        <v>H</v>
      </c>
      <c r="U434" s="11" t="str">
        <f t="shared" si="95"/>
        <v>CARD_UDKmac</v>
      </c>
      <c r="V434" s="9" t="str">
        <f t="shared" si="96"/>
        <v>("DF08"</v>
      </c>
      <c r="W434" s="9" t="str">
        <f t="shared" si="97"/>
        <v>,"UDKmac"</v>
      </c>
      <c r="X434" s="9" t="str">
        <f t="shared" si="98"/>
        <v>,""</v>
      </c>
      <c r="Y434" s="9" t="str">
        <f t="shared" si="99"/>
        <v>,"Card"</v>
      </c>
      <c r="Z434" s="9" t="str">
        <f t="shared" si="100"/>
        <v>,"H"</v>
      </c>
      <c r="AA434" s="9" t="str">
        <f t="shared" si="101"/>
        <v>,""</v>
      </c>
      <c r="AB434" s="9" t="str">
        <f t="shared" si="102"/>
        <v>,""</v>
      </c>
      <c r="AC434" s="9" t="str">
        <f t="shared" si="103"/>
        <v>,""</v>
      </c>
      <c r="AD434" s="9"/>
      <c r="AE434" s="12" t="str">
        <f t="shared" si="104"/>
        <v>CARD_UDKmac("DF08","UDKmac","","Card","H","","",""),</v>
      </c>
    </row>
    <row r="435" spans="1:31" ht="15.75" thickBot="1">
      <c r="A435">
        <v>430</v>
      </c>
      <c r="B435" s="4" t="s">
        <v>809</v>
      </c>
      <c r="C435" s="4" t="s">
        <v>810</v>
      </c>
      <c r="D435" s="5"/>
      <c r="E435" s="4" t="s">
        <v>13</v>
      </c>
      <c r="F435" s="4" t="s">
        <v>30</v>
      </c>
      <c r="G435" s="4"/>
      <c r="H435" s="4"/>
      <c r="I435" s="4"/>
      <c r="J435" s="4"/>
      <c r="K435" s="4"/>
      <c r="L435" s="4"/>
      <c r="M435" t="b">
        <f t="shared" si="105"/>
        <v>1</v>
      </c>
      <c r="N435" t="b">
        <f>IF(M435,ISNA(VLOOKUP(B435,$B$3:B434,1,FALSE)))</f>
        <v>1</v>
      </c>
      <c r="P435" s="14" t="b">
        <f t="shared" si="91"/>
        <v>1</v>
      </c>
      <c r="Q435" s="10" t="str">
        <f t="shared" si="92"/>
        <v>UDKenc</v>
      </c>
      <c r="R435" s="15"/>
      <c r="S435" s="10" t="str">
        <f t="shared" si="93"/>
        <v>Card</v>
      </c>
      <c r="T435" s="10" t="str">
        <f t="shared" si="94"/>
        <v>H</v>
      </c>
      <c r="U435" s="11" t="str">
        <f t="shared" si="95"/>
        <v>CARD_UDKenc</v>
      </c>
      <c r="V435" s="9" t="str">
        <f t="shared" si="96"/>
        <v>("DF09"</v>
      </c>
      <c r="W435" s="9" t="str">
        <f t="shared" si="97"/>
        <v>,"UDKenc"</v>
      </c>
      <c r="X435" s="9" t="str">
        <f t="shared" si="98"/>
        <v>,""</v>
      </c>
      <c r="Y435" s="9" t="str">
        <f t="shared" si="99"/>
        <v>,"Card"</v>
      </c>
      <c r="Z435" s="9" t="str">
        <f t="shared" si="100"/>
        <v>,"H"</v>
      </c>
      <c r="AA435" s="9" t="str">
        <f t="shared" si="101"/>
        <v>,""</v>
      </c>
      <c r="AB435" s="9" t="str">
        <f t="shared" si="102"/>
        <v>,""</v>
      </c>
      <c r="AC435" s="9" t="str">
        <f t="shared" si="103"/>
        <v>,""</v>
      </c>
      <c r="AD435" s="9"/>
      <c r="AE435" s="12" t="str">
        <f t="shared" si="104"/>
        <v>CARD_UDKenc("DF09","UDKenc","","Card","H","","",""),</v>
      </c>
    </row>
    <row r="436" spans="1:31" ht="15.75" thickBot="1">
      <c r="A436">
        <v>431</v>
      </c>
      <c r="B436" s="2" t="s">
        <v>811</v>
      </c>
      <c r="C436" s="2" t="s">
        <v>812</v>
      </c>
      <c r="D436" s="3"/>
      <c r="E436" s="2" t="s">
        <v>13</v>
      </c>
      <c r="F436" s="2" t="s">
        <v>30</v>
      </c>
      <c r="G436" s="2"/>
      <c r="H436" s="2"/>
      <c r="I436" s="2"/>
      <c r="J436" s="2"/>
      <c r="K436" s="2"/>
      <c r="L436" s="2"/>
      <c r="M436" t="b">
        <f t="shared" si="105"/>
        <v>1</v>
      </c>
      <c r="N436" t="b">
        <f>IF(M436,ISNA(VLOOKUP(B436,$B$3:B435,1,FALSE)))</f>
        <v>1</v>
      </c>
      <c r="P436" s="14" t="b">
        <f t="shared" si="91"/>
        <v>1</v>
      </c>
      <c r="Q436" s="10" t="str">
        <f t="shared" si="92"/>
        <v>Retries_Permitted_Limit</v>
      </c>
      <c r="R436" s="15"/>
      <c r="S436" s="10" t="str">
        <f t="shared" si="93"/>
        <v>Card</v>
      </c>
      <c r="T436" s="10" t="str">
        <f t="shared" si="94"/>
        <v>H</v>
      </c>
      <c r="U436" s="11" t="str">
        <f t="shared" si="95"/>
        <v>CARD_Retries_Permitted_Limit</v>
      </c>
      <c r="V436" s="9" t="str">
        <f t="shared" si="96"/>
        <v>("DF0B"</v>
      </c>
      <c r="W436" s="9" t="str">
        <f t="shared" si="97"/>
        <v>,"Retries Permitted Limit"</v>
      </c>
      <c r="X436" s="9" t="str">
        <f t="shared" si="98"/>
        <v>,""</v>
      </c>
      <c r="Y436" s="9" t="str">
        <f t="shared" si="99"/>
        <v>,"Card"</v>
      </c>
      <c r="Z436" s="9" t="str">
        <f t="shared" si="100"/>
        <v>,"H"</v>
      </c>
      <c r="AA436" s="9" t="str">
        <f t="shared" si="101"/>
        <v>,""</v>
      </c>
      <c r="AB436" s="9" t="str">
        <f t="shared" si="102"/>
        <v>,""</v>
      </c>
      <c r="AC436" s="9" t="str">
        <f t="shared" si="103"/>
        <v>,""</v>
      </c>
      <c r="AD436" s="9"/>
      <c r="AE436" s="12" t="str">
        <f t="shared" si="104"/>
        <v>CARD_Retries_Permitted_Limit("DF0B","Retries Permitted Limit","","Card","H","","",""),</v>
      </c>
    </row>
    <row r="437" spans="1:31" ht="15.75" thickBot="1">
      <c r="A437">
        <v>432</v>
      </c>
      <c r="B437" s="4" t="s">
        <v>813</v>
      </c>
      <c r="C437" s="4" t="s">
        <v>814</v>
      </c>
      <c r="D437" s="5"/>
      <c r="E437" s="4" t="s">
        <v>13</v>
      </c>
      <c r="F437" s="4" t="s">
        <v>30</v>
      </c>
      <c r="G437" s="4"/>
      <c r="H437" s="4"/>
      <c r="I437" s="4"/>
      <c r="J437" s="4"/>
      <c r="K437" s="4"/>
      <c r="L437" s="4"/>
      <c r="M437" t="b">
        <f t="shared" si="105"/>
        <v>1</v>
      </c>
      <c r="N437" t="b">
        <f>IF(M437,ISNA(VLOOKUP(B437,$B$3:B436,1,FALSE)))</f>
        <v>1</v>
      </c>
      <c r="P437" s="14" t="b">
        <f t="shared" si="91"/>
        <v>1</v>
      </c>
      <c r="Q437" s="10" t="str">
        <f t="shared" si="92"/>
        <v>Script_Message_Update</v>
      </c>
      <c r="R437" s="15"/>
      <c r="S437" s="10" t="str">
        <f t="shared" si="93"/>
        <v>Card</v>
      </c>
      <c r="T437" s="10" t="str">
        <f t="shared" si="94"/>
        <v>H</v>
      </c>
      <c r="U437" s="11" t="str">
        <f t="shared" si="95"/>
        <v>CARD_Script_Message_Update</v>
      </c>
      <c r="V437" s="9" t="str">
        <f t="shared" si="96"/>
        <v>("DF0C"</v>
      </c>
      <c r="W437" s="9" t="str">
        <f t="shared" si="97"/>
        <v>,"Script Message Update"</v>
      </c>
      <c r="X437" s="9" t="str">
        <f t="shared" si="98"/>
        <v>,""</v>
      </c>
      <c r="Y437" s="9" t="str">
        <f t="shared" si="99"/>
        <v>,"Card"</v>
      </c>
      <c r="Z437" s="9" t="str">
        <f t="shared" si="100"/>
        <v>,"H"</v>
      </c>
      <c r="AA437" s="9" t="str">
        <f t="shared" si="101"/>
        <v>,""</v>
      </c>
      <c r="AB437" s="9" t="str">
        <f t="shared" si="102"/>
        <v>,""</v>
      </c>
      <c r="AC437" s="9" t="str">
        <f t="shared" si="103"/>
        <v>,""</v>
      </c>
      <c r="AD437" s="9"/>
      <c r="AE437" s="12" t="str">
        <f t="shared" si="104"/>
        <v>CARD_Script_Message_Update("DF0C","Script Message Update","","Card","H","","",""),</v>
      </c>
    </row>
    <row r="438" spans="1:31" ht="15.75" thickBot="1">
      <c r="A438">
        <v>433</v>
      </c>
      <c r="B438" s="2" t="s">
        <v>815</v>
      </c>
      <c r="C438" s="2" t="s">
        <v>816</v>
      </c>
      <c r="D438" s="3"/>
      <c r="E438" s="2" t="s">
        <v>13</v>
      </c>
      <c r="F438" s="2" t="s">
        <v>30</v>
      </c>
      <c r="G438" s="2"/>
      <c r="H438" s="2"/>
      <c r="I438" s="2"/>
      <c r="J438" s="2"/>
      <c r="K438" s="2"/>
      <c r="L438" s="2"/>
      <c r="M438" t="b">
        <f t="shared" si="105"/>
        <v>1</v>
      </c>
      <c r="N438" t="b">
        <f>IF(M438,ISNA(VLOOKUP(B438,$B$3:B437,1,FALSE)))</f>
        <v>1</v>
      </c>
      <c r="P438" s="14" t="b">
        <f t="shared" si="91"/>
        <v>1</v>
      </c>
      <c r="Q438" s="10" t="str">
        <f t="shared" si="92"/>
        <v>Fleet_Issuer_Action_Code_Default</v>
      </c>
      <c r="R438" s="15"/>
      <c r="S438" s="10" t="str">
        <f t="shared" si="93"/>
        <v>Card</v>
      </c>
      <c r="T438" s="10" t="str">
        <f t="shared" si="94"/>
        <v>H</v>
      </c>
      <c r="U438" s="11" t="str">
        <f t="shared" si="95"/>
        <v>CARD_Fleet_Issuer_Action_Code_Default</v>
      </c>
      <c r="V438" s="9" t="str">
        <f t="shared" si="96"/>
        <v>("DF0D"</v>
      </c>
      <c r="W438" s="9" t="str">
        <f t="shared" si="97"/>
        <v>,"Fleet Issuer Action Code - Default"</v>
      </c>
      <c r="X438" s="9" t="str">
        <f t="shared" si="98"/>
        <v>,""</v>
      </c>
      <c r="Y438" s="9" t="str">
        <f t="shared" si="99"/>
        <v>,"Card"</v>
      </c>
      <c r="Z438" s="9" t="str">
        <f t="shared" si="100"/>
        <v>,"H"</v>
      </c>
      <c r="AA438" s="9" t="str">
        <f t="shared" si="101"/>
        <v>,""</v>
      </c>
      <c r="AB438" s="9" t="str">
        <f t="shared" si="102"/>
        <v>,""</v>
      </c>
      <c r="AC438" s="9" t="str">
        <f t="shared" si="103"/>
        <v>,""</v>
      </c>
      <c r="AD438" s="9"/>
      <c r="AE438" s="12" t="str">
        <f t="shared" si="104"/>
        <v>CARD_Fleet_Issuer_Action_Code_Default("DF0D","Fleet Issuer Action Code - Default","","Card","H","","",""),</v>
      </c>
    </row>
    <row r="439" spans="1:31" ht="15.75" thickBot="1">
      <c r="A439">
        <v>434</v>
      </c>
      <c r="B439" s="4" t="s">
        <v>817</v>
      </c>
      <c r="C439" s="4" t="s">
        <v>818</v>
      </c>
      <c r="D439" s="5"/>
      <c r="E439" s="4" t="s">
        <v>13</v>
      </c>
      <c r="F439" s="4" t="s">
        <v>30</v>
      </c>
      <c r="G439" s="4"/>
      <c r="H439" s="4"/>
      <c r="I439" s="4"/>
      <c r="J439" s="4"/>
      <c r="K439" s="4"/>
      <c r="L439" s="4"/>
      <c r="M439" t="b">
        <f t="shared" si="105"/>
        <v>1</v>
      </c>
      <c r="N439" t="b">
        <f>IF(M439,ISNA(VLOOKUP(B439,$B$3:B438,1,FALSE)))</f>
        <v>1</v>
      </c>
      <c r="P439" s="14" t="b">
        <f t="shared" ref="P439:P502" si="106">AND(M439,N439)</f>
        <v>1</v>
      </c>
      <c r="Q439" s="10" t="str">
        <f t="shared" ref="Q439:Q502" si="107">SUBSTITUTE(SUBSTITUTE(SUBSTITUTE(SUBSTITUTE(TRIM(SUBSTITUTE(SUBSTITUTE(SUBSTITUTE(SUBSTITUTE(SUBSTITUTE(SUBSTITUTE(SUBSTITUTE(SUBSTITUTE(SUBSTITUTE(SUBSTITUTE(C439,";", " "),"."," "),",", " "),"–"," "),"-"," "),"/"," "),")"," "),"(","")," "," ")," "," "))," ","_"),"__","_"),"__","_"),"__","_")</f>
        <v>Fleet_Issuer_Action_Code_Denial</v>
      </c>
      <c r="R439" s="15"/>
      <c r="S439" s="10" t="str">
        <f t="shared" ref="S439:S502" si="108">SUBSTITUTE(SUBSTITUTE(SUBSTITUTE(SUBSTITUTE(TRIM(SUBSTITUTE(SUBSTITUTE(SUBSTITUTE(SUBSTITUTE(SUBSTITUTE(SUBSTITUTE(SUBSTITUTE(SUBSTITUTE(SUBSTITUTE(SUBSTITUTE(E439,";", " "),"."," "),",", " "),"–"," "),"-"," "),"/"," "),")"," "),"(","")," "," ")," "," "))," ","_"),"__","_"),"__","_"),"__","_")</f>
        <v>Card</v>
      </c>
      <c r="T439" s="10" t="str">
        <f t="shared" ref="T439:T502" si="109">SUBSTITUTE(SUBSTITUTE(SUBSTITUTE(SUBSTITUTE(TRIM(SUBSTITUTE(SUBSTITUTE(SUBSTITUTE(SUBSTITUTE(SUBSTITUTE(SUBSTITUTE(SUBSTITUTE(SUBSTITUTE(SUBSTITUTE(SUBSTITUTE(F439,";", " "),"."," "),",", " "),"–"," "),"-"," "),"/"," "),")"," "),"(","")," "," ")," "," "))," ","_"),"__","_"),"__","_"),"__","_")</f>
        <v>H</v>
      </c>
      <c r="U439" s="11" t="str">
        <f t="shared" ref="U439:U502" si="110">IF(LEN(E439)&gt;0,CONCATENATE(UPPER(S439),"_",Q439),Q439)</f>
        <v>CARD_Fleet_Issuer_Action_Code_Denial</v>
      </c>
      <c r="V439" s="9" t="str">
        <f t="shared" ref="V439:V502" si="111">CONCATENATE("(","""",B439,"""")</f>
        <v>("DF0E"</v>
      </c>
      <c r="W439" s="9" t="str">
        <f t="shared" ref="W439:W502" si="112">CONCATENATE(",","""",C439,"""")</f>
        <v>,"Fleet Issuer Action Code - Denial"</v>
      </c>
      <c r="X439" s="9" t="str">
        <f t="shared" ref="X439:X502" si="113">CONCATENATE(",","""",D439,"""")</f>
        <v>,""</v>
      </c>
      <c r="Y439" s="9" t="str">
        <f t="shared" ref="Y439:Y502" si="114">CONCATENATE(",","""",E439,"""")</f>
        <v>,"Card"</v>
      </c>
      <c r="Z439" s="9" t="str">
        <f t="shared" ref="Z439:Z502" si="115">CONCATENATE(",","""",F439,"""")</f>
        <v>,"H"</v>
      </c>
      <c r="AA439" s="9" t="str">
        <f t="shared" ref="AA439:AA502" si="116">CONCATENATE(",","""",G439,"""")</f>
        <v>,""</v>
      </c>
      <c r="AB439" s="9" t="str">
        <f t="shared" ref="AB439:AB502" si="117">CONCATENATE(",","""",H439,"""")</f>
        <v>,""</v>
      </c>
      <c r="AC439" s="9" t="str">
        <f t="shared" ref="AC439:AC502" si="118">CONCATENATE(",","""",I439,"""")</f>
        <v>,""</v>
      </c>
      <c r="AD439" s="9"/>
      <c r="AE439" s="12" t="str">
        <f t="shared" ref="AE439:AE502" si="119">IF(P439,CONCATENATE(U439,V439,W439,X439,Y439,Z439,AA439,AB439,AC439,"),"),"")</f>
        <v>CARD_Fleet_Issuer_Action_Code_Denial("DF0E","Fleet Issuer Action Code - Denial","","Card","H","","",""),</v>
      </c>
    </row>
    <row r="440" spans="1:31" ht="15.75" thickBot="1">
      <c r="A440">
        <v>435</v>
      </c>
      <c r="B440" s="2" t="s">
        <v>819</v>
      </c>
      <c r="C440" s="2" t="s">
        <v>820</v>
      </c>
      <c r="D440" s="3"/>
      <c r="E440" s="2" t="s">
        <v>13</v>
      </c>
      <c r="F440" s="2" t="s">
        <v>30</v>
      </c>
      <c r="G440" s="2"/>
      <c r="H440" s="2"/>
      <c r="I440" s="2"/>
      <c r="J440" s="2"/>
      <c r="K440" s="2"/>
      <c r="L440" s="2"/>
      <c r="M440" t="b">
        <f t="shared" si="105"/>
        <v>1</v>
      </c>
      <c r="N440" t="b">
        <f>IF(M440,ISNA(VLOOKUP(B440,$B$3:B439,1,FALSE)))</f>
        <v>1</v>
      </c>
      <c r="P440" s="14" t="b">
        <f t="shared" si="106"/>
        <v>1</v>
      </c>
      <c r="Q440" s="10" t="str">
        <f t="shared" si="107"/>
        <v>Fleet_Issuer_Action_Code_Online</v>
      </c>
      <c r="R440" s="15"/>
      <c r="S440" s="10" t="str">
        <f t="shared" si="108"/>
        <v>Card</v>
      </c>
      <c r="T440" s="10" t="str">
        <f t="shared" si="109"/>
        <v>H</v>
      </c>
      <c r="U440" s="11" t="str">
        <f t="shared" si="110"/>
        <v>CARD_Fleet_Issuer_Action_Code_Online</v>
      </c>
      <c r="V440" s="9" t="str">
        <f t="shared" si="111"/>
        <v>("DF0F"</v>
      </c>
      <c r="W440" s="9" t="str">
        <f t="shared" si="112"/>
        <v>,"Fleet Issuer Action Code - Online"</v>
      </c>
      <c r="X440" s="9" t="str">
        <f t="shared" si="113"/>
        <v>,""</v>
      </c>
      <c r="Y440" s="9" t="str">
        <f t="shared" si="114"/>
        <v>,"Card"</v>
      </c>
      <c r="Z440" s="9" t="str">
        <f t="shared" si="115"/>
        <v>,"H"</v>
      </c>
      <c r="AA440" s="9" t="str">
        <f t="shared" si="116"/>
        <v>,""</v>
      </c>
      <c r="AB440" s="9" t="str">
        <f t="shared" si="117"/>
        <v>,""</v>
      </c>
      <c r="AC440" s="9" t="str">
        <f t="shared" si="118"/>
        <v>,""</v>
      </c>
      <c r="AD440" s="9"/>
      <c r="AE440" s="12" t="str">
        <f t="shared" si="119"/>
        <v>CARD_Fleet_Issuer_Action_Code_Online("DF0F","Fleet Issuer Action Code - Online","","Card","H","","",""),</v>
      </c>
    </row>
    <row r="441" spans="1:31" ht="15.75" thickBot="1">
      <c r="A441">
        <v>436</v>
      </c>
      <c r="B441" s="4" t="s">
        <v>821</v>
      </c>
      <c r="C441" s="4" t="s">
        <v>822</v>
      </c>
      <c r="D441" s="5"/>
      <c r="E441" s="4" t="s">
        <v>13</v>
      </c>
      <c r="F441" s="4" t="s">
        <v>823</v>
      </c>
      <c r="G441" s="4"/>
      <c r="H441" s="4"/>
      <c r="I441" s="4"/>
      <c r="J441" s="4"/>
      <c r="K441" s="4"/>
      <c r="L441" s="4"/>
      <c r="M441" t="b">
        <f t="shared" si="105"/>
        <v>1</v>
      </c>
      <c r="N441" t="b">
        <f>IF(M441,ISNA(VLOOKUP(B441,$B$3:B440,1,FALSE)))</f>
        <v>1</v>
      </c>
      <c r="P441" s="14" t="b">
        <f t="shared" si="106"/>
        <v>1</v>
      </c>
      <c r="Q441" s="10" t="str">
        <f t="shared" si="107"/>
        <v>Vehicle_Registration_Number</v>
      </c>
      <c r="R441" s="15"/>
      <c r="S441" s="10" t="str">
        <f t="shared" si="108"/>
        <v>Card</v>
      </c>
      <c r="T441" s="10" t="str">
        <f t="shared" si="109"/>
        <v>A</v>
      </c>
      <c r="U441" s="11" t="str">
        <f t="shared" si="110"/>
        <v>CARD_Vehicle_Registration_Number</v>
      </c>
      <c r="V441" s="9" t="str">
        <f t="shared" si="111"/>
        <v>("DF12"</v>
      </c>
      <c r="W441" s="9" t="str">
        <f t="shared" si="112"/>
        <v>,"Vehicle Registration Number"</v>
      </c>
      <c r="X441" s="9" t="str">
        <f t="shared" si="113"/>
        <v>,""</v>
      </c>
      <c r="Y441" s="9" t="str">
        <f t="shared" si="114"/>
        <v>,"Card"</v>
      </c>
      <c r="Z441" s="9" t="str">
        <f t="shared" si="115"/>
        <v>,"A"</v>
      </c>
      <c r="AA441" s="9" t="str">
        <f t="shared" si="116"/>
        <v>,""</v>
      </c>
      <c r="AB441" s="9" t="str">
        <f t="shared" si="117"/>
        <v>,""</v>
      </c>
      <c r="AC441" s="9" t="str">
        <f t="shared" si="118"/>
        <v>,""</v>
      </c>
      <c r="AD441" s="9"/>
      <c r="AE441" s="12" t="str">
        <f t="shared" si="119"/>
        <v>CARD_Vehicle_Registration_Number("DF12","Vehicle Registration Number","","Card","A","","",""),</v>
      </c>
    </row>
    <row r="442" spans="1:31" ht="15.75" thickBot="1">
      <c r="A442">
        <v>437</v>
      </c>
      <c r="B442" s="2" t="s">
        <v>824</v>
      </c>
      <c r="C442" s="2" t="s">
        <v>825</v>
      </c>
      <c r="D442" s="3"/>
      <c r="E442" s="2" t="s">
        <v>13</v>
      </c>
      <c r="F442" s="2" t="s">
        <v>30</v>
      </c>
      <c r="G442" s="2"/>
      <c r="H442" s="2"/>
      <c r="I442" s="2"/>
      <c r="J442" s="2"/>
      <c r="K442" s="2"/>
      <c r="L442" s="2"/>
      <c r="M442" t="b">
        <f t="shared" si="105"/>
        <v>1</v>
      </c>
      <c r="N442" t="b">
        <f>IF(M442,ISNA(VLOOKUP(B442,$B$3:B441,1,FALSE)))</f>
        <v>1</v>
      </c>
      <c r="P442" s="14" t="b">
        <f t="shared" si="106"/>
        <v>1</v>
      </c>
      <c r="Q442" s="10" t="str">
        <f t="shared" si="107"/>
        <v>DDA_Public_Modulus</v>
      </c>
      <c r="R442" s="15"/>
      <c r="S442" s="10" t="str">
        <f t="shared" si="108"/>
        <v>Card</v>
      </c>
      <c r="T442" s="10" t="str">
        <f t="shared" si="109"/>
        <v>H</v>
      </c>
      <c r="U442" s="11" t="str">
        <f t="shared" si="110"/>
        <v>CARD_DDA_Public_Modulus</v>
      </c>
      <c r="V442" s="9" t="str">
        <f t="shared" si="111"/>
        <v>("DF13"</v>
      </c>
      <c r="W442" s="9" t="str">
        <f t="shared" si="112"/>
        <v>,"DDA Public Modulus"</v>
      </c>
      <c r="X442" s="9" t="str">
        <f t="shared" si="113"/>
        <v>,""</v>
      </c>
      <c r="Y442" s="9" t="str">
        <f t="shared" si="114"/>
        <v>,"Card"</v>
      </c>
      <c r="Z442" s="9" t="str">
        <f t="shared" si="115"/>
        <v>,"H"</v>
      </c>
      <c r="AA442" s="9" t="str">
        <f t="shared" si="116"/>
        <v>,""</v>
      </c>
      <c r="AB442" s="9" t="str">
        <f t="shared" si="117"/>
        <v>,""</v>
      </c>
      <c r="AC442" s="9" t="str">
        <f t="shared" si="118"/>
        <v>,""</v>
      </c>
      <c r="AD442" s="9"/>
      <c r="AE442" s="12" t="str">
        <f t="shared" si="119"/>
        <v>CARD_DDA_Public_Modulus("DF13","DDA Public Modulus","","Card","H","","",""),</v>
      </c>
    </row>
    <row r="443" spans="1:31" ht="15.75" thickBot="1">
      <c r="A443">
        <v>438</v>
      </c>
      <c r="B443" s="4" t="s">
        <v>826</v>
      </c>
      <c r="C443" s="4" t="s">
        <v>827</v>
      </c>
      <c r="D443" s="5"/>
      <c r="E443" s="4" t="s">
        <v>13</v>
      </c>
      <c r="F443" s="4" t="s">
        <v>823</v>
      </c>
      <c r="G443" s="4"/>
      <c r="H443" s="4"/>
      <c r="I443" s="4"/>
      <c r="J443" s="4"/>
      <c r="K443" s="4"/>
      <c r="L443" s="4"/>
      <c r="M443" t="b">
        <f t="shared" si="105"/>
        <v>1</v>
      </c>
      <c r="N443" t="b">
        <f>IF(M443,ISNA(VLOOKUP(B443,$B$3:B442,1,FALSE)))</f>
        <v>1</v>
      </c>
      <c r="P443" s="14" t="b">
        <f t="shared" si="106"/>
        <v>1</v>
      </c>
      <c r="Q443" s="10" t="str">
        <f t="shared" si="107"/>
        <v>Driver_Name</v>
      </c>
      <c r="R443" s="15"/>
      <c r="S443" s="10" t="str">
        <f t="shared" si="108"/>
        <v>Card</v>
      </c>
      <c r="T443" s="10" t="str">
        <f t="shared" si="109"/>
        <v>A</v>
      </c>
      <c r="U443" s="11" t="str">
        <f t="shared" si="110"/>
        <v>CARD_Driver_Name</v>
      </c>
      <c r="V443" s="9" t="str">
        <f t="shared" si="111"/>
        <v>("DF14"</v>
      </c>
      <c r="W443" s="9" t="str">
        <f t="shared" si="112"/>
        <v>,"Driver Name"</v>
      </c>
      <c r="X443" s="9" t="str">
        <f t="shared" si="113"/>
        <v>,""</v>
      </c>
      <c r="Y443" s="9" t="str">
        <f t="shared" si="114"/>
        <v>,"Card"</v>
      </c>
      <c r="Z443" s="9" t="str">
        <f t="shared" si="115"/>
        <v>,"A"</v>
      </c>
      <c r="AA443" s="9" t="str">
        <f t="shared" si="116"/>
        <v>,""</v>
      </c>
      <c r="AB443" s="9" t="str">
        <f t="shared" si="117"/>
        <v>,""</v>
      </c>
      <c r="AC443" s="9" t="str">
        <f t="shared" si="118"/>
        <v>,""</v>
      </c>
      <c r="AD443" s="9"/>
      <c r="AE443" s="12" t="str">
        <f t="shared" si="119"/>
        <v>CARD_Driver_Name("DF14","Driver Name","","Card","A","","",""),</v>
      </c>
    </row>
    <row r="444" spans="1:31" ht="15.75" thickBot="1">
      <c r="A444">
        <v>439</v>
      </c>
      <c r="B444" s="2" t="s">
        <v>828</v>
      </c>
      <c r="C444" s="2" t="s">
        <v>829</v>
      </c>
      <c r="D444" s="3"/>
      <c r="E444" s="2" t="s">
        <v>13</v>
      </c>
      <c r="F444" s="2" t="s">
        <v>823</v>
      </c>
      <c r="G444" s="2"/>
      <c r="H444" s="2"/>
      <c r="I444" s="2"/>
      <c r="J444" s="2"/>
      <c r="K444" s="2"/>
      <c r="L444" s="2"/>
      <c r="M444" t="b">
        <f t="shared" si="105"/>
        <v>1</v>
      </c>
      <c r="N444" t="b">
        <f>IF(M444,ISNA(VLOOKUP(B444,$B$3:B443,1,FALSE)))</f>
        <v>1</v>
      </c>
      <c r="P444" s="14" t="b">
        <f t="shared" si="106"/>
        <v>1</v>
      </c>
      <c r="Q444" s="10" t="str">
        <f t="shared" si="107"/>
        <v>Driver_ID</v>
      </c>
      <c r="R444" s="15"/>
      <c r="S444" s="10" t="str">
        <f t="shared" si="108"/>
        <v>Card</v>
      </c>
      <c r="T444" s="10" t="str">
        <f t="shared" si="109"/>
        <v>A</v>
      </c>
      <c r="U444" s="11" t="str">
        <f t="shared" si="110"/>
        <v>CARD_Driver_ID</v>
      </c>
      <c r="V444" s="9" t="str">
        <f t="shared" si="111"/>
        <v>("DF15"</v>
      </c>
      <c r="W444" s="9" t="str">
        <f t="shared" si="112"/>
        <v>,"Driver ID"</v>
      </c>
      <c r="X444" s="9" t="str">
        <f t="shared" si="113"/>
        <v>,""</v>
      </c>
      <c r="Y444" s="9" t="str">
        <f t="shared" si="114"/>
        <v>,"Card"</v>
      </c>
      <c r="Z444" s="9" t="str">
        <f t="shared" si="115"/>
        <v>,"A"</v>
      </c>
      <c r="AA444" s="9" t="str">
        <f t="shared" si="116"/>
        <v>,""</v>
      </c>
      <c r="AB444" s="9" t="str">
        <f t="shared" si="117"/>
        <v>,""</v>
      </c>
      <c r="AC444" s="9" t="str">
        <f t="shared" si="118"/>
        <v>,""</v>
      </c>
      <c r="AD444" s="9"/>
      <c r="AE444" s="12" t="str">
        <f t="shared" si="119"/>
        <v>CARD_Driver_ID("DF15","Driver ID","","Card","A","","",""),</v>
      </c>
    </row>
    <row r="445" spans="1:31" ht="15.75" thickBot="1">
      <c r="A445">
        <v>440</v>
      </c>
      <c r="B445" s="4" t="s">
        <v>830</v>
      </c>
      <c r="C445" s="4" t="s">
        <v>831</v>
      </c>
      <c r="D445" s="5"/>
      <c r="E445" s="4" t="s">
        <v>13</v>
      </c>
      <c r="F445" s="4" t="s">
        <v>30</v>
      </c>
      <c r="G445" s="4"/>
      <c r="H445" s="4"/>
      <c r="I445" s="4"/>
      <c r="J445" s="4"/>
      <c r="K445" s="4"/>
      <c r="L445" s="4"/>
      <c r="M445" t="b">
        <f t="shared" si="105"/>
        <v>1</v>
      </c>
      <c r="N445" t="b">
        <f>IF(M445,ISNA(VLOOKUP(B445,$B$3:B444,1,FALSE)))</f>
        <v>1</v>
      </c>
      <c r="P445" s="14" t="b">
        <f t="shared" si="106"/>
        <v>1</v>
      </c>
      <c r="Q445" s="10" t="str">
        <f t="shared" si="107"/>
        <v>Max_Fill_Volume</v>
      </c>
      <c r="R445" s="15"/>
      <c r="S445" s="10" t="str">
        <f t="shared" si="108"/>
        <v>Card</v>
      </c>
      <c r="T445" s="10" t="str">
        <f t="shared" si="109"/>
        <v>H</v>
      </c>
      <c r="U445" s="11" t="str">
        <f t="shared" si="110"/>
        <v>CARD_Max_Fill_Volume</v>
      </c>
      <c r="V445" s="9" t="str">
        <f t="shared" si="111"/>
        <v>("DF16"</v>
      </c>
      <c r="W445" s="9" t="str">
        <f t="shared" si="112"/>
        <v>,"Max Fill Volume"</v>
      </c>
      <c r="X445" s="9" t="str">
        <f t="shared" si="113"/>
        <v>,""</v>
      </c>
      <c r="Y445" s="9" t="str">
        <f t="shared" si="114"/>
        <v>,"Card"</v>
      </c>
      <c r="Z445" s="9" t="str">
        <f t="shared" si="115"/>
        <v>,"H"</v>
      </c>
      <c r="AA445" s="9" t="str">
        <f t="shared" si="116"/>
        <v>,""</v>
      </c>
      <c r="AB445" s="9" t="str">
        <f t="shared" si="117"/>
        <v>,""</v>
      </c>
      <c r="AC445" s="9" t="str">
        <f t="shared" si="118"/>
        <v>,""</v>
      </c>
      <c r="AD445" s="9"/>
      <c r="AE445" s="12" t="str">
        <f t="shared" si="119"/>
        <v>CARD_Max_Fill_Volume("DF16","Max Fill Volume","","Card","H","","",""),</v>
      </c>
    </row>
    <row r="446" spans="1:31" ht="15.75" thickBot="1">
      <c r="A446">
        <v>441</v>
      </c>
      <c r="B446" s="2" t="s">
        <v>832</v>
      </c>
      <c r="C446" s="2" t="s">
        <v>833</v>
      </c>
      <c r="D446" s="3"/>
      <c r="E446" s="2" t="s">
        <v>13</v>
      </c>
      <c r="F446" s="2" t="s">
        <v>30</v>
      </c>
      <c r="G446" s="2"/>
      <c r="H446" s="2"/>
      <c r="I446" s="2"/>
      <c r="J446" s="2"/>
      <c r="K446" s="2"/>
      <c r="L446" s="2"/>
      <c r="M446" t="b">
        <f t="shared" si="105"/>
        <v>1</v>
      </c>
      <c r="N446" t="b">
        <f>IF(M446,ISNA(VLOOKUP(B446,$B$3:B445,1,FALSE)))</f>
        <v>1</v>
      </c>
      <c r="P446" s="14" t="b">
        <f t="shared" si="106"/>
        <v>1</v>
      </c>
      <c r="Q446" s="10" t="str">
        <f t="shared" si="107"/>
        <v>DDA_Public_Modulus_Length</v>
      </c>
      <c r="R446" s="15"/>
      <c r="S446" s="10" t="str">
        <f t="shared" si="108"/>
        <v>Card</v>
      </c>
      <c r="T446" s="10" t="str">
        <f t="shared" si="109"/>
        <v>H</v>
      </c>
      <c r="U446" s="11" t="str">
        <f t="shared" si="110"/>
        <v>CARD_DDA_Public_Modulus_Length</v>
      </c>
      <c r="V446" s="9" t="str">
        <f t="shared" si="111"/>
        <v>("DF17"</v>
      </c>
      <c r="W446" s="9" t="str">
        <f t="shared" si="112"/>
        <v>,"DDA Public Modulus Length"</v>
      </c>
      <c r="X446" s="9" t="str">
        <f t="shared" si="113"/>
        <v>,""</v>
      </c>
      <c r="Y446" s="9" t="str">
        <f t="shared" si="114"/>
        <v>,"Card"</v>
      </c>
      <c r="Z446" s="9" t="str">
        <f t="shared" si="115"/>
        <v>,"H"</v>
      </c>
      <c r="AA446" s="9" t="str">
        <f t="shared" si="116"/>
        <v>,""</v>
      </c>
      <c r="AB446" s="9" t="str">
        <f t="shared" si="117"/>
        <v>,""</v>
      </c>
      <c r="AC446" s="9" t="str">
        <f t="shared" si="118"/>
        <v>,""</v>
      </c>
      <c r="AD446" s="9"/>
      <c r="AE446" s="12" t="str">
        <f t="shared" si="119"/>
        <v>CARD_DDA_Public_Modulus_Length("DF17","DDA Public Modulus Length","","Card","H","","",""),</v>
      </c>
    </row>
    <row r="447" spans="1:31" ht="15.75" thickBot="1">
      <c r="A447">
        <v>442</v>
      </c>
      <c r="B447" s="4" t="s">
        <v>834</v>
      </c>
      <c r="C447" s="4" t="s">
        <v>835</v>
      </c>
      <c r="D447" s="5"/>
      <c r="E447" s="4" t="s">
        <v>13</v>
      </c>
      <c r="F447" s="4" t="s">
        <v>30</v>
      </c>
      <c r="G447" s="4"/>
      <c r="H447" s="4"/>
      <c r="I447" s="4"/>
      <c r="J447" s="4"/>
      <c r="K447" s="4"/>
      <c r="L447" s="4"/>
      <c r="M447" t="b">
        <f t="shared" si="105"/>
        <v>1</v>
      </c>
      <c r="N447" t="b">
        <f>IF(M447,ISNA(VLOOKUP(B447,$B$3:B446,1,FALSE)))</f>
        <v>1</v>
      </c>
      <c r="P447" s="14" t="b">
        <f t="shared" si="106"/>
        <v>1</v>
      </c>
      <c r="Q447" s="10" t="str">
        <f t="shared" si="107"/>
        <v>Mileage</v>
      </c>
      <c r="R447" s="15"/>
      <c r="S447" s="10" t="str">
        <f t="shared" si="108"/>
        <v>Card</v>
      </c>
      <c r="T447" s="10" t="str">
        <f t="shared" si="109"/>
        <v>H</v>
      </c>
      <c r="U447" s="11" t="str">
        <f t="shared" si="110"/>
        <v>CARD_Mileage</v>
      </c>
      <c r="V447" s="9" t="str">
        <f t="shared" si="111"/>
        <v>("DF18"</v>
      </c>
      <c r="W447" s="9" t="str">
        <f t="shared" si="112"/>
        <v>,"Mileage"</v>
      </c>
      <c r="X447" s="9" t="str">
        <f t="shared" si="113"/>
        <v>,""</v>
      </c>
      <c r="Y447" s="9" t="str">
        <f t="shared" si="114"/>
        <v>,"Card"</v>
      </c>
      <c r="Z447" s="9" t="str">
        <f t="shared" si="115"/>
        <v>,"H"</v>
      </c>
      <c r="AA447" s="9" t="str">
        <f t="shared" si="116"/>
        <v>,""</v>
      </c>
      <c r="AB447" s="9" t="str">
        <f t="shared" si="117"/>
        <v>,""</v>
      </c>
      <c r="AC447" s="9" t="str">
        <f t="shared" si="118"/>
        <v>,""</v>
      </c>
      <c r="AD447" s="9"/>
      <c r="AE447" s="12" t="str">
        <f t="shared" si="119"/>
        <v>CARD_Mileage("DF18","Mileage","","Card","H","","",""),</v>
      </c>
    </row>
    <row r="448" spans="1:31" ht="15.75" thickBot="1">
      <c r="A448">
        <v>443</v>
      </c>
      <c r="B448" s="2" t="s">
        <v>836</v>
      </c>
      <c r="C448" s="2" t="s">
        <v>837</v>
      </c>
      <c r="D448" s="3"/>
      <c r="E448" s="2" t="s">
        <v>13</v>
      </c>
      <c r="F448" s="2" t="s">
        <v>30</v>
      </c>
      <c r="G448" s="2"/>
      <c r="H448" s="2"/>
      <c r="I448" s="2"/>
      <c r="J448" s="2"/>
      <c r="K448" s="2"/>
      <c r="L448" s="2"/>
      <c r="M448" t="b">
        <f t="shared" ref="M448:M511" si="120">LEN(B448)&gt;0</f>
        <v>1</v>
      </c>
      <c r="N448" t="b">
        <f>IF(M448,ISNA(VLOOKUP(B448,$B$3:B447,1,FALSE)))</f>
        <v>1</v>
      </c>
      <c r="P448" s="14" t="b">
        <f t="shared" si="106"/>
        <v>1</v>
      </c>
      <c r="Q448" s="10" t="str">
        <f t="shared" si="107"/>
        <v>Issuer_Proprietary_Bitmap_IPB</v>
      </c>
      <c r="R448" s="15"/>
      <c r="S448" s="10" t="str">
        <f t="shared" si="108"/>
        <v>Card</v>
      </c>
      <c r="T448" s="10" t="str">
        <f t="shared" si="109"/>
        <v>H</v>
      </c>
      <c r="U448" s="11" t="str">
        <f t="shared" si="110"/>
        <v>CARD_Issuer_Proprietary_Bitmap_IPB</v>
      </c>
      <c r="V448" s="9" t="str">
        <f t="shared" si="111"/>
        <v>("DF20"</v>
      </c>
      <c r="W448" s="9" t="str">
        <f t="shared" si="112"/>
        <v>,"Issuer Proprietary Bitmap (IPB)"</v>
      </c>
      <c r="X448" s="9" t="str">
        <f t="shared" si="113"/>
        <v>,""</v>
      </c>
      <c r="Y448" s="9" t="str">
        <f t="shared" si="114"/>
        <v>,"Card"</v>
      </c>
      <c r="Z448" s="9" t="str">
        <f t="shared" si="115"/>
        <v>,"H"</v>
      </c>
      <c r="AA448" s="9" t="str">
        <f t="shared" si="116"/>
        <v>,""</v>
      </c>
      <c r="AB448" s="9" t="str">
        <f t="shared" si="117"/>
        <v>,""</v>
      </c>
      <c r="AC448" s="9" t="str">
        <f t="shared" si="118"/>
        <v>,""</v>
      </c>
      <c r="AD448" s="9"/>
      <c r="AE448" s="12" t="str">
        <f t="shared" si="119"/>
        <v>CARD_Issuer_Proprietary_Bitmap_IPB("DF20","Issuer Proprietary Bitmap (IPB)","","Card","H","","",""),</v>
      </c>
    </row>
    <row r="449" spans="1:31" ht="15.75" thickBot="1">
      <c r="A449">
        <v>444</v>
      </c>
      <c r="B449" s="4" t="s">
        <v>838</v>
      </c>
      <c r="C449" s="4" t="s">
        <v>839</v>
      </c>
      <c r="D449" s="5"/>
      <c r="E449" s="4" t="s">
        <v>13</v>
      </c>
      <c r="F449" s="4" t="s">
        <v>30</v>
      </c>
      <c r="G449" s="4"/>
      <c r="H449" s="4"/>
      <c r="I449" s="4"/>
      <c r="J449" s="4"/>
      <c r="K449" s="4"/>
      <c r="L449" s="4"/>
      <c r="M449" t="b">
        <f t="shared" si="120"/>
        <v>1</v>
      </c>
      <c r="N449" t="b">
        <f>IF(M449,ISNA(VLOOKUP(B449,$B$3:B448,1,FALSE)))</f>
        <v>1</v>
      </c>
      <c r="P449" s="14" t="b">
        <f t="shared" si="106"/>
        <v>1</v>
      </c>
      <c r="Q449" s="10" t="str">
        <f t="shared" si="107"/>
        <v>Internet_Authentication_Flag_IAF</v>
      </c>
      <c r="R449" s="15"/>
      <c r="S449" s="10" t="str">
        <f t="shared" si="108"/>
        <v>Card</v>
      </c>
      <c r="T449" s="10" t="str">
        <f t="shared" si="109"/>
        <v>H</v>
      </c>
      <c r="U449" s="11" t="str">
        <f t="shared" si="110"/>
        <v>CARD_Internet_Authentication_Flag_IAF</v>
      </c>
      <c r="V449" s="9" t="str">
        <f t="shared" si="111"/>
        <v>("DF21"</v>
      </c>
      <c r="W449" s="9" t="str">
        <f t="shared" si="112"/>
        <v>,"Internet Authentication Flag (IAF)"</v>
      </c>
      <c r="X449" s="9" t="str">
        <f t="shared" si="113"/>
        <v>,""</v>
      </c>
      <c r="Y449" s="9" t="str">
        <f t="shared" si="114"/>
        <v>,"Card"</v>
      </c>
      <c r="Z449" s="9" t="str">
        <f t="shared" si="115"/>
        <v>,"H"</v>
      </c>
      <c r="AA449" s="9" t="str">
        <f t="shared" si="116"/>
        <v>,""</v>
      </c>
      <c r="AB449" s="9" t="str">
        <f t="shared" si="117"/>
        <v>,""</v>
      </c>
      <c r="AC449" s="9" t="str">
        <f t="shared" si="118"/>
        <v>,""</v>
      </c>
      <c r="AD449" s="9"/>
      <c r="AE449" s="12" t="str">
        <f t="shared" si="119"/>
        <v>CARD_Internet_Authentication_Flag_IAF("DF21","Internet Authentication Flag (IAF)","","Card","H","","",""),</v>
      </c>
    </row>
    <row r="450" spans="1:31" ht="15.75" thickBot="1">
      <c r="A450">
        <v>445</v>
      </c>
      <c r="B450" s="2" t="s">
        <v>840</v>
      </c>
      <c r="C450" s="2" t="s">
        <v>841</v>
      </c>
      <c r="D450" s="3"/>
      <c r="E450" s="2" t="s">
        <v>13</v>
      </c>
      <c r="F450" s="2" t="s">
        <v>30</v>
      </c>
      <c r="G450" s="2"/>
      <c r="H450" s="2"/>
      <c r="I450" s="2"/>
      <c r="J450" s="2"/>
      <c r="K450" s="2"/>
      <c r="L450" s="2"/>
      <c r="M450" t="b">
        <f t="shared" si="120"/>
        <v>1</v>
      </c>
      <c r="N450" t="b">
        <f>IF(M450,ISNA(VLOOKUP(B450,$B$3:B449,1,FALSE)))</f>
        <v>1</v>
      </c>
      <c r="P450" s="14" t="b">
        <f t="shared" si="106"/>
        <v>1</v>
      </c>
      <c r="Q450" s="10" t="str">
        <f t="shared" si="107"/>
        <v>Encrypted_PEK_RFU</v>
      </c>
      <c r="R450" s="15"/>
      <c r="S450" s="10" t="str">
        <f t="shared" si="108"/>
        <v>Card</v>
      </c>
      <c r="T450" s="10" t="str">
        <f t="shared" si="109"/>
        <v>H</v>
      </c>
      <c r="U450" s="11" t="str">
        <f t="shared" si="110"/>
        <v>CARD_Encrypted_PEK_RFU</v>
      </c>
      <c r="V450" s="9" t="str">
        <f t="shared" si="111"/>
        <v>("DF22"</v>
      </c>
      <c r="W450" s="9" t="str">
        <f t="shared" si="112"/>
        <v>,"Encrypted PEK - RFU"</v>
      </c>
      <c r="X450" s="9" t="str">
        <f t="shared" si="113"/>
        <v>,""</v>
      </c>
      <c r="Y450" s="9" t="str">
        <f t="shared" si="114"/>
        <v>,"Card"</v>
      </c>
      <c r="Z450" s="9" t="str">
        <f t="shared" si="115"/>
        <v>,"H"</v>
      </c>
      <c r="AA450" s="9" t="str">
        <f t="shared" si="116"/>
        <v>,""</v>
      </c>
      <c r="AB450" s="9" t="str">
        <f t="shared" si="117"/>
        <v>,""</v>
      </c>
      <c r="AC450" s="9" t="str">
        <f t="shared" si="118"/>
        <v>,""</v>
      </c>
      <c r="AD450" s="9"/>
      <c r="AE450" s="12" t="str">
        <f t="shared" si="119"/>
        <v>CARD_Encrypted_PEK_RFU("DF22","Encrypted PEK - RFU","","Card","H","","",""),</v>
      </c>
    </row>
    <row r="451" spans="1:31" ht="15.75" thickBot="1">
      <c r="A451">
        <v>446</v>
      </c>
      <c r="B451" s="4" t="s">
        <v>842</v>
      </c>
      <c r="C451" s="4" t="s">
        <v>843</v>
      </c>
      <c r="D451" s="5"/>
      <c r="E451" s="4" t="s">
        <v>13</v>
      </c>
      <c r="F451" s="4" t="s">
        <v>30</v>
      </c>
      <c r="G451" s="4"/>
      <c r="H451" s="4"/>
      <c r="I451" s="4"/>
      <c r="J451" s="4"/>
      <c r="K451" s="4"/>
      <c r="L451" s="4"/>
      <c r="M451" t="b">
        <f t="shared" si="120"/>
        <v>1</v>
      </c>
      <c r="N451" t="b">
        <f>IF(M451,ISNA(VLOOKUP(B451,$B$3:B450,1,FALSE)))</f>
        <v>1</v>
      </c>
      <c r="P451" s="14" t="b">
        <f t="shared" si="106"/>
        <v>1</v>
      </c>
      <c r="Q451" s="10" t="str">
        <f t="shared" si="107"/>
        <v>PEK_Key_Check_Value_RFU</v>
      </c>
      <c r="R451" s="15"/>
      <c r="S451" s="10" t="str">
        <f t="shared" si="108"/>
        <v>Card</v>
      </c>
      <c r="T451" s="10" t="str">
        <f t="shared" si="109"/>
        <v>H</v>
      </c>
      <c r="U451" s="11" t="str">
        <f t="shared" si="110"/>
        <v>CARD_PEK_Key_Check_Value_RFU</v>
      </c>
      <c r="V451" s="9" t="str">
        <f t="shared" si="111"/>
        <v>("DF23"</v>
      </c>
      <c r="W451" s="9" t="str">
        <f t="shared" si="112"/>
        <v>,"PEK Key Check Value - RFU"</v>
      </c>
      <c r="X451" s="9" t="str">
        <f t="shared" si="113"/>
        <v>,""</v>
      </c>
      <c r="Y451" s="9" t="str">
        <f t="shared" si="114"/>
        <v>,"Card"</v>
      </c>
      <c r="Z451" s="9" t="str">
        <f t="shared" si="115"/>
        <v>,"H"</v>
      </c>
      <c r="AA451" s="9" t="str">
        <f t="shared" si="116"/>
        <v>,""</v>
      </c>
      <c r="AB451" s="9" t="str">
        <f t="shared" si="117"/>
        <v>,""</v>
      </c>
      <c r="AC451" s="9" t="str">
        <f t="shared" si="118"/>
        <v>,""</v>
      </c>
      <c r="AD451" s="9"/>
      <c r="AE451" s="12" t="str">
        <f t="shared" si="119"/>
        <v>CARD_PEK_Key_Check_Value_RFU("DF23","PEK Key Check Value - RFU","","Card","H","","",""),</v>
      </c>
    </row>
    <row r="452" spans="1:31" ht="15.75" thickBot="1">
      <c r="A452">
        <v>447</v>
      </c>
      <c r="B452" s="2" t="s">
        <v>844</v>
      </c>
      <c r="C452" s="2" t="s">
        <v>845</v>
      </c>
      <c r="D452" s="3"/>
      <c r="E452" s="2" t="s">
        <v>13</v>
      </c>
      <c r="F452" s="2" t="s">
        <v>30</v>
      </c>
      <c r="G452" s="2"/>
      <c r="H452" s="2"/>
      <c r="I452" s="2"/>
      <c r="J452" s="2"/>
      <c r="K452" s="2"/>
      <c r="L452" s="2"/>
      <c r="M452" t="b">
        <f t="shared" si="120"/>
        <v>1</v>
      </c>
      <c r="N452" t="b">
        <f>IF(M452,ISNA(VLOOKUP(B452,$B$3:B451,1,FALSE)))</f>
        <v>1</v>
      </c>
      <c r="P452" s="14" t="b">
        <f t="shared" si="106"/>
        <v>1</v>
      </c>
      <c r="Q452" s="10" t="str">
        <f t="shared" si="107"/>
        <v>MDK_Key_derivation_Index</v>
      </c>
      <c r="R452" s="15"/>
      <c r="S452" s="10" t="str">
        <f t="shared" si="108"/>
        <v>Card</v>
      </c>
      <c r="T452" s="10" t="str">
        <f t="shared" si="109"/>
        <v>H</v>
      </c>
      <c r="U452" s="11" t="str">
        <f t="shared" si="110"/>
        <v>CARD_MDK_Key_derivation_Index</v>
      </c>
      <c r="V452" s="9" t="str">
        <f t="shared" si="111"/>
        <v>("DF24"</v>
      </c>
      <c r="W452" s="9" t="str">
        <f t="shared" si="112"/>
        <v>,"MDK - Key derivation Index"</v>
      </c>
      <c r="X452" s="9" t="str">
        <f t="shared" si="113"/>
        <v>,""</v>
      </c>
      <c r="Y452" s="9" t="str">
        <f t="shared" si="114"/>
        <v>,"Card"</v>
      </c>
      <c r="Z452" s="9" t="str">
        <f t="shared" si="115"/>
        <v>,"H"</v>
      </c>
      <c r="AA452" s="9" t="str">
        <f t="shared" si="116"/>
        <v>,""</v>
      </c>
      <c r="AB452" s="9" t="str">
        <f t="shared" si="117"/>
        <v>,""</v>
      </c>
      <c r="AC452" s="9" t="str">
        <f t="shared" si="118"/>
        <v>,""</v>
      </c>
      <c r="AD452" s="9"/>
      <c r="AE452" s="12" t="str">
        <f t="shared" si="119"/>
        <v>CARD_MDK_Key_derivation_Index("DF24","MDK - Key derivation Index","","Card","H","","",""),</v>
      </c>
    </row>
    <row r="453" spans="1:31" ht="15.75" thickBot="1">
      <c r="A453">
        <v>448</v>
      </c>
      <c r="B453" s="4" t="s">
        <v>846</v>
      </c>
      <c r="C453" s="4" t="s">
        <v>847</v>
      </c>
      <c r="D453" s="5"/>
      <c r="E453" s="4" t="s">
        <v>13</v>
      </c>
      <c r="F453" s="4" t="s">
        <v>30</v>
      </c>
      <c r="G453" s="4"/>
      <c r="H453" s="4"/>
      <c r="I453" s="4"/>
      <c r="J453" s="4"/>
      <c r="K453" s="4"/>
      <c r="L453" s="4"/>
      <c r="M453" t="b">
        <f t="shared" si="120"/>
        <v>1</v>
      </c>
      <c r="N453" t="b">
        <f>IF(M453,ISNA(VLOOKUP(B453,$B$3:B452,1,FALSE)))</f>
        <v>1</v>
      </c>
      <c r="P453" s="14" t="b">
        <f t="shared" si="106"/>
        <v>1</v>
      </c>
      <c r="Q453" s="10" t="str">
        <f t="shared" si="107"/>
        <v>VISA_DPA_MDK_Key_derivation_Index</v>
      </c>
      <c r="R453" s="15"/>
      <c r="S453" s="10" t="str">
        <f t="shared" si="108"/>
        <v>Card</v>
      </c>
      <c r="T453" s="10" t="str">
        <f t="shared" si="109"/>
        <v>H</v>
      </c>
      <c r="U453" s="11" t="str">
        <f t="shared" si="110"/>
        <v>CARD_VISA_DPA_MDK_Key_derivation_Index</v>
      </c>
      <c r="V453" s="9" t="str">
        <f t="shared" si="111"/>
        <v>("DF25"</v>
      </c>
      <c r="W453" s="9" t="str">
        <f t="shared" si="112"/>
        <v>,"VISA DPA – MDK - Key derivation Index"</v>
      </c>
      <c r="X453" s="9" t="str">
        <f t="shared" si="113"/>
        <v>,""</v>
      </c>
      <c r="Y453" s="9" t="str">
        <f t="shared" si="114"/>
        <v>,"Card"</v>
      </c>
      <c r="Z453" s="9" t="str">
        <f t="shared" si="115"/>
        <v>,"H"</v>
      </c>
      <c r="AA453" s="9" t="str">
        <f t="shared" si="116"/>
        <v>,""</v>
      </c>
      <c r="AB453" s="9" t="str">
        <f t="shared" si="117"/>
        <v>,""</v>
      </c>
      <c r="AC453" s="9" t="str">
        <f t="shared" si="118"/>
        <v>,""</v>
      </c>
      <c r="AD453" s="9"/>
      <c r="AE453" s="12" t="str">
        <f t="shared" si="119"/>
        <v>CARD_VISA_DPA_MDK_Key_derivation_Index("DF25","VISA DPA – MDK - Key derivation Index","","Card","H","","",""),</v>
      </c>
    </row>
    <row r="454" spans="1:31" ht="29.25" thickBot="1">
      <c r="A454">
        <v>449</v>
      </c>
      <c r="B454" s="2" t="s">
        <v>848</v>
      </c>
      <c r="C454" s="2" t="s">
        <v>849</v>
      </c>
      <c r="D454" s="3"/>
      <c r="E454" s="2" t="s">
        <v>13</v>
      </c>
      <c r="F454" s="2" t="s">
        <v>30</v>
      </c>
      <c r="G454" s="2"/>
      <c r="H454" s="2"/>
      <c r="I454" s="2"/>
      <c r="J454" s="2"/>
      <c r="K454" s="2"/>
      <c r="L454" s="2"/>
      <c r="M454" t="b">
        <f t="shared" si="120"/>
        <v>1</v>
      </c>
      <c r="N454" t="b">
        <f>IF(M454,ISNA(VLOOKUP(B454,$B$3:B453,1,FALSE)))</f>
        <v>1</v>
      </c>
      <c r="P454" s="14" t="b">
        <f t="shared" si="106"/>
        <v>1</v>
      </c>
      <c r="Q454" s="10" t="str">
        <f t="shared" si="107"/>
        <v>Encrypted_PIN_Block_ISO_9564_1_Format_1_PIN_Block_Thales_P3_Format_05</v>
      </c>
      <c r="R454" s="15"/>
      <c r="S454" s="10" t="str">
        <f t="shared" si="108"/>
        <v>Card</v>
      </c>
      <c r="T454" s="10" t="str">
        <f t="shared" si="109"/>
        <v>H</v>
      </c>
      <c r="U454" s="11" t="str">
        <f t="shared" si="110"/>
        <v>CARD_Encrypted_PIN_Block_ISO_9564_1_Format_1_PIN_Block_Thales_P3_Format_05</v>
      </c>
      <c r="V454" s="9" t="str">
        <f t="shared" si="111"/>
        <v>("DF26"</v>
      </c>
      <c r="W454" s="9" t="str">
        <f t="shared" si="112"/>
        <v>,"Encrypted PIN Block – ISO 9564-1 Format 1 PIN Block (Thales P3 Format 05)"</v>
      </c>
      <c r="X454" s="9" t="str">
        <f t="shared" si="113"/>
        <v>,""</v>
      </c>
      <c r="Y454" s="9" t="str">
        <f t="shared" si="114"/>
        <v>,"Card"</v>
      </c>
      <c r="Z454" s="9" t="str">
        <f t="shared" si="115"/>
        <v>,"H"</v>
      </c>
      <c r="AA454" s="9" t="str">
        <f t="shared" si="116"/>
        <v>,""</v>
      </c>
      <c r="AB454" s="9" t="str">
        <f t="shared" si="117"/>
        <v>,""</v>
      </c>
      <c r="AC454" s="9" t="str">
        <f t="shared" si="118"/>
        <v>,""</v>
      </c>
      <c r="AD454" s="9"/>
      <c r="AE454" s="12" t="str">
        <f t="shared" si="119"/>
        <v>CARD_Encrypted_PIN_Block_ISO_9564_1_Format_1_PIN_Block_Thales_P3_Format_05("DF26","Encrypted PIN Block – ISO 9564-1 Format 1 PIN Block (Thales P3 Format 05)","","Card","H","","",""),</v>
      </c>
    </row>
    <row r="455" spans="1:31" ht="15.75" thickBot="1">
      <c r="A455">
        <v>450</v>
      </c>
      <c r="B455" s="4" t="s">
        <v>850</v>
      </c>
      <c r="C455" s="4" t="s">
        <v>851</v>
      </c>
      <c r="D455" s="5"/>
      <c r="E455" s="4" t="s">
        <v>13</v>
      </c>
      <c r="F455" s="4" t="s">
        <v>30</v>
      </c>
      <c r="G455" s="4"/>
      <c r="H455" s="4"/>
      <c r="I455" s="4"/>
      <c r="J455" s="4"/>
      <c r="K455" s="4"/>
      <c r="L455" s="4"/>
      <c r="M455" t="b">
        <f t="shared" si="120"/>
        <v>1</v>
      </c>
      <c r="N455" t="b">
        <f>IF(M455,ISNA(VLOOKUP(B455,$B$3:B454,1,FALSE)))</f>
        <v>1</v>
      </c>
      <c r="P455" s="14" t="b">
        <f t="shared" si="106"/>
        <v>1</v>
      </c>
      <c r="Q455" s="10" t="str">
        <f t="shared" si="107"/>
        <v>qVSDC_AIP</v>
      </c>
      <c r="R455" s="15"/>
      <c r="S455" s="10" t="str">
        <f t="shared" si="108"/>
        <v>Card</v>
      </c>
      <c r="T455" s="10" t="str">
        <f t="shared" si="109"/>
        <v>H</v>
      </c>
      <c r="U455" s="11" t="str">
        <f t="shared" si="110"/>
        <v>CARD_qVSDC_AIP</v>
      </c>
      <c r="V455" s="9" t="str">
        <f t="shared" si="111"/>
        <v>("DF40"</v>
      </c>
      <c r="W455" s="9" t="str">
        <f t="shared" si="112"/>
        <v>,"qVSDC AIP"</v>
      </c>
      <c r="X455" s="9" t="str">
        <f t="shared" si="113"/>
        <v>,""</v>
      </c>
      <c r="Y455" s="9" t="str">
        <f t="shared" si="114"/>
        <v>,"Card"</v>
      </c>
      <c r="Z455" s="9" t="str">
        <f t="shared" si="115"/>
        <v>,"H"</v>
      </c>
      <c r="AA455" s="9" t="str">
        <f t="shared" si="116"/>
        <v>,""</v>
      </c>
      <c r="AB455" s="9" t="str">
        <f t="shared" si="117"/>
        <v>,""</v>
      </c>
      <c r="AC455" s="9" t="str">
        <f t="shared" si="118"/>
        <v>,""</v>
      </c>
      <c r="AD455" s="9"/>
      <c r="AE455" s="12" t="str">
        <f t="shared" si="119"/>
        <v>CARD_qVSDC_AIP("DF40","qVSDC AIP","","Card","H","","",""),</v>
      </c>
    </row>
    <row r="456" spans="1:31" ht="15.75" thickBot="1">
      <c r="A456">
        <v>451</v>
      </c>
      <c r="B456" s="2" t="s">
        <v>852</v>
      </c>
      <c r="C456" s="2" t="s">
        <v>853</v>
      </c>
      <c r="D456" s="3"/>
      <c r="E456" s="2" t="s">
        <v>13</v>
      </c>
      <c r="F456" s="2" t="s">
        <v>30</v>
      </c>
      <c r="G456" s="2"/>
      <c r="H456" s="2"/>
      <c r="I456" s="2"/>
      <c r="J456" s="2"/>
      <c r="K456" s="2"/>
      <c r="L456" s="2"/>
      <c r="M456" t="b">
        <f t="shared" si="120"/>
        <v>1</v>
      </c>
      <c r="N456" t="b">
        <f>IF(M456,ISNA(VLOOKUP(B456,$B$3:B455,1,FALSE)))</f>
        <v>1</v>
      </c>
      <c r="P456" s="14" t="b">
        <f t="shared" si="106"/>
        <v>1</v>
      </c>
      <c r="Q456" s="10" t="str">
        <f t="shared" si="107"/>
        <v>VSDC_AIP</v>
      </c>
      <c r="R456" s="15"/>
      <c r="S456" s="10" t="str">
        <f t="shared" si="108"/>
        <v>Card</v>
      </c>
      <c r="T456" s="10" t="str">
        <f t="shared" si="109"/>
        <v>H</v>
      </c>
      <c r="U456" s="11" t="str">
        <f t="shared" si="110"/>
        <v>CARD_VSDC_AIP</v>
      </c>
      <c r="V456" s="9" t="str">
        <f t="shared" si="111"/>
        <v>("DF41"</v>
      </c>
      <c r="W456" s="9" t="str">
        <f t="shared" si="112"/>
        <v>,"VSDC AIP"</v>
      </c>
      <c r="X456" s="9" t="str">
        <f t="shared" si="113"/>
        <v>,""</v>
      </c>
      <c r="Y456" s="9" t="str">
        <f t="shared" si="114"/>
        <v>,"Card"</v>
      </c>
      <c r="Z456" s="9" t="str">
        <f t="shared" si="115"/>
        <v>,"H"</v>
      </c>
      <c r="AA456" s="9" t="str">
        <f t="shared" si="116"/>
        <v>,""</v>
      </c>
      <c r="AB456" s="9" t="str">
        <f t="shared" si="117"/>
        <v>,""</v>
      </c>
      <c r="AC456" s="9" t="str">
        <f t="shared" si="118"/>
        <v>,""</v>
      </c>
      <c r="AD456" s="9"/>
      <c r="AE456" s="12" t="str">
        <f t="shared" si="119"/>
        <v>CARD_VSDC_AIP("DF41","VSDC AIP","","Card","H","","",""),</v>
      </c>
    </row>
    <row r="457" spans="1:31" ht="15.75" thickBot="1">
      <c r="A457">
        <v>452</v>
      </c>
      <c r="B457" s="4" t="s">
        <v>854</v>
      </c>
      <c r="C457" s="4" t="s">
        <v>855</v>
      </c>
      <c r="D457" s="5"/>
      <c r="E457" s="4" t="s">
        <v>13</v>
      </c>
      <c r="F457" s="4" t="s">
        <v>30</v>
      </c>
      <c r="G457" s="4"/>
      <c r="H457" s="4"/>
      <c r="I457" s="4"/>
      <c r="J457" s="4"/>
      <c r="K457" s="4"/>
      <c r="L457" s="4"/>
      <c r="M457" t="b">
        <f t="shared" si="120"/>
        <v>1</v>
      </c>
      <c r="N457" t="b">
        <f>IF(M457,ISNA(VLOOKUP(B457,$B$3:B456,1,FALSE)))</f>
        <v>1</v>
      </c>
      <c r="P457" s="14" t="b">
        <f t="shared" si="106"/>
        <v>1</v>
      </c>
      <c r="Q457" s="10" t="str">
        <f t="shared" si="107"/>
        <v>UDKac</v>
      </c>
      <c r="R457" s="15"/>
      <c r="S457" s="10" t="str">
        <f t="shared" si="108"/>
        <v>Card</v>
      </c>
      <c r="T457" s="10" t="str">
        <f t="shared" si="109"/>
        <v>H</v>
      </c>
      <c r="U457" s="11" t="str">
        <f t="shared" si="110"/>
        <v>CARD_UDKac</v>
      </c>
      <c r="V457" s="9" t="str">
        <f t="shared" si="111"/>
        <v>("DF42"</v>
      </c>
      <c r="W457" s="9" t="str">
        <f t="shared" si="112"/>
        <v>,"UDKac"</v>
      </c>
      <c r="X457" s="9" t="str">
        <f t="shared" si="113"/>
        <v>,""</v>
      </c>
      <c r="Y457" s="9" t="str">
        <f t="shared" si="114"/>
        <v>,"Card"</v>
      </c>
      <c r="Z457" s="9" t="str">
        <f t="shared" si="115"/>
        <v>,"H"</v>
      </c>
      <c r="AA457" s="9" t="str">
        <f t="shared" si="116"/>
        <v>,""</v>
      </c>
      <c r="AB457" s="9" t="str">
        <f t="shared" si="117"/>
        <v>,""</v>
      </c>
      <c r="AC457" s="9" t="str">
        <f t="shared" si="118"/>
        <v>,""</v>
      </c>
      <c r="AD457" s="9"/>
      <c r="AE457" s="12" t="str">
        <f t="shared" si="119"/>
        <v>CARD_UDKac("DF42","UDKac","","Card","H","","",""),</v>
      </c>
    </row>
    <row r="458" spans="1:31" ht="15.75" thickBot="1">
      <c r="A458">
        <v>453</v>
      </c>
      <c r="B458" s="2" t="s">
        <v>856</v>
      </c>
      <c r="C458" s="2" t="s">
        <v>808</v>
      </c>
      <c r="D458" s="3"/>
      <c r="E458" s="2" t="s">
        <v>13</v>
      </c>
      <c r="F458" s="2" t="s">
        <v>30</v>
      </c>
      <c r="G458" s="2"/>
      <c r="H458" s="2"/>
      <c r="I458" s="2"/>
      <c r="J458" s="2"/>
      <c r="K458" s="2"/>
      <c r="L458" s="2"/>
      <c r="M458" t="b">
        <f t="shared" si="120"/>
        <v>1</v>
      </c>
      <c r="N458" t="b">
        <f>IF(M458,ISNA(VLOOKUP(B458,$B$3:B457,1,FALSE)))</f>
        <v>1</v>
      </c>
      <c r="P458" s="14" t="b">
        <f t="shared" si="106"/>
        <v>1</v>
      </c>
      <c r="Q458" s="10" t="str">
        <f t="shared" si="107"/>
        <v>UDKmac</v>
      </c>
      <c r="R458" s="15"/>
      <c r="S458" s="10" t="str">
        <f t="shared" si="108"/>
        <v>Card</v>
      </c>
      <c r="T458" s="10" t="str">
        <f t="shared" si="109"/>
        <v>H</v>
      </c>
      <c r="U458" s="11" t="str">
        <f t="shared" si="110"/>
        <v>CARD_UDKmac</v>
      </c>
      <c r="V458" s="9" t="str">
        <f t="shared" si="111"/>
        <v>("DF43"</v>
      </c>
      <c r="W458" s="9" t="str">
        <f t="shared" si="112"/>
        <v>,"UDKmac"</v>
      </c>
      <c r="X458" s="9" t="str">
        <f t="shared" si="113"/>
        <v>,""</v>
      </c>
      <c r="Y458" s="9" t="str">
        <f t="shared" si="114"/>
        <v>,"Card"</v>
      </c>
      <c r="Z458" s="9" t="str">
        <f t="shared" si="115"/>
        <v>,"H"</v>
      </c>
      <c r="AA458" s="9" t="str">
        <f t="shared" si="116"/>
        <v>,""</v>
      </c>
      <c r="AB458" s="9" t="str">
        <f t="shared" si="117"/>
        <v>,""</v>
      </c>
      <c r="AC458" s="9" t="str">
        <f t="shared" si="118"/>
        <v>,""</v>
      </c>
      <c r="AD458" s="9"/>
      <c r="AE458" s="12" t="str">
        <f t="shared" si="119"/>
        <v>CARD_UDKmac("DF43","UDKmac","","Card","H","","",""),</v>
      </c>
    </row>
    <row r="459" spans="1:31" ht="15.75" thickBot="1">
      <c r="A459">
        <v>454</v>
      </c>
      <c r="B459" s="4" t="s">
        <v>857</v>
      </c>
      <c r="C459" s="4" t="s">
        <v>810</v>
      </c>
      <c r="D459" s="5"/>
      <c r="E459" s="4" t="s">
        <v>13</v>
      </c>
      <c r="F459" s="4" t="s">
        <v>30</v>
      </c>
      <c r="G459" s="4"/>
      <c r="H459" s="4"/>
      <c r="I459" s="4"/>
      <c r="J459" s="4"/>
      <c r="K459" s="4"/>
      <c r="L459" s="4"/>
      <c r="M459" t="b">
        <f t="shared" si="120"/>
        <v>1</v>
      </c>
      <c r="N459" t="b">
        <f>IF(M459,ISNA(VLOOKUP(B459,$B$3:B458,1,FALSE)))</f>
        <v>1</v>
      </c>
      <c r="P459" s="14" t="b">
        <f t="shared" si="106"/>
        <v>1</v>
      </c>
      <c r="Q459" s="10" t="str">
        <f t="shared" si="107"/>
        <v>UDKenc</v>
      </c>
      <c r="R459" s="15"/>
      <c r="S459" s="10" t="str">
        <f t="shared" si="108"/>
        <v>Card</v>
      </c>
      <c r="T459" s="10" t="str">
        <f t="shared" si="109"/>
        <v>H</v>
      </c>
      <c r="U459" s="11" t="str">
        <f t="shared" si="110"/>
        <v>CARD_UDKenc</v>
      </c>
      <c r="V459" s="9" t="str">
        <f t="shared" si="111"/>
        <v>("DF44"</v>
      </c>
      <c r="W459" s="9" t="str">
        <f t="shared" si="112"/>
        <v>,"UDKenc"</v>
      </c>
      <c r="X459" s="9" t="str">
        <f t="shared" si="113"/>
        <v>,""</v>
      </c>
      <c r="Y459" s="9" t="str">
        <f t="shared" si="114"/>
        <v>,"Card"</v>
      </c>
      <c r="Z459" s="9" t="str">
        <f t="shared" si="115"/>
        <v>,"H"</v>
      </c>
      <c r="AA459" s="9" t="str">
        <f t="shared" si="116"/>
        <v>,""</v>
      </c>
      <c r="AB459" s="9" t="str">
        <f t="shared" si="117"/>
        <v>,""</v>
      </c>
      <c r="AC459" s="9" t="str">
        <f t="shared" si="118"/>
        <v>,""</v>
      </c>
      <c r="AD459" s="9"/>
      <c r="AE459" s="12" t="str">
        <f t="shared" si="119"/>
        <v>CARD_UDKenc("DF44","UDKenc","","Card","H","","",""),</v>
      </c>
    </row>
    <row r="460" spans="1:31" ht="15.75" thickBot="1">
      <c r="A460">
        <v>455</v>
      </c>
      <c r="B460" s="2" t="s">
        <v>858</v>
      </c>
      <c r="C460" s="2" t="s">
        <v>859</v>
      </c>
      <c r="D460" s="3"/>
      <c r="E460" s="2" t="s">
        <v>13</v>
      </c>
      <c r="F460" s="2" t="s">
        <v>30</v>
      </c>
      <c r="G460" s="2"/>
      <c r="H460" s="2"/>
      <c r="I460" s="2"/>
      <c r="J460" s="2"/>
      <c r="K460" s="2"/>
      <c r="L460" s="2"/>
      <c r="M460" t="b">
        <f t="shared" si="120"/>
        <v>1</v>
      </c>
      <c r="N460" t="b">
        <f>IF(M460,ISNA(VLOOKUP(B460,$B$3:B459,1,FALSE)))</f>
        <v>1</v>
      </c>
      <c r="P460" s="14" t="b">
        <f t="shared" si="106"/>
        <v>1</v>
      </c>
      <c r="Q460" s="10" t="str">
        <f t="shared" si="107"/>
        <v>UDKcvc</v>
      </c>
      <c r="R460" s="15"/>
      <c r="S460" s="10" t="str">
        <f t="shared" si="108"/>
        <v>Card</v>
      </c>
      <c r="T460" s="10" t="str">
        <f t="shared" si="109"/>
        <v>H</v>
      </c>
      <c r="U460" s="11" t="str">
        <f t="shared" si="110"/>
        <v>CARD_UDKcvc</v>
      </c>
      <c r="V460" s="9" t="str">
        <f t="shared" si="111"/>
        <v>("DF47"</v>
      </c>
      <c r="W460" s="9" t="str">
        <f t="shared" si="112"/>
        <v>,"UDKcvc"</v>
      </c>
      <c r="X460" s="9" t="str">
        <f t="shared" si="113"/>
        <v>,""</v>
      </c>
      <c r="Y460" s="9" t="str">
        <f t="shared" si="114"/>
        <v>,"Card"</v>
      </c>
      <c r="Z460" s="9" t="str">
        <f t="shared" si="115"/>
        <v>,"H"</v>
      </c>
      <c r="AA460" s="9" t="str">
        <f t="shared" si="116"/>
        <v>,""</v>
      </c>
      <c r="AB460" s="9" t="str">
        <f t="shared" si="117"/>
        <v>,""</v>
      </c>
      <c r="AC460" s="9" t="str">
        <f t="shared" si="118"/>
        <v>,""</v>
      </c>
      <c r="AD460" s="9"/>
      <c r="AE460" s="12" t="str">
        <f t="shared" si="119"/>
        <v>CARD_UDKcvc("DF47","UDKcvc","","Card","H","","",""),</v>
      </c>
    </row>
    <row r="461" spans="1:31" ht="15.75" thickBot="1">
      <c r="A461">
        <v>456</v>
      </c>
      <c r="B461" s="4" t="s">
        <v>860</v>
      </c>
      <c r="C461" s="4" t="s">
        <v>861</v>
      </c>
      <c r="D461" s="5"/>
      <c r="E461" s="4" t="s">
        <v>13</v>
      </c>
      <c r="F461" s="4" t="s">
        <v>30</v>
      </c>
      <c r="G461" s="4"/>
      <c r="H461" s="4"/>
      <c r="I461" s="4"/>
      <c r="J461" s="4"/>
      <c r="K461" s="4"/>
      <c r="L461" s="4"/>
      <c r="M461" t="b">
        <f t="shared" si="120"/>
        <v>1</v>
      </c>
      <c r="N461" t="b">
        <f>IF(M461,ISNA(VLOOKUP(B461,$B$3:B460,1,FALSE)))</f>
        <v>1</v>
      </c>
      <c r="P461" s="14" t="b">
        <f t="shared" si="106"/>
        <v>1</v>
      </c>
      <c r="Q461" s="10" t="str">
        <f t="shared" si="107"/>
        <v>UDKac_KCV</v>
      </c>
      <c r="R461" s="15"/>
      <c r="S461" s="10" t="str">
        <f t="shared" si="108"/>
        <v>Card</v>
      </c>
      <c r="T461" s="10" t="str">
        <f t="shared" si="109"/>
        <v>H</v>
      </c>
      <c r="U461" s="11" t="str">
        <f t="shared" si="110"/>
        <v>CARD_UDKac_KCV</v>
      </c>
      <c r="V461" s="9" t="str">
        <f t="shared" si="111"/>
        <v>("DF48"</v>
      </c>
      <c r="W461" s="9" t="str">
        <f t="shared" si="112"/>
        <v>,"UDKac KCV"</v>
      </c>
      <c r="X461" s="9" t="str">
        <f t="shared" si="113"/>
        <v>,""</v>
      </c>
      <c r="Y461" s="9" t="str">
        <f t="shared" si="114"/>
        <v>,"Card"</v>
      </c>
      <c r="Z461" s="9" t="str">
        <f t="shared" si="115"/>
        <v>,"H"</v>
      </c>
      <c r="AA461" s="9" t="str">
        <f t="shared" si="116"/>
        <v>,""</v>
      </c>
      <c r="AB461" s="9" t="str">
        <f t="shared" si="117"/>
        <v>,""</v>
      </c>
      <c r="AC461" s="9" t="str">
        <f t="shared" si="118"/>
        <v>,""</v>
      </c>
      <c r="AD461" s="9"/>
      <c r="AE461" s="12" t="str">
        <f t="shared" si="119"/>
        <v>CARD_UDKac_KCV("DF48","UDKac KCV","","Card","H","","",""),</v>
      </c>
    </row>
    <row r="462" spans="1:31" ht="15.75" thickBot="1">
      <c r="A462">
        <v>457</v>
      </c>
      <c r="B462" s="2" t="s">
        <v>862</v>
      </c>
      <c r="C462" s="2" t="s">
        <v>863</v>
      </c>
      <c r="D462" s="3"/>
      <c r="E462" s="2" t="s">
        <v>13</v>
      </c>
      <c r="F462" s="2" t="s">
        <v>30</v>
      </c>
      <c r="G462" s="2"/>
      <c r="H462" s="2"/>
      <c r="I462" s="2"/>
      <c r="J462" s="2"/>
      <c r="K462" s="2"/>
      <c r="L462" s="2"/>
      <c r="M462" t="b">
        <f t="shared" si="120"/>
        <v>1</v>
      </c>
      <c r="N462" t="b">
        <f>IF(M462,ISNA(VLOOKUP(B462,$B$3:B461,1,FALSE)))</f>
        <v>1</v>
      </c>
      <c r="P462" s="14" t="b">
        <f t="shared" si="106"/>
        <v>1</v>
      </c>
      <c r="Q462" s="10" t="str">
        <f t="shared" si="107"/>
        <v>UDKmac_KCV</v>
      </c>
      <c r="R462" s="15"/>
      <c r="S462" s="10" t="str">
        <f t="shared" si="108"/>
        <v>Card</v>
      </c>
      <c r="T462" s="10" t="str">
        <f t="shared" si="109"/>
        <v>H</v>
      </c>
      <c r="U462" s="11" t="str">
        <f t="shared" si="110"/>
        <v>CARD_UDKmac_KCV</v>
      </c>
      <c r="V462" s="9" t="str">
        <f t="shared" si="111"/>
        <v>("DF49"</v>
      </c>
      <c r="W462" s="9" t="str">
        <f t="shared" si="112"/>
        <v>,"UDKmac KCV"</v>
      </c>
      <c r="X462" s="9" t="str">
        <f t="shared" si="113"/>
        <v>,""</v>
      </c>
      <c r="Y462" s="9" t="str">
        <f t="shared" si="114"/>
        <v>,"Card"</v>
      </c>
      <c r="Z462" s="9" t="str">
        <f t="shared" si="115"/>
        <v>,"H"</v>
      </c>
      <c r="AA462" s="9" t="str">
        <f t="shared" si="116"/>
        <v>,""</v>
      </c>
      <c r="AB462" s="9" t="str">
        <f t="shared" si="117"/>
        <v>,""</v>
      </c>
      <c r="AC462" s="9" t="str">
        <f t="shared" si="118"/>
        <v>,""</v>
      </c>
      <c r="AD462" s="9"/>
      <c r="AE462" s="12" t="str">
        <f t="shared" si="119"/>
        <v>CARD_UDKmac_KCV("DF49","UDKmac KCV","","Card","H","","",""),</v>
      </c>
    </row>
    <row r="463" spans="1:31" ht="15.75" thickBot="1">
      <c r="A463">
        <v>458</v>
      </c>
      <c r="B463" s="4" t="s">
        <v>864</v>
      </c>
      <c r="C463" s="4" t="s">
        <v>865</v>
      </c>
      <c r="D463" s="5"/>
      <c r="E463" s="4" t="s">
        <v>13</v>
      </c>
      <c r="F463" s="4" t="s">
        <v>30</v>
      </c>
      <c r="G463" s="4"/>
      <c r="H463" s="4"/>
      <c r="I463" s="4"/>
      <c r="J463" s="4"/>
      <c r="K463" s="4"/>
      <c r="L463" s="4"/>
      <c r="M463" t="b">
        <f t="shared" si="120"/>
        <v>1</v>
      </c>
      <c r="N463" t="b">
        <f>IF(M463,ISNA(VLOOKUP(B463,$B$3:B462,1,FALSE)))</f>
        <v>1</v>
      </c>
      <c r="P463" s="14" t="b">
        <f t="shared" si="106"/>
        <v>1</v>
      </c>
      <c r="Q463" s="10" t="str">
        <f t="shared" si="107"/>
        <v>UDKenc_KCV</v>
      </c>
      <c r="R463" s="15"/>
      <c r="S463" s="10" t="str">
        <f t="shared" si="108"/>
        <v>Card</v>
      </c>
      <c r="T463" s="10" t="str">
        <f t="shared" si="109"/>
        <v>H</v>
      </c>
      <c r="U463" s="11" t="str">
        <f t="shared" si="110"/>
        <v>CARD_UDKenc_KCV</v>
      </c>
      <c r="V463" s="9" t="str">
        <f t="shared" si="111"/>
        <v>("DF4A"</v>
      </c>
      <c r="W463" s="9" t="str">
        <f t="shared" si="112"/>
        <v>,"UDKenc KCV"</v>
      </c>
      <c r="X463" s="9" t="str">
        <f t="shared" si="113"/>
        <v>,""</v>
      </c>
      <c r="Y463" s="9" t="str">
        <f t="shared" si="114"/>
        <v>,"Card"</v>
      </c>
      <c r="Z463" s="9" t="str">
        <f t="shared" si="115"/>
        <v>,"H"</v>
      </c>
      <c r="AA463" s="9" t="str">
        <f t="shared" si="116"/>
        <v>,""</v>
      </c>
      <c r="AB463" s="9" t="str">
        <f t="shared" si="117"/>
        <v>,""</v>
      </c>
      <c r="AC463" s="9" t="str">
        <f t="shared" si="118"/>
        <v>,""</v>
      </c>
      <c r="AD463" s="9"/>
      <c r="AE463" s="12" t="str">
        <f t="shared" si="119"/>
        <v>CARD_UDKenc_KCV("DF4A","UDKenc KCV","","Card","H","","",""),</v>
      </c>
    </row>
    <row r="464" spans="1:31" ht="15.75" thickBot="1">
      <c r="A464">
        <v>459</v>
      </c>
      <c r="B464" s="2" t="s">
        <v>866</v>
      </c>
      <c r="C464" s="2" t="s">
        <v>867</v>
      </c>
      <c r="D464" s="3"/>
      <c r="E464" s="2" t="s">
        <v>13</v>
      </c>
      <c r="F464" s="2" t="s">
        <v>30</v>
      </c>
      <c r="G464" s="2"/>
      <c r="H464" s="2"/>
      <c r="I464" s="2"/>
      <c r="J464" s="2"/>
      <c r="K464" s="2"/>
      <c r="L464" s="2"/>
      <c r="M464" t="b">
        <f t="shared" si="120"/>
        <v>1</v>
      </c>
      <c r="N464" t="b">
        <f>IF(M464,ISNA(VLOOKUP(B464,$B$3:B463,1,FALSE)))</f>
        <v>1</v>
      </c>
      <c r="P464" s="14" t="b">
        <f t="shared" si="106"/>
        <v>1</v>
      </c>
      <c r="Q464" s="10" t="str">
        <f t="shared" si="107"/>
        <v>UDKcvc_KCV</v>
      </c>
      <c r="R464" s="15"/>
      <c r="S464" s="10" t="str">
        <f t="shared" si="108"/>
        <v>Card</v>
      </c>
      <c r="T464" s="10" t="str">
        <f t="shared" si="109"/>
        <v>H</v>
      </c>
      <c r="U464" s="11" t="str">
        <f t="shared" si="110"/>
        <v>CARD_UDKcvc_KCV</v>
      </c>
      <c r="V464" s="9" t="str">
        <f t="shared" si="111"/>
        <v>("DF4B"</v>
      </c>
      <c r="W464" s="9" t="str">
        <f t="shared" si="112"/>
        <v>,"UDKcvc KCV"</v>
      </c>
      <c r="X464" s="9" t="str">
        <f t="shared" si="113"/>
        <v>,""</v>
      </c>
      <c r="Y464" s="9" t="str">
        <f t="shared" si="114"/>
        <v>,"Card"</v>
      </c>
      <c r="Z464" s="9" t="str">
        <f t="shared" si="115"/>
        <v>,"H"</v>
      </c>
      <c r="AA464" s="9" t="str">
        <f t="shared" si="116"/>
        <v>,""</v>
      </c>
      <c r="AB464" s="9" t="str">
        <f t="shared" si="117"/>
        <v>,""</v>
      </c>
      <c r="AC464" s="9" t="str">
        <f t="shared" si="118"/>
        <v>,""</v>
      </c>
      <c r="AD464" s="9"/>
      <c r="AE464" s="12" t="str">
        <f t="shared" si="119"/>
        <v>CARD_UDKcvc_KCV("DF4B","UDKcvc KCV","","Card","H","","",""),</v>
      </c>
    </row>
    <row r="465" spans="1:31" ht="43.5" thickBot="1">
      <c r="A465">
        <v>460</v>
      </c>
      <c r="B465" s="4" t="s">
        <v>866</v>
      </c>
      <c r="C465" s="4" t="s">
        <v>868</v>
      </c>
      <c r="D465" s="5" t="s">
        <v>869</v>
      </c>
      <c r="E465" s="4"/>
      <c r="F465" s="4" t="s">
        <v>37</v>
      </c>
      <c r="G465" s="4"/>
      <c r="H465" s="4">
        <v>3</v>
      </c>
      <c r="I465" s="4">
        <v>3</v>
      </c>
      <c r="J465" s="4"/>
      <c r="K465" s="4"/>
      <c r="L465" s="4"/>
      <c r="M465" t="b">
        <f t="shared" si="120"/>
        <v>1</v>
      </c>
      <c r="N465" t="b">
        <f>IF(M465,ISNA(VLOOKUP(B465,$B$3:B464,1,FALSE)))</f>
        <v>0</v>
      </c>
      <c r="P465" s="14" t="b">
        <f t="shared" si="106"/>
        <v>0</v>
      </c>
      <c r="Q465" s="10" t="str">
        <f t="shared" si="107"/>
        <v>POS_Cardholder_Interaction_Information</v>
      </c>
      <c r="R465" s="15"/>
      <c r="S465" s="10" t="str">
        <f t="shared" si="108"/>
        <v/>
      </c>
      <c r="T465" s="10" t="str">
        <f t="shared" si="109"/>
        <v>binary</v>
      </c>
      <c r="U465" s="11" t="str">
        <f t="shared" si="110"/>
        <v>POS_Cardholder_Interaction_Information</v>
      </c>
      <c r="V465" s="9" t="str">
        <f t="shared" si="111"/>
        <v>("DF4B"</v>
      </c>
      <c r="W465" s="9" t="str">
        <f t="shared" si="112"/>
        <v>,"POS Cardholder Interaction Information"</v>
      </c>
      <c r="X465" s="9" t="str">
        <f t="shared" si="113"/>
        <v>,"The POS Cardholder Interaction Information informs the Kernel about the indicators set in the mobile phone that may influence the action flow of the merchant and cardholder."</v>
      </c>
      <c r="Y465" s="9" t="str">
        <f t="shared" si="114"/>
        <v>,""</v>
      </c>
      <c r="Z465" s="9" t="str">
        <f t="shared" si="115"/>
        <v>,"binary"</v>
      </c>
      <c r="AA465" s="9" t="str">
        <f t="shared" si="116"/>
        <v>,""</v>
      </c>
      <c r="AB465" s="9" t="str">
        <f t="shared" si="117"/>
        <v>,"3"</v>
      </c>
      <c r="AC465" s="9" t="str">
        <f t="shared" si="118"/>
        <v>,"3"</v>
      </c>
      <c r="AD465" s="9"/>
      <c r="AE465" s="12" t="str">
        <f t="shared" si="119"/>
        <v/>
      </c>
    </row>
    <row r="466" spans="1:31" ht="15.75" thickBot="1">
      <c r="A466">
        <v>461</v>
      </c>
      <c r="B466" s="2" t="s">
        <v>870</v>
      </c>
      <c r="C466" s="2" t="s">
        <v>871</v>
      </c>
      <c r="D466" s="3"/>
      <c r="E466" s="2" t="s">
        <v>13</v>
      </c>
      <c r="F466" s="2" t="s">
        <v>30</v>
      </c>
      <c r="G466" s="2"/>
      <c r="H466" s="2"/>
      <c r="I466" s="2"/>
      <c r="J466" s="2"/>
      <c r="K466" s="2"/>
      <c r="L466" s="2"/>
      <c r="M466" t="b">
        <f t="shared" si="120"/>
        <v>1</v>
      </c>
      <c r="N466" t="b">
        <f>IF(M466,ISNA(VLOOKUP(B466,$B$3:B465,1,FALSE)))</f>
        <v>1</v>
      </c>
      <c r="P466" s="14" t="b">
        <f t="shared" si="106"/>
        <v>1</v>
      </c>
      <c r="Q466" s="10" t="str">
        <f t="shared" si="107"/>
        <v>Grand_Parent_AC</v>
      </c>
      <c r="R466" s="15"/>
      <c r="S466" s="10" t="str">
        <f t="shared" si="108"/>
        <v>Card</v>
      </c>
      <c r="T466" s="10" t="str">
        <f t="shared" si="109"/>
        <v>H</v>
      </c>
      <c r="U466" s="11" t="str">
        <f t="shared" si="110"/>
        <v>CARD_Grand_Parent_AC</v>
      </c>
      <c r="V466" s="9" t="str">
        <f t="shared" si="111"/>
        <v>("DF51"</v>
      </c>
      <c r="W466" s="9" t="str">
        <f t="shared" si="112"/>
        <v>,"Grand Parent AC"</v>
      </c>
      <c r="X466" s="9" t="str">
        <f t="shared" si="113"/>
        <v>,""</v>
      </c>
      <c r="Y466" s="9" t="str">
        <f t="shared" si="114"/>
        <v>,"Card"</v>
      </c>
      <c r="Z466" s="9" t="str">
        <f t="shared" si="115"/>
        <v>,"H"</v>
      </c>
      <c r="AA466" s="9" t="str">
        <f t="shared" si="116"/>
        <v>,""</v>
      </c>
      <c r="AB466" s="9" t="str">
        <f t="shared" si="117"/>
        <v>,""</v>
      </c>
      <c r="AC466" s="9" t="str">
        <f t="shared" si="118"/>
        <v>,""</v>
      </c>
      <c r="AD466" s="9"/>
      <c r="AE466" s="12" t="str">
        <f t="shared" si="119"/>
        <v>CARD_Grand_Parent_AC("DF51","Grand Parent AC","","Card","H","","",""),</v>
      </c>
    </row>
    <row r="467" spans="1:31" ht="15.75" thickBot="1">
      <c r="A467">
        <v>462</v>
      </c>
      <c r="B467" s="4" t="s">
        <v>872</v>
      </c>
      <c r="C467" s="4" t="s">
        <v>873</v>
      </c>
      <c r="D467" s="5"/>
      <c r="E467" s="4" t="s">
        <v>13</v>
      </c>
      <c r="F467" s="4" t="s">
        <v>30</v>
      </c>
      <c r="G467" s="4"/>
      <c r="H467" s="4"/>
      <c r="I467" s="4"/>
      <c r="J467" s="4"/>
      <c r="K467" s="4"/>
      <c r="L467" s="4"/>
      <c r="M467" t="b">
        <f t="shared" si="120"/>
        <v>1</v>
      </c>
      <c r="N467" t="b">
        <f>IF(M467,ISNA(VLOOKUP(B467,$B$3:B466,1,FALSE)))</f>
        <v>1</v>
      </c>
      <c r="P467" s="14" t="b">
        <f t="shared" si="106"/>
        <v>1</v>
      </c>
      <c r="Q467" s="10" t="str">
        <f t="shared" si="107"/>
        <v>Parent_AC</v>
      </c>
      <c r="R467" s="15"/>
      <c r="S467" s="10" t="str">
        <f t="shared" si="108"/>
        <v>Card</v>
      </c>
      <c r="T467" s="10" t="str">
        <f t="shared" si="109"/>
        <v>H</v>
      </c>
      <c r="U467" s="11" t="str">
        <f t="shared" si="110"/>
        <v>CARD_Parent_AC</v>
      </c>
      <c r="V467" s="9" t="str">
        <f t="shared" si="111"/>
        <v>("DF52"</v>
      </c>
      <c r="W467" s="9" t="str">
        <f t="shared" si="112"/>
        <v>,"Parent AC"</v>
      </c>
      <c r="X467" s="9" t="str">
        <f t="shared" si="113"/>
        <v>,""</v>
      </c>
      <c r="Y467" s="9" t="str">
        <f t="shared" si="114"/>
        <v>,"Card"</v>
      </c>
      <c r="Z467" s="9" t="str">
        <f t="shared" si="115"/>
        <v>,"H"</v>
      </c>
      <c r="AA467" s="9" t="str">
        <f t="shared" si="116"/>
        <v>,""</v>
      </c>
      <c r="AB467" s="9" t="str">
        <f t="shared" si="117"/>
        <v>,""</v>
      </c>
      <c r="AC467" s="9" t="str">
        <f t="shared" si="118"/>
        <v>,""</v>
      </c>
      <c r="AD467" s="9"/>
      <c r="AE467" s="12" t="str">
        <f t="shared" si="119"/>
        <v>CARD_Parent_AC("DF52","Parent AC","","Card","H","","",""),</v>
      </c>
    </row>
    <row r="468" spans="1:31" ht="15.75" thickBot="1">
      <c r="A468">
        <v>463</v>
      </c>
      <c r="B468" s="2" t="s">
        <v>874</v>
      </c>
      <c r="C468" s="2" t="s">
        <v>875</v>
      </c>
      <c r="D468" s="3"/>
      <c r="E468" s="2" t="s">
        <v>13</v>
      </c>
      <c r="F468" s="2" t="s">
        <v>30</v>
      </c>
      <c r="G468" s="2"/>
      <c r="H468" s="2"/>
      <c r="I468" s="2"/>
      <c r="J468" s="2"/>
      <c r="K468" s="2"/>
      <c r="L468" s="2"/>
      <c r="M468" t="b">
        <f t="shared" si="120"/>
        <v>1</v>
      </c>
      <c r="N468" t="b">
        <f>IF(M468,ISNA(VLOOKUP(B468,$B$3:B467,1,FALSE)))</f>
        <v>1</v>
      </c>
      <c r="P468" s="14" t="b">
        <f t="shared" si="106"/>
        <v>1</v>
      </c>
      <c r="Q468" s="10" t="str">
        <f t="shared" si="107"/>
        <v>Grand_Parent_MAC</v>
      </c>
      <c r="R468" s="15"/>
      <c r="S468" s="10" t="str">
        <f t="shared" si="108"/>
        <v>Card</v>
      </c>
      <c r="T468" s="10" t="str">
        <f t="shared" si="109"/>
        <v>H</v>
      </c>
      <c r="U468" s="11" t="str">
        <f t="shared" si="110"/>
        <v>CARD_Grand_Parent_MAC</v>
      </c>
      <c r="V468" s="9" t="str">
        <f t="shared" si="111"/>
        <v>("DF53"</v>
      </c>
      <c r="W468" s="9" t="str">
        <f t="shared" si="112"/>
        <v>,"Grand Parent MAC"</v>
      </c>
      <c r="X468" s="9" t="str">
        <f t="shared" si="113"/>
        <v>,""</v>
      </c>
      <c r="Y468" s="9" t="str">
        <f t="shared" si="114"/>
        <v>,"Card"</v>
      </c>
      <c r="Z468" s="9" t="str">
        <f t="shared" si="115"/>
        <v>,"H"</v>
      </c>
      <c r="AA468" s="9" t="str">
        <f t="shared" si="116"/>
        <v>,""</v>
      </c>
      <c r="AB468" s="9" t="str">
        <f t="shared" si="117"/>
        <v>,""</v>
      </c>
      <c r="AC468" s="9" t="str">
        <f t="shared" si="118"/>
        <v>,""</v>
      </c>
      <c r="AD468" s="9"/>
      <c r="AE468" s="12" t="str">
        <f t="shared" si="119"/>
        <v>CARD_Grand_Parent_MAC("DF53","Grand Parent MAC","","Card","H","","",""),</v>
      </c>
    </row>
    <row r="469" spans="1:31" ht="15.75" thickBot="1">
      <c r="A469">
        <v>464</v>
      </c>
      <c r="B469" s="4" t="s">
        <v>876</v>
      </c>
      <c r="C469" s="4" t="s">
        <v>877</v>
      </c>
      <c r="D469" s="5"/>
      <c r="E469" s="4" t="s">
        <v>13</v>
      </c>
      <c r="F469" s="4" t="s">
        <v>30</v>
      </c>
      <c r="G469" s="4"/>
      <c r="H469" s="4"/>
      <c r="I469" s="4"/>
      <c r="J469" s="4"/>
      <c r="K469" s="4"/>
      <c r="L469" s="4"/>
      <c r="M469" t="b">
        <f t="shared" si="120"/>
        <v>1</v>
      </c>
      <c r="N469" t="b">
        <f>IF(M469,ISNA(VLOOKUP(B469,$B$3:B468,1,FALSE)))</f>
        <v>1</v>
      </c>
      <c r="P469" s="14" t="b">
        <f t="shared" si="106"/>
        <v>1</v>
      </c>
      <c r="Q469" s="10" t="str">
        <f t="shared" si="107"/>
        <v>Parent_MAC</v>
      </c>
      <c r="R469" s="15"/>
      <c r="S469" s="10" t="str">
        <f t="shared" si="108"/>
        <v>Card</v>
      </c>
      <c r="T469" s="10" t="str">
        <f t="shared" si="109"/>
        <v>H</v>
      </c>
      <c r="U469" s="11" t="str">
        <f t="shared" si="110"/>
        <v>CARD_Parent_MAC</v>
      </c>
      <c r="V469" s="9" t="str">
        <f t="shared" si="111"/>
        <v>("DF54"</v>
      </c>
      <c r="W469" s="9" t="str">
        <f t="shared" si="112"/>
        <v>,"Parent MAC"</v>
      </c>
      <c r="X469" s="9" t="str">
        <f t="shared" si="113"/>
        <v>,""</v>
      </c>
      <c r="Y469" s="9" t="str">
        <f t="shared" si="114"/>
        <v>,"Card"</v>
      </c>
      <c r="Z469" s="9" t="str">
        <f t="shared" si="115"/>
        <v>,"H"</v>
      </c>
      <c r="AA469" s="9" t="str">
        <f t="shared" si="116"/>
        <v>,""</v>
      </c>
      <c r="AB469" s="9" t="str">
        <f t="shared" si="117"/>
        <v>,""</v>
      </c>
      <c r="AC469" s="9" t="str">
        <f t="shared" si="118"/>
        <v>,""</v>
      </c>
      <c r="AD469" s="9"/>
      <c r="AE469" s="12" t="str">
        <f t="shared" si="119"/>
        <v>CARD_Parent_MAC("DF54","Parent MAC","","Card","H","","",""),</v>
      </c>
    </row>
    <row r="470" spans="1:31" ht="15.75" thickBot="1">
      <c r="A470">
        <v>465</v>
      </c>
      <c r="B470" s="2" t="s">
        <v>878</v>
      </c>
      <c r="C470" s="2" t="s">
        <v>879</v>
      </c>
      <c r="D470" s="3"/>
      <c r="E470" s="2" t="s">
        <v>13</v>
      </c>
      <c r="F470" s="2" t="s">
        <v>30</v>
      </c>
      <c r="G470" s="2"/>
      <c r="H470" s="2"/>
      <c r="I470" s="2"/>
      <c r="J470" s="2"/>
      <c r="K470" s="2"/>
      <c r="L470" s="2"/>
      <c r="M470" t="b">
        <f t="shared" si="120"/>
        <v>1</v>
      </c>
      <c r="N470" t="b">
        <f>IF(M470,ISNA(VLOOKUP(B470,$B$3:B469,1,FALSE)))</f>
        <v>1</v>
      </c>
      <c r="P470" s="14" t="b">
        <f t="shared" si="106"/>
        <v>1</v>
      </c>
      <c r="Q470" s="10" t="str">
        <f t="shared" si="107"/>
        <v>Grand_Parent_ENC</v>
      </c>
      <c r="R470" s="15"/>
      <c r="S470" s="10" t="str">
        <f t="shared" si="108"/>
        <v>Card</v>
      </c>
      <c r="T470" s="10" t="str">
        <f t="shared" si="109"/>
        <v>H</v>
      </c>
      <c r="U470" s="11" t="str">
        <f t="shared" si="110"/>
        <v>CARD_Grand_Parent_ENC</v>
      </c>
      <c r="V470" s="9" t="str">
        <f t="shared" si="111"/>
        <v>("DF55"</v>
      </c>
      <c r="W470" s="9" t="str">
        <f t="shared" si="112"/>
        <v>,"Grand Parent ENC"</v>
      </c>
      <c r="X470" s="9" t="str">
        <f t="shared" si="113"/>
        <v>,""</v>
      </c>
      <c r="Y470" s="9" t="str">
        <f t="shared" si="114"/>
        <v>,"Card"</v>
      </c>
      <c r="Z470" s="9" t="str">
        <f t="shared" si="115"/>
        <v>,"H"</v>
      </c>
      <c r="AA470" s="9" t="str">
        <f t="shared" si="116"/>
        <v>,""</v>
      </c>
      <c r="AB470" s="9" t="str">
        <f t="shared" si="117"/>
        <v>,""</v>
      </c>
      <c r="AC470" s="9" t="str">
        <f t="shared" si="118"/>
        <v>,""</v>
      </c>
      <c r="AD470" s="9"/>
      <c r="AE470" s="12" t="str">
        <f t="shared" si="119"/>
        <v>CARD_Grand_Parent_ENC("DF55","Grand Parent ENC","","Card","H","","",""),</v>
      </c>
    </row>
    <row r="471" spans="1:31" ht="29.25" thickBot="1">
      <c r="A471">
        <v>466</v>
      </c>
      <c r="B471" s="4" t="s">
        <v>880</v>
      </c>
      <c r="C471" s="4" t="s">
        <v>881</v>
      </c>
      <c r="D471" s="5"/>
      <c r="E471" s="4" t="s">
        <v>659</v>
      </c>
      <c r="F471" s="4" t="s">
        <v>30</v>
      </c>
      <c r="G471" s="4"/>
      <c r="H471" s="4"/>
      <c r="I471" s="4"/>
      <c r="J471" s="4"/>
      <c r="K471" s="4"/>
      <c r="L471" s="4"/>
      <c r="M471" t="b">
        <f t="shared" si="120"/>
        <v>1</v>
      </c>
      <c r="N471" t="b">
        <f>IF(M471,ISNA(VLOOKUP(B471,$B$3:B470,1,FALSE)))</f>
        <v>1</v>
      </c>
      <c r="P471" s="14" t="b">
        <f t="shared" si="106"/>
        <v>1</v>
      </c>
      <c r="Q471" s="10" t="str">
        <f t="shared" si="107"/>
        <v>Parent_ENC_Terminal_Action_Code_Default</v>
      </c>
      <c r="R471" s="15"/>
      <c r="S471" s="10" t="str">
        <f t="shared" si="108"/>
        <v>Card_Terminal</v>
      </c>
      <c r="T471" s="10" t="str">
        <f t="shared" si="109"/>
        <v>H</v>
      </c>
      <c r="U471" s="11" t="str">
        <f t="shared" si="110"/>
        <v>CARD_TERMINAL_Parent_ENC_Terminal_Action_Code_Default</v>
      </c>
      <c r="V471" s="9" t="str">
        <f t="shared" si="111"/>
        <v>("DF56"</v>
      </c>
      <c r="W471" s="9" t="str">
        <f t="shared" si="112"/>
        <v>,"Parent ENC/Terminal Action Code - Default"</v>
      </c>
      <c r="X471" s="9" t="str">
        <f t="shared" si="113"/>
        <v>,""</v>
      </c>
      <c r="Y471" s="9" t="str">
        <f t="shared" si="114"/>
        <v>,"Card/Terminal"</v>
      </c>
      <c r="Z471" s="9" t="str">
        <f t="shared" si="115"/>
        <v>,"H"</v>
      </c>
      <c r="AA471" s="9" t="str">
        <f t="shared" si="116"/>
        <v>,""</v>
      </c>
      <c r="AB471" s="9" t="str">
        <f t="shared" si="117"/>
        <v>,""</v>
      </c>
      <c r="AC471" s="9" t="str">
        <f t="shared" si="118"/>
        <v>,""</v>
      </c>
      <c r="AD471" s="9"/>
      <c r="AE471" s="12" t="str">
        <f t="shared" si="119"/>
        <v>CARD_TERMINAL_Parent_ENC_Terminal_Action_Code_Default("DF56","Parent ENC/Terminal Action Code - Default","","Card/Terminal","H","","",""),</v>
      </c>
    </row>
    <row r="472" spans="1:31" ht="15.75" thickBot="1">
      <c r="A472">
        <v>467</v>
      </c>
      <c r="B472" s="2" t="s">
        <v>882</v>
      </c>
      <c r="C472" s="2" t="s">
        <v>883</v>
      </c>
      <c r="D472" s="3"/>
      <c r="E472" s="2" t="s">
        <v>52</v>
      </c>
      <c r="F472" s="2" t="s">
        <v>30</v>
      </c>
      <c r="G472" s="2"/>
      <c r="H472" s="2"/>
      <c r="I472" s="2"/>
      <c r="J472" s="2"/>
      <c r="K472" s="2"/>
      <c r="L472" s="2"/>
      <c r="M472" t="b">
        <f t="shared" si="120"/>
        <v>1</v>
      </c>
      <c r="N472" t="b">
        <f>IF(M472,ISNA(VLOOKUP(B472,$B$3:B471,1,FALSE)))</f>
        <v>1</v>
      </c>
      <c r="P472" s="14" t="b">
        <f t="shared" si="106"/>
        <v>1</v>
      </c>
      <c r="Q472" s="10" t="str">
        <f t="shared" si="107"/>
        <v>Terminal_Action_Code_Decline</v>
      </c>
      <c r="R472" s="15"/>
      <c r="S472" s="10" t="str">
        <f t="shared" si="108"/>
        <v>Terminal</v>
      </c>
      <c r="T472" s="10" t="str">
        <f t="shared" si="109"/>
        <v>H</v>
      </c>
      <c r="U472" s="11" t="str">
        <f t="shared" si="110"/>
        <v>TERMINAL_Terminal_Action_Code_Decline</v>
      </c>
      <c r="V472" s="9" t="str">
        <f t="shared" si="111"/>
        <v>("DF57"</v>
      </c>
      <c r="W472" s="9" t="str">
        <f t="shared" si="112"/>
        <v>,"Terminal Action Code - Decline"</v>
      </c>
      <c r="X472" s="9" t="str">
        <f t="shared" si="113"/>
        <v>,""</v>
      </c>
      <c r="Y472" s="9" t="str">
        <f t="shared" si="114"/>
        <v>,"Terminal"</v>
      </c>
      <c r="Z472" s="9" t="str">
        <f t="shared" si="115"/>
        <v>,"H"</v>
      </c>
      <c r="AA472" s="9" t="str">
        <f t="shared" si="116"/>
        <v>,""</v>
      </c>
      <c r="AB472" s="9" t="str">
        <f t="shared" si="117"/>
        <v>,""</v>
      </c>
      <c r="AC472" s="9" t="str">
        <f t="shared" si="118"/>
        <v>,""</v>
      </c>
      <c r="AD472" s="9"/>
      <c r="AE472" s="12" t="str">
        <f t="shared" si="119"/>
        <v>TERMINAL_Terminal_Action_Code_Decline("DF57","Terminal Action Code - Decline","","Terminal","H","","",""),</v>
      </c>
    </row>
    <row r="473" spans="1:31" ht="72" thickBot="1">
      <c r="A473">
        <v>468</v>
      </c>
      <c r="B473" s="4" t="s">
        <v>884</v>
      </c>
      <c r="C473" s="4" t="s">
        <v>885</v>
      </c>
      <c r="D473" s="5" t="s">
        <v>886</v>
      </c>
      <c r="E473" s="4" t="s">
        <v>13</v>
      </c>
      <c r="F473" s="4" t="s">
        <v>37</v>
      </c>
      <c r="G473" s="4"/>
      <c r="H473" s="4">
        <v>8</v>
      </c>
      <c r="I473" s="4">
        <v>8</v>
      </c>
      <c r="J473" s="4"/>
      <c r="K473" s="4"/>
      <c r="L473" s="4"/>
      <c r="M473" t="b">
        <f t="shared" si="120"/>
        <v>1</v>
      </c>
      <c r="N473" t="b">
        <f>IF(M473,ISNA(VLOOKUP(B473,$B$3:B472,1,FALSE)))</f>
        <v>1</v>
      </c>
      <c r="P473" s="14" t="b">
        <f t="shared" si="106"/>
        <v>1</v>
      </c>
      <c r="Q473" s="10" t="str">
        <f t="shared" si="107"/>
        <v>DS_Input_Card</v>
      </c>
      <c r="R473" s="15"/>
      <c r="S473" s="10" t="str">
        <f t="shared" si="108"/>
        <v>Card</v>
      </c>
      <c r="T473" s="10" t="str">
        <f t="shared" si="109"/>
        <v>binary</v>
      </c>
      <c r="U473" s="11" t="str">
        <f t="shared" si="110"/>
        <v>CARD_DS_Input_Card</v>
      </c>
      <c r="V473" s="9" t="str">
        <f t="shared" si="111"/>
        <v>("DF60"</v>
      </c>
      <c r="W473" s="9" t="str">
        <f t="shared" si="112"/>
        <v>,"DS Input (Card)"</v>
      </c>
      <c r="X473" s="9" t="str">
        <f t="shared" si="113"/>
        <v>,"Contains Terminal provided data if permanent data storage in the Card was applicable (DS Slot Management Control[8]=1b), remains applicable, or becomes applicable (DS ODS Info[8]=1b). Otherwise this data item is a filler to be supplied by the Kernel. The data is forwarded to the Card with the GENERATE AC command, as per DSDOL formatting."</v>
      </c>
      <c r="Y473" s="9" t="str">
        <f t="shared" si="114"/>
        <v>,"Card"</v>
      </c>
      <c r="Z473" s="9" t="str">
        <f t="shared" si="115"/>
        <v>,"binary"</v>
      </c>
      <c r="AA473" s="9" t="str">
        <f t="shared" si="116"/>
        <v>,""</v>
      </c>
      <c r="AB473" s="9" t="str">
        <f t="shared" si="117"/>
        <v>,"8"</v>
      </c>
      <c r="AC473" s="9" t="str">
        <f t="shared" si="118"/>
        <v>,"8"</v>
      </c>
      <c r="AD473" s="9"/>
      <c r="AE473" s="12" t="str">
        <f t="shared" si="119"/>
        <v>CARD_DS_Input_Card("DF60","DS Input (Card)","Contains Terminal provided data if permanent data storage in the Card was applicable (DS Slot Management Control[8]=1b), remains applicable, or becomes applicable (DS ODS Info[8]=1b). Otherwise this data item is a filler to be supplied by the Kernel. The data is forwarded to the Card with the GENERATE AC command, as per DSDOL formatting.","Card","binary","","8","8"),</v>
      </c>
    </row>
    <row r="474" spans="1:31" ht="15.75" thickBot="1">
      <c r="A474">
        <v>469</v>
      </c>
      <c r="B474" s="2" t="s">
        <v>884</v>
      </c>
      <c r="C474" s="2" t="s">
        <v>887</v>
      </c>
      <c r="D474" s="3"/>
      <c r="E474" s="2" t="s">
        <v>13</v>
      </c>
      <c r="F474" s="2" t="s">
        <v>30</v>
      </c>
      <c r="G474" s="2"/>
      <c r="H474" s="2"/>
      <c r="I474" s="2"/>
      <c r="J474" s="2"/>
      <c r="K474" s="2"/>
      <c r="L474" s="2"/>
      <c r="M474" t="b">
        <f t="shared" si="120"/>
        <v>1</v>
      </c>
      <c r="N474" t="b">
        <f>IF(M474,ISNA(VLOOKUP(B474,$B$3:B473,1,FALSE)))</f>
        <v>0</v>
      </c>
      <c r="P474" s="14" t="b">
        <f t="shared" si="106"/>
        <v>0</v>
      </c>
      <c r="Q474" s="10" t="str">
        <f t="shared" si="107"/>
        <v>DDA_Component_P</v>
      </c>
      <c r="R474" s="15"/>
      <c r="S474" s="10" t="str">
        <f t="shared" si="108"/>
        <v>Card</v>
      </c>
      <c r="T474" s="10" t="str">
        <f t="shared" si="109"/>
        <v>H</v>
      </c>
      <c r="U474" s="11" t="str">
        <f t="shared" si="110"/>
        <v>CARD_DDA_Component_P</v>
      </c>
      <c r="V474" s="9" t="str">
        <f t="shared" si="111"/>
        <v>("DF60"</v>
      </c>
      <c r="W474" s="9" t="str">
        <f t="shared" si="112"/>
        <v>,"DDA Component P"</v>
      </c>
      <c r="X474" s="9" t="str">
        <f t="shared" si="113"/>
        <v>,""</v>
      </c>
      <c r="Y474" s="9" t="str">
        <f t="shared" si="114"/>
        <v>,"Card"</v>
      </c>
      <c r="Z474" s="9" t="str">
        <f t="shared" si="115"/>
        <v>,"H"</v>
      </c>
      <c r="AA474" s="9" t="str">
        <f t="shared" si="116"/>
        <v>,""</v>
      </c>
      <c r="AB474" s="9" t="str">
        <f t="shared" si="117"/>
        <v>,""</v>
      </c>
      <c r="AC474" s="9" t="str">
        <f t="shared" si="118"/>
        <v>,""</v>
      </c>
      <c r="AD474" s="9"/>
      <c r="AE474" s="12" t="str">
        <f t="shared" si="119"/>
        <v/>
      </c>
    </row>
    <row r="475" spans="1:31" ht="15.75" thickBot="1">
      <c r="A475">
        <v>470</v>
      </c>
      <c r="B475" s="4" t="s">
        <v>888</v>
      </c>
      <c r="C475" s="4" t="s">
        <v>889</v>
      </c>
      <c r="D475" s="5"/>
      <c r="E475" s="4" t="s">
        <v>13</v>
      </c>
      <c r="F475" s="4" t="s">
        <v>30</v>
      </c>
      <c r="G475" s="4"/>
      <c r="H475" s="4"/>
      <c r="I475" s="4"/>
      <c r="J475" s="4"/>
      <c r="K475" s="4"/>
      <c r="L475" s="4"/>
      <c r="M475" t="b">
        <f t="shared" si="120"/>
        <v>1</v>
      </c>
      <c r="N475" t="b">
        <f>IF(M475,ISNA(VLOOKUP(B475,$B$3:B474,1,FALSE)))</f>
        <v>1</v>
      </c>
      <c r="P475" s="14" t="b">
        <f t="shared" si="106"/>
        <v>1</v>
      </c>
      <c r="Q475" s="10" t="str">
        <f t="shared" si="107"/>
        <v>DDA_Component_Q</v>
      </c>
      <c r="R475" s="15"/>
      <c r="S475" s="10" t="str">
        <f t="shared" si="108"/>
        <v>Card</v>
      </c>
      <c r="T475" s="10" t="str">
        <f t="shared" si="109"/>
        <v>H</v>
      </c>
      <c r="U475" s="11" t="str">
        <f t="shared" si="110"/>
        <v>CARD_DDA_Component_Q</v>
      </c>
      <c r="V475" s="9" t="str">
        <f t="shared" si="111"/>
        <v>("DF61"</v>
      </c>
      <c r="W475" s="9" t="str">
        <f t="shared" si="112"/>
        <v>,"DDA Component Q"</v>
      </c>
      <c r="X475" s="9" t="str">
        <f t="shared" si="113"/>
        <v>,""</v>
      </c>
      <c r="Y475" s="9" t="str">
        <f t="shared" si="114"/>
        <v>,"Card"</v>
      </c>
      <c r="Z475" s="9" t="str">
        <f t="shared" si="115"/>
        <v>,"H"</v>
      </c>
      <c r="AA475" s="9" t="str">
        <f t="shared" si="116"/>
        <v>,""</v>
      </c>
      <c r="AB475" s="9" t="str">
        <f t="shared" si="117"/>
        <v>,""</v>
      </c>
      <c r="AC475" s="9" t="str">
        <f t="shared" si="118"/>
        <v>,""</v>
      </c>
      <c r="AD475" s="9"/>
      <c r="AE475" s="12" t="str">
        <f t="shared" si="119"/>
        <v>CARD_DDA_Component_Q("DF61","DDA Component Q","","Card","H","","",""),</v>
      </c>
    </row>
    <row r="476" spans="1:31" ht="57.75" thickBot="1">
      <c r="A476">
        <v>471</v>
      </c>
      <c r="B476" s="2" t="s">
        <v>888</v>
      </c>
      <c r="C476" s="2" t="s">
        <v>890</v>
      </c>
      <c r="D476" s="3" t="s">
        <v>891</v>
      </c>
      <c r="E476" s="2" t="s">
        <v>13</v>
      </c>
      <c r="F476" s="2" t="s">
        <v>37</v>
      </c>
      <c r="G476" s="2"/>
      <c r="H476" s="2">
        <v>8</v>
      </c>
      <c r="I476" s="2">
        <v>8</v>
      </c>
      <c r="J476" s="2"/>
      <c r="K476" s="2"/>
      <c r="L476" s="2"/>
      <c r="M476" t="b">
        <f t="shared" si="120"/>
        <v>1</v>
      </c>
      <c r="N476" t="b">
        <f>IF(M476,ISNA(VLOOKUP(B476,$B$3:B475,1,FALSE)))</f>
        <v>0</v>
      </c>
      <c r="P476" s="14" t="b">
        <f t="shared" si="106"/>
        <v>0</v>
      </c>
      <c r="Q476" s="10" t="str">
        <f t="shared" si="107"/>
        <v>DS_Digest_H</v>
      </c>
      <c r="R476" s="15"/>
      <c r="S476" s="10" t="str">
        <f t="shared" si="108"/>
        <v>Card</v>
      </c>
      <c r="T476" s="10" t="str">
        <f t="shared" si="109"/>
        <v>binary</v>
      </c>
      <c r="U476" s="11" t="str">
        <f t="shared" si="110"/>
        <v>CARD_DS_Digest_H</v>
      </c>
      <c r="V476" s="9" t="str">
        <f t="shared" si="111"/>
        <v>("DF61"</v>
      </c>
      <c r="W476" s="9" t="str">
        <f t="shared" si="112"/>
        <v>,"DS Digest H"</v>
      </c>
      <c r="X476" s="9" t="str">
        <f t="shared" si="113"/>
        <v>,"Contains the result of OWHF2(DS Input (Term)) or OWHF2AES(DS Input (Term)), if DS Input (Term) is provided by the Terminal. This data object is to be supplied to the Card with the GENERATE AC command, as per DSDOL formatting."</v>
      </c>
      <c r="Y476" s="9" t="str">
        <f t="shared" si="114"/>
        <v>,"Card"</v>
      </c>
      <c r="Z476" s="9" t="str">
        <f t="shared" si="115"/>
        <v>,"binary"</v>
      </c>
      <c r="AA476" s="9" t="str">
        <f t="shared" si="116"/>
        <v>,""</v>
      </c>
      <c r="AB476" s="9" t="str">
        <f t="shared" si="117"/>
        <v>,"8"</v>
      </c>
      <c r="AC476" s="9" t="str">
        <f t="shared" si="118"/>
        <v>,"8"</v>
      </c>
      <c r="AD476" s="9"/>
      <c r="AE476" s="12" t="str">
        <f t="shared" si="119"/>
        <v/>
      </c>
    </row>
    <row r="477" spans="1:31" ht="29.25" thickBot="1">
      <c r="A477">
        <v>472</v>
      </c>
      <c r="B477" s="4" t="s">
        <v>892</v>
      </c>
      <c r="C477" s="4" t="s">
        <v>893</v>
      </c>
      <c r="D477" s="5" t="s">
        <v>894</v>
      </c>
      <c r="E477" s="4" t="s">
        <v>13</v>
      </c>
      <c r="F477" s="4" t="s">
        <v>37</v>
      </c>
      <c r="G477" s="4"/>
      <c r="H477" s="4">
        <v>1</v>
      </c>
      <c r="I477" s="4">
        <v>1</v>
      </c>
      <c r="J477" s="4"/>
      <c r="K477" s="4"/>
      <c r="L477" s="4"/>
      <c r="M477" t="b">
        <f t="shared" si="120"/>
        <v>1</v>
      </c>
      <c r="N477" t="b">
        <f>IF(M477,ISNA(VLOOKUP(B477,$B$3:B476,1,FALSE)))</f>
        <v>1</v>
      </c>
      <c r="P477" s="14" t="b">
        <f t="shared" si="106"/>
        <v>1</v>
      </c>
      <c r="Q477" s="10" t="str">
        <f t="shared" si="107"/>
        <v>DS_ODS_Info</v>
      </c>
      <c r="R477" s="15"/>
      <c r="S477" s="10" t="str">
        <f t="shared" si="108"/>
        <v>Card</v>
      </c>
      <c r="T477" s="10" t="str">
        <f t="shared" si="109"/>
        <v>binary</v>
      </c>
      <c r="U477" s="11" t="str">
        <f t="shared" si="110"/>
        <v>CARD_DS_ODS_Info</v>
      </c>
      <c r="V477" s="9" t="str">
        <f t="shared" si="111"/>
        <v>("DF62"</v>
      </c>
      <c r="W477" s="9" t="str">
        <f t="shared" si="112"/>
        <v>,"DS ODS Info"</v>
      </c>
      <c r="X477" s="9" t="str">
        <f t="shared" si="113"/>
        <v>,"Contains Terminal provided data to be forwarded to the Card with the GENERATE AC command, as per DSDOL formatting."</v>
      </c>
      <c r="Y477" s="9" t="str">
        <f t="shared" si="114"/>
        <v>,"Card"</v>
      </c>
      <c r="Z477" s="9" t="str">
        <f t="shared" si="115"/>
        <v>,"binary"</v>
      </c>
      <c r="AA477" s="9" t="str">
        <f t="shared" si="116"/>
        <v>,""</v>
      </c>
      <c r="AB477" s="9" t="str">
        <f t="shared" si="117"/>
        <v>,"1"</v>
      </c>
      <c r="AC477" s="9" t="str">
        <f t="shared" si="118"/>
        <v>,"1"</v>
      </c>
      <c r="AD477" s="9"/>
      <c r="AE477" s="12" t="str">
        <f t="shared" si="119"/>
        <v>CARD_DS_ODS_Info("DF62","DS ODS Info","Contains Terminal provided data to be forwarded to the Card with the GENERATE AC command, as per DSDOL formatting.","Card","binary","","1","1"),</v>
      </c>
    </row>
    <row r="478" spans="1:31" ht="15.75" thickBot="1">
      <c r="A478">
        <v>473</v>
      </c>
      <c r="B478" s="2" t="s">
        <v>892</v>
      </c>
      <c r="C478" s="2" t="s">
        <v>895</v>
      </c>
      <c r="D478" s="3"/>
      <c r="E478" s="2" t="s">
        <v>13</v>
      </c>
      <c r="F478" s="2" t="s">
        <v>30</v>
      </c>
      <c r="G478" s="2"/>
      <c r="H478" s="2"/>
      <c r="I478" s="2"/>
      <c r="J478" s="2"/>
      <c r="K478" s="2"/>
      <c r="L478" s="2"/>
      <c r="M478" t="b">
        <f t="shared" si="120"/>
        <v>1</v>
      </c>
      <c r="N478" t="b">
        <f>IF(M478,ISNA(VLOOKUP(B478,$B$3:B477,1,FALSE)))</f>
        <v>0</v>
      </c>
      <c r="P478" s="14" t="b">
        <f t="shared" si="106"/>
        <v>0</v>
      </c>
      <c r="Q478" s="10" t="str">
        <f t="shared" si="107"/>
        <v>DDA_Component_D1</v>
      </c>
      <c r="R478" s="15"/>
      <c r="S478" s="10" t="str">
        <f t="shared" si="108"/>
        <v>Card</v>
      </c>
      <c r="T478" s="10" t="str">
        <f t="shared" si="109"/>
        <v>H</v>
      </c>
      <c r="U478" s="11" t="str">
        <f t="shared" si="110"/>
        <v>CARD_DDA_Component_D1</v>
      </c>
      <c r="V478" s="9" t="str">
        <f t="shared" si="111"/>
        <v>("DF62"</v>
      </c>
      <c r="W478" s="9" t="str">
        <f t="shared" si="112"/>
        <v>,"DDA Component D1"</v>
      </c>
      <c r="X478" s="9" t="str">
        <f t="shared" si="113"/>
        <v>,""</v>
      </c>
      <c r="Y478" s="9" t="str">
        <f t="shared" si="114"/>
        <v>,"Card"</v>
      </c>
      <c r="Z478" s="9" t="str">
        <f t="shared" si="115"/>
        <v>,"H"</v>
      </c>
      <c r="AA478" s="9" t="str">
        <f t="shared" si="116"/>
        <v>,""</v>
      </c>
      <c r="AB478" s="9" t="str">
        <f t="shared" si="117"/>
        <v>,""</v>
      </c>
      <c r="AC478" s="9" t="str">
        <f t="shared" si="118"/>
        <v>,""</v>
      </c>
      <c r="AD478" s="9"/>
      <c r="AE478" s="12" t="str">
        <f t="shared" si="119"/>
        <v/>
      </c>
    </row>
    <row r="479" spans="1:31" ht="15.75" thickBot="1">
      <c r="A479">
        <v>474</v>
      </c>
      <c r="B479" s="4" t="s">
        <v>896</v>
      </c>
      <c r="C479" s="4" t="s">
        <v>897</v>
      </c>
      <c r="D479" s="5"/>
      <c r="E479" s="4" t="s">
        <v>13</v>
      </c>
      <c r="F479" s="4" t="s">
        <v>30</v>
      </c>
      <c r="G479" s="4"/>
      <c r="H479" s="4"/>
      <c r="I479" s="4"/>
      <c r="J479" s="4"/>
      <c r="K479" s="4"/>
      <c r="L479" s="4"/>
      <c r="M479" t="b">
        <f t="shared" si="120"/>
        <v>1</v>
      </c>
      <c r="N479" t="b">
        <f>IF(M479,ISNA(VLOOKUP(B479,$B$3:B478,1,FALSE)))</f>
        <v>1</v>
      </c>
      <c r="P479" s="14" t="b">
        <f t="shared" si="106"/>
        <v>1</v>
      </c>
      <c r="Q479" s="10" t="str">
        <f t="shared" si="107"/>
        <v>DDA_Component_D2</v>
      </c>
      <c r="R479" s="15"/>
      <c r="S479" s="10" t="str">
        <f t="shared" si="108"/>
        <v>Card</v>
      </c>
      <c r="T479" s="10" t="str">
        <f t="shared" si="109"/>
        <v>H</v>
      </c>
      <c r="U479" s="11" t="str">
        <f t="shared" si="110"/>
        <v>CARD_DDA_Component_D2</v>
      </c>
      <c r="V479" s="9" t="str">
        <f t="shared" si="111"/>
        <v>("DF63"</v>
      </c>
      <c r="W479" s="9" t="str">
        <f t="shared" si="112"/>
        <v>,"DDA Component D2"</v>
      </c>
      <c r="X479" s="9" t="str">
        <f t="shared" si="113"/>
        <v>,""</v>
      </c>
      <c r="Y479" s="9" t="str">
        <f t="shared" si="114"/>
        <v>,"Card"</v>
      </c>
      <c r="Z479" s="9" t="str">
        <f t="shared" si="115"/>
        <v>,"H"</v>
      </c>
      <c r="AA479" s="9" t="str">
        <f t="shared" si="116"/>
        <v>,""</v>
      </c>
      <c r="AB479" s="9" t="str">
        <f t="shared" si="117"/>
        <v>,""</v>
      </c>
      <c r="AC479" s="9" t="str">
        <f t="shared" si="118"/>
        <v>,""</v>
      </c>
      <c r="AD479" s="9"/>
      <c r="AE479" s="12" t="str">
        <f t="shared" si="119"/>
        <v>CARD_DDA_Component_D2("DF63","DDA Component D2","","Card","H","","",""),</v>
      </c>
    </row>
    <row r="480" spans="1:31" ht="29.25" thickBot="1">
      <c r="A480">
        <v>475</v>
      </c>
      <c r="B480" s="2" t="s">
        <v>896</v>
      </c>
      <c r="C480" s="2" t="s">
        <v>898</v>
      </c>
      <c r="D480" s="3" t="s">
        <v>894</v>
      </c>
      <c r="E480" s="2" t="s">
        <v>13</v>
      </c>
      <c r="F480" s="2" t="s">
        <v>37</v>
      </c>
      <c r="G480" s="2"/>
      <c r="H480" s="2">
        <v>0</v>
      </c>
      <c r="I480" s="2">
        <v>160</v>
      </c>
      <c r="J480" s="2"/>
      <c r="K480" s="2"/>
      <c r="L480" s="2"/>
      <c r="M480" t="b">
        <f t="shared" si="120"/>
        <v>1</v>
      </c>
      <c r="N480" t="b">
        <f>IF(M480,ISNA(VLOOKUP(B480,$B$3:B479,1,FALSE)))</f>
        <v>0</v>
      </c>
      <c r="P480" s="14" t="b">
        <f t="shared" si="106"/>
        <v>0</v>
      </c>
      <c r="Q480" s="10" t="str">
        <f t="shared" si="107"/>
        <v>DS_ODS_Term</v>
      </c>
      <c r="R480" s="15"/>
      <c r="S480" s="10" t="str">
        <f t="shared" si="108"/>
        <v>Card</v>
      </c>
      <c r="T480" s="10" t="str">
        <f t="shared" si="109"/>
        <v>binary</v>
      </c>
      <c r="U480" s="11" t="str">
        <f t="shared" si="110"/>
        <v>CARD_DS_ODS_Term</v>
      </c>
      <c r="V480" s="9" t="str">
        <f t="shared" si="111"/>
        <v>("DF63"</v>
      </c>
      <c r="W480" s="9" t="str">
        <f t="shared" si="112"/>
        <v>,"DS ODS Term"</v>
      </c>
      <c r="X480" s="9" t="str">
        <f t="shared" si="113"/>
        <v>,"Contains Terminal provided data to be forwarded to the Card with the GENERATE AC command, as per DSDOL formatting."</v>
      </c>
      <c r="Y480" s="9" t="str">
        <f t="shared" si="114"/>
        <v>,"Card"</v>
      </c>
      <c r="Z480" s="9" t="str">
        <f t="shared" si="115"/>
        <v>,"binary"</v>
      </c>
      <c r="AA480" s="9" t="str">
        <f t="shared" si="116"/>
        <v>,""</v>
      </c>
      <c r="AB480" s="9" t="str">
        <f t="shared" si="117"/>
        <v>,"0"</v>
      </c>
      <c r="AC480" s="9" t="str">
        <f t="shared" si="118"/>
        <v>,"160"</v>
      </c>
      <c r="AD480" s="9"/>
      <c r="AE480" s="12" t="str">
        <f t="shared" si="119"/>
        <v/>
      </c>
    </row>
    <row r="481" spans="1:31" ht="15.75" thickBot="1">
      <c r="A481">
        <v>476</v>
      </c>
      <c r="B481" s="4" t="s">
        <v>899</v>
      </c>
      <c r="C481" s="4" t="s">
        <v>900</v>
      </c>
      <c r="D481" s="5"/>
      <c r="E481" s="4" t="s">
        <v>13</v>
      </c>
      <c r="F481" s="4" t="s">
        <v>30</v>
      </c>
      <c r="G481" s="4"/>
      <c r="H481" s="4"/>
      <c r="I481" s="4"/>
      <c r="J481" s="4"/>
      <c r="K481" s="4"/>
      <c r="L481" s="4"/>
      <c r="M481" t="b">
        <f t="shared" si="120"/>
        <v>1</v>
      </c>
      <c r="N481" t="b">
        <f>IF(M481,ISNA(VLOOKUP(B481,$B$3:B480,1,FALSE)))</f>
        <v>1</v>
      </c>
      <c r="P481" s="14" t="b">
        <f t="shared" si="106"/>
        <v>1</v>
      </c>
      <c r="Q481" s="10" t="str">
        <f t="shared" si="107"/>
        <v>DDA_Component_Q_Minus_1_Mod_P</v>
      </c>
      <c r="R481" s="15"/>
      <c r="S481" s="10" t="str">
        <f t="shared" si="108"/>
        <v>Card</v>
      </c>
      <c r="T481" s="10" t="str">
        <f t="shared" si="109"/>
        <v>H</v>
      </c>
      <c r="U481" s="11" t="str">
        <f t="shared" si="110"/>
        <v>CARD_DDA_Component_Q_Minus_1_Mod_P</v>
      </c>
      <c r="V481" s="9" t="str">
        <f t="shared" si="111"/>
        <v>("DF64"</v>
      </c>
      <c r="W481" s="9" t="str">
        <f t="shared" si="112"/>
        <v>,"DDA Component Q Minus 1 Mod P"</v>
      </c>
      <c r="X481" s="9" t="str">
        <f t="shared" si="113"/>
        <v>,""</v>
      </c>
      <c r="Y481" s="9" t="str">
        <f t="shared" si="114"/>
        <v>,"Card"</v>
      </c>
      <c r="Z481" s="9" t="str">
        <f t="shared" si="115"/>
        <v>,"H"</v>
      </c>
      <c r="AA481" s="9" t="str">
        <f t="shared" si="116"/>
        <v>,""</v>
      </c>
      <c r="AB481" s="9" t="str">
        <f t="shared" si="117"/>
        <v>,""</v>
      </c>
      <c r="AC481" s="9" t="str">
        <f t="shared" si="118"/>
        <v>,""</v>
      </c>
      <c r="AD481" s="9"/>
      <c r="AE481" s="12" t="str">
        <f t="shared" si="119"/>
        <v>CARD_DDA_Component_Q_Minus_1_Mod_P("DF64","DDA Component Q Minus 1 Mod P","","Card","H","","",""),</v>
      </c>
    </row>
    <row r="482" spans="1:31" ht="15.75" thickBot="1">
      <c r="A482">
        <v>477</v>
      </c>
      <c r="B482" s="2" t="s">
        <v>901</v>
      </c>
      <c r="C482" s="2" t="s">
        <v>902</v>
      </c>
      <c r="D482" s="3"/>
      <c r="E482" s="2" t="s">
        <v>13</v>
      </c>
      <c r="F482" s="2" t="s">
        <v>30</v>
      </c>
      <c r="G482" s="2"/>
      <c r="H482" s="2"/>
      <c r="I482" s="2"/>
      <c r="J482" s="2"/>
      <c r="K482" s="2"/>
      <c r="L482" s="2"/>
      <c r="M482" t="b">
        <f t="shared" si="120"/>
        <v>1</v>
      </c>
      <c r="N482" t="b">
        <f>IF(M482,ISNA(VLOOKUP(B482,$B$3:B481,1,FALSE)))</f>
        <v>1</v>
      </c>
      <c r="P482" s="14" t="b">
        <f t="shared" si="106"/>
        <v>1</v>
      </c>
      <c r="Q482" s="10" t="str">
        <f t="shared" si="107"/>
        <v>DDA_Private_Exponent</v>
      </c>
      <c r="R482" s="15"/>
      <c r="S482" s="10" t="str">
        <f t="shared" si="108"/>
        <v>Card</v>
      </c>
      <c r="T482" s="10" t="str">
        <f t="shared" si="109"/>
        <v>H</v>
      </c>
      <c r="U482" s="11" t="str">
        <f t="shared" si="110"/>
        <v>CARD_DDA_Private_Exponent</v>
      </c>
      <c r="V482" s="9" t="str">
        <f t="shared" si="111"/>
        <v>("DF65"</v>
      </c>
      <c r="W482" s="9" t="str">
        <f t="shared" si="112"/>
        <v>,"DDA Private Exponent"</v>
      </c>
      <c r="X482" s="9" t="str">
        <f t="shared" si="113"/>
        <v>,""</v>
      </c>
      <c r="Y482" s="9" t="str">
        <f t="shared" si="114"/>
        <v>,"Card"</v>
      </c>
      <c r="Z482" s="9" t="str">
        <f t="shared" si="115"/>
        <v>,"H"</v>
      </c>
      <c r="AA482" s="9" t="str">
        <f t="shared" si="116"/>
        <v>,""</v>
      </c>
      <c r="AB482" s="9" t="str">
        <f t="shared" si="117"/>
        <v>,""</v>
      </c>
      <c r="AC482" s="9" t="str">
        <f t="shared" si="118"/>
        <v>,""</v>
      </c>
      <c r="AD482" s="9"/>
      <c r="AE482" s="12" t="str">
        <f t="shared" si="119"/>
        <v>CARD_DDA_Private_Exponent("DF65","DDA Private Exponent","","Card","H","","",""),</v>
      </c>
    </row>
    <row r="483" spans="1:31" ht="15.75" thickBot="1">
      <c r="A483">
        <v>478</v>
      </c>
      <c r="B483" s="4" t="s">
        <v>903</v>
      </c>
      <c r="C483" s="4" t="s">
        <v>904</v>
      </c>
      <c r="D483" s="5"/>
      <c r="E483" s="4" t="s">
        <v>13</v>
      </c>
      <c r="F483" s="4" t="s">
        <v>30</v>
      </c>
      <c r="G483" s="4"/>
      <c r="H483" s="4"/>
      <c r="I483" s="4"/>
      <c r="J483" s="4"/>
      <c r="K483" s="4"/>
      <c r="L483" s="4"/>
      <c r="M483" t="b">
        <f t="shared" si="120"/>
        <v>1</v>
      </c>
      <c r="N483" t="b">
        <f>IF(M483,ISNA(VLOOKUP(B483,$B$3:B482,1,FALSE)))</f>
        <v>1</v>
      </c>
      <c r="P483" s="14" t="b">
        <f t="shared" si="106"/>
        <v>1</v>
      </c>
      <c r="Q483" s="10" t="str">
        <f t="shared" si="107"/>
        <v>Paypass_Contactless</v>
      </c>
      <c r="R483" s="15"/>
      <c r="S483" s="10" t="str">
        <f t="shared" si="108"/>
        <v>Card</v>
      </c>
      <c r="T483" s="10" t="str">
        <f t="shared" si="109"/>
        <v>H</v>
      </c>
      <c r="U483" s="11" t="str">
        <f t="shared" si="110"/>
        <v>CARD_Paypass_Contactless</v>
      </c>
      <c r="V483" s="9" t="str">
        <f t="shared" si="111"/>
        <v>("DF6B"</v>
      </c>
      <c r="W483" s="9" t="str">
        <f t="shared" si="112"/>
        <v>,"Paypass Contactless"</v>
      </c>
      <c r="X483" s="9" t="str">
        <f t="shared" si="113"/>
        <v>,""</v>
      </c>
      <c r="Y483" s="9" t="str">
        <f t="shared" si="114"/>
        <v>,"Card"</v>
      </c>
      <c r="Z483" s="9" t="str">
        <f t="shared" si="115"/>
        <v>,"H"</v>
      </c>
      <c r="AA483" s="9" t="str">
        <f t="shared" si="116"/>
        <v>,""</v>
      </c>
      <c r="AB483" s="9" t="str">
        <f t="shared" si="117"/>
        <v>,""</v>
      </c>
      <c r="AC483" s="9" t="str">
        <f t="shared" si="118"/>
        <v>,""</v>
      </c>
      <c r="AD483" s="9"/>
      <c r="AE483" s="12" t="str">
        <f t="shared" si="119"/>
        <v>CARD_Paypass_Contactless("DF6B","Paypass Contactless","","Card","H","","",""),</v>
      </c>
    </row>
    <row r="484" spans="1:31" ht="15.75" thickBot="1">
      <c r="A484">
        <v>479</v>
      </c>
      <c r="B484" s="2" t="s">
        <v>905</v>
      </c>
      <c r="C484" s="2" t="s">
        <v>906</v>
      </c>
      <c r="D484" s="3"/>
      <c r="E484" s="2" t="s">
        <v>13</v>
      </c>
      <c r="F484" s="2" t="s">
        <v>30</v>
      </c>
      <c r="G484" s="2"/>
      <c r="H484" s="2"/>
      <c r="I484" s="2"/>
      <c r="J484" s="2"/>
      <c r="K484" s="2"/>
      <c r="L484" s="2"/>
      <c r="M484" t="b">
        <f t="shared" si="120"/>
        <v>1</v>
      </c>
      <c r="N484" t="b">
        <f>IF(M484,ISNA(VLOOKUP(B484,$B$3:B483,1,FALSE)))</f>
        <v>1</v>
      </c>
      <c r="P484" s="14" t="b">
        <f t="shared" si="106"/>
        <v>1</v>
      </c>
      <c r="Q484" s="10" t="str">
        <f t="shared" si="107"/>
        <v>Dynamic_Data_Authentication_Keys</v>
      </c>
      <c r="R484" s="15"/>
      <c r="S484" s="10" t="str">
        <f t="shared" si="108"/>
        <v>Card</v>
      </c>
      <c r="T484" s="10" t="str">
        <f t="shared" si="109"/>
        <v>H</v>
      </c>
      <c r="U484" s="11" t="str">
        <f t="shared" si="110"/>
        <v>CARD_Dynamic_Data_Authentication_Keys</v>
      </c>
      <c r="V484" s="9" t="str">
        <f t="shared" si="111"/>
        <v>("DF79"</v>
      </c>
      <c r="W484" s="9" t="str">
        <f t="shared" si="112"/>
        <v>,"Dynamic Data Authentication Keys"</v>
      </c>
      <c r="X484" s="9" t="str">
        <f t="shared" si="113"/>
        <v>,""</v>
      </c>
      <c r="Y484" s="9" t="str">
        <f t="shared" si="114"/>
        <v>,"Card"</v>
      </c>
      <c r="Z484" s="9" t="str">
        <f t="shared" si="115"/>
        <v>,"H"</v>
      </c>
      <c r="AA484" s="9" t="str">
        <f t="shared" si="116"/>
        <v>,""</v>
      </c>
      <c r="AB484" s="9" t="str">
        <f t="shared" si="117"/>
        <v>,""</v>
      </c>
      <c r="AC484" s="9" t="str">
        <f t="shared" si="118"/>
        <v>,""</v>
      </c>
      <c r="AD484" s="9"/>
      <c r="AE484" s="12" t="str">
        <f t="shared" si="119"/>
        <v>CARD_Dynamic_Data_Authentication_Keys("DF79","Dynamic Data Authentication Keys","","Card","H","","",""),</v>
      </c>
    </row>
    <row r="485" spans="1:31" ht="57.75" thickBot="1">
      <c r="A485">
        <v>480</v>
      </c>
      <c r="B485" s="4" t="s">
        <v>907</v>
      </c>
      <c r="C485" s="4" t="s">
        <v>908</v>
      </c>
      <c r="D485" s="5" t="s">
        <v>909</v>
      </c>
      <c r="E485" s="4" t="s">
        <v>13</v>
      </c>
      <c r="F485" s="4" t="s">
        <v>37</v>
      </c>
      <c r="G485" s="4"/>
      <c r="H485" s="4">
        <v>8</v>
      </c>
      <c r="I485" s="4">
        <v>16</v>
      </c>
      <c r="J485" s="4"/>
      <c r="K485" s="4"/>
      <c r="L485" s="4"/>
      <c r="M485" t="b">
        <f t="shared" si="120"/>
        <v>1</v>
      </c>
      <c r="N485" t="b">
        <f>IF(M485,ISNA(VLOOKUP(B485,$B$3:B484,1,FALSE)))</f>
        <v>1</v>
      </c>
      <c r="P485" s="14" t="b">
        <f t="shared" si="106"/>
        <v>1</v>
      </c>
      <c r="Q485" s="10" t="str">
        <f t="shared" si="107"/>
        <v>DS_Summary_2</v>
      </c>
      <c r="R485" s="15"/>
      <c r="S485" s="10" t="str">
        <f t="shared" si="108"/>
        <v>Card</v>
      </c>
      <c r="T485" s="10" t="str">
        <f t="shared" si="109"/>
        <v>binary</v>
      </c>
      <c r="U485" s="11" t="str">
        <f t="shared" si="110"/>
        <v>CARD_DS_Summary_2</v>
      </c>
      <c r="V485" s="9" t="str">
        <f t="shared" si="111"/>
        <v>("DF8101"</v>
      </c>
      <c r="W485" s="9" t="str">
        <f t="shared" si="112"/>
        <v>,"DS Summary 2"</v>
      </c>
      <c r="X485" s="9" t="str">
        <f t="shared" si="113"/>
        <v>,"This data allows the Kernel to check the consistency between DS Summary 1 and DS Summary 2, and so to ensure that DS ODS Card is provided by a genuine Card. It is located in the ICC Dynamic Data recovered from the Signed Dynamic Application Data."</v>
      </c>
      <c r="Y485" s="9" t="str">
        <f t="shared" si="114"/>
        <v>,"Card"</v>
      </c>
      <c r="Z485" s="9" t="str">
        <f t="shared" si="115"/>
        <v>,"binary"</v>
      </c>
      <c r="AA485" s="9" t="str">
        <f t="shared" si="116"/>
        <v>,""</v>
      </c>
      <c r="AB485" s="9" t="str">
        <f t="shared" si="117"/>
        <v>,"8"</v>
      </c>
      <c r="AC485" s="9" t="str">
        <f t="shared" si="118"/>
        <v>,"16"</v>
      </c>
      <c r="AD485" s="9"/>
      <c r="AE485" s="12" t="str">
        <f t="shared" si="119"/>
        <v>CARD_DS_Summary_2("DF8101","DS Summary 2","This data allows the Kernel to check the consistency between DS Summary 1 and DS Summary 2, and so to ensure that DS ODS Card is provided by a genuine Card. It is located in the ICC Dynamic Data recovered from the Signed Dynamic Application Data.","Card","binary","","8","16"),</v>
      </c>
    </row>
    <row r="486" spans="1:31" ht="43.5" thickBot="1">
      <c r="A486">
        <v>481</v>
      </c>
      <c r="B486" s="2" t="s">
        <v>910</v>
      </c>
      <c r="C486" s="2" t="s">
        <v>911</v>
      </c>
      <c r="D486" s="3" t="s">
        <v>912</v>
      </c>
      <c r="E486" s="2" t="s">
        <v>13</v>
      </c>
      <c r="F486" s="2" t="s">
        <v>37</v>
      </c>
      <c r="G486" s="2"/>
      <c r="H486" s="2">
        <v>8</v>
      </c>
      <c r="I486" s="2">
        <v>16</v>
      </c>
      <c r="J486" s="2"/>
      <c r="K486" s="2"/>
      <c r="L486" s="2"/>
      <c r="M486" t="b">
        <f t="shared" si="120"/>
        <v>1</v>
      </c>
      <c r="N486" t="b">
        <f>IF(M486,ISNA(VLOOKUP(B486,$B$3:B485,1,FALSE)))</f>
        <v>1</v>
      </c>
      <c r="P486" s="14" t="b">
        <f t="shared" si="106"/>
        <v>1</v>
      </c>
      <c r="Q486" s="10" t="str">
        <f t="shared" si="107"/>
        <v>DS_Summary_3</v>
      </c>
      <c r="R486" s="15"/>
      <c r="S486" s="10" t="str">
        <f t="shared" si="108"/>
        <v>Card</v>
      </c>
      <c r="T486" s="10" t="str">
        <f t="shared" si="109"/>
        <v>binary</v>
      </c>
      <c r="U486" s="11" t="str">
        <f t="shared" si="110"/>
        <v>CARD_DS_Summary_3</v>
      </c>
      <c r="V486" s="9" t="str">
        <f t="shared" si="111"/>
        <v>("DF8102"</v>
      </c>
      <c r="W486" s="9" t="str">
        <f t="shared" si="112"/>
        <v>,"DS Summary 3"</v>
      </c>
      <c r="X486" s="9" t="str">
        <f t="shared" si="113"/>
        <v>,"This data allows the Kernel to check whether the Card has seen the same transaction data as were sent by the Terminal/Kernel. It is located in the ICC Dynamic Data recovered from the Signed Dynamic Application Data."</v>
      </c>
      <c r="Y486" s="9" t="str">
        <f t="shared" si="114"/>
        <v>,"Card"</v>
      </c>
      <c r="Z486" s="9" t="str">
        <f t="shared" si="115"/>
        <v>,"binary"</v>
      </c>
      <c r="AA486" s="9" t="str">
        <f t="shared" si="116"/>
        <v>,""</v>
      </c>
      <c r="AB486" s="9" t="str">
        <f t="shared" si="117"/>
        <v>,"8"</v>
      </c>
      <c r="AC486" s="9" t="str">
        <f t="shared" si="118"/>
        <v>,"16"</v>
      </c>
      <c r="AD486" s="9"/>
      <c r="AE486" s="12" t="str">
        <f t="shared" si="119"/>
        <v>CARD_DS_Summary_3("DF8102","DS Summary 3","This data allows the Kernel to check whether the Card has seen the same transaction data as were sent by the Terminal/Kernel. It is located in the ICC Dynamic Data recovered from the Signed Dynamic Application Data.","Card","binary","","8","16"),</v>
      </c>
    </row>
    <row r="487" spans="1:31" ht="57.75" thickBot="1">
      <c r="A487">
        <v>482</v>
      </c>
      <c r="B487" s="4" t="s">
        <v>913</v>
      </c>
      <c r="C487" s="4" t="s">
        <v>914</v>
      </c>
      <c r="D487" s="5" t="s">
        <v>915</v>
      </c>
      <c r="E487" s="4"/>
      <c r="F487" s="4" t="s">
        <v>272</v>
      </c>
      <c r="G487" s="4"/>
      <c r="H487" s="4">
        <v>6</v>
      </c>
      <c r="I487" s="4">
        <v>6</v>
      </c>
      <c r="J487" s="4"/>
      <c r="K487" s="4"/>
      <c r="L487" s="4"/>
      <c r="M487" t="b">
        <f t="shared" si="120"/>
        <v>1</v>
      </c>
      <c r="N487" t="b">
        <f>IF(M487,ISNA(VLOOKUP(B487,$B$3:B486,1,FALSE)))</f>
        <v>1</v>
      </c>
      <c r="P487" s="14" t="b">
        <f t="shared" si="106"/>
        <v>1</v>
      </c>
      <c r="Q487" s="10" t="str">
        <f t="shared" si="107"/>
        <v>Balance_Read_Before_Gen_AC</v>
      </c>
      <c r="R487" s="15"/>
      <c r="S487" s="10" t="str">
        <f t="shared" si="108"/>
        <v/>
      </c>
      <c r="T487" s="10" t="str">
        <f t="shared" si="109"/>
        <v>n_12</v>
      </c>
      <c r="U487" s="11" t="str">
        <f t="shared" si="110"/>
        <v>Balance_Read_Before_Gen_AC</v>
      </c>
      <c r="V487" s="9" t="str">
        <f t="shared" si="111"/>
        <v>("DF8104"</v>
      </c>
      <c r="W487" s="9" t="str">
        <f t="shared" si="112"/>
        <v>,"Balance Read Before Gen AC"</v>
      </c>
      <c r="X487" s="9" t="str">
        <f t="shared" si="113"/>
        <v>,"The presence of Balance Read Before Gen AC in the TLV Database is an indication to the Kernel to read the offline balance from the Card before the GENERATE AC command. The Kernel stores the offline balance read from the Card in Balance Read Before Gen AC."</v>
      </c>
      <c r="Y487" s="9" t="str">
        <f t="shared" si="114"/>
        <v>,""</v>
      </c>
      <c r="Z487" s="9" t="str">
        <f t="shared" si="115"/>
        <v>,"n 12"</v>
      </c>
      <c r="AA487" s="9" t="str">
        <f t="shared" si="116"/>
        <v>,""</v>
      </c>
      <c r="AB487" s="9" t="str">
        <f t="shared" si="117"/>
        <v>,"6"</v>
      </c>
      <c r="AC487" s="9" t="str">
        <f t="shared" si="118"/>
        <v>,"6"</v>
      </c>
      <c r="AD487" s="9"/>
      <c r="AE487" s="12" t="str">
        <f t="shared" si="119"/>
        <v>Balance_Read_Before_Gen_AC("DF8104","Balance Read Before Gen AC","The presence of Balance Read Before Gen AC in the TLV Database is an indication to the Kernel to read the offline balance from the Card before the GENERATE AC command. The Kernel stores the offline balance read from the Card in Balance Read Before Gen AC.","","n 12","","6","6"),</v>
      </c>
    </row>
    <row r="488" spans="1:31" ht="57.75" thickBot="1">
      <c r="A488">
        <v>483</v>
      </c>
      <c r="B488" s="2" t="s">
        <v>916</v>
      </c>
      <c r="C488" s="2" t="s">
        <v>917</v>
      </c>
      <c r="D488" s="3" t="s">
        <v>918</v>
      </c>
      <c r="E488" s="2"/>
      <c r="F488" s="2" t="s">
        <v>272</v>
      </c>
      <c r="G488" s="2"/>
      <c r="H488" s="2">
        <v>6</v>
      </c>
      <c r="I488" s="2">
        <v>6</v>
      </c>
      <c r="J488" s="2"/>
      <c r="K488" s="2"/>
      <c r="L488" s="2"/>
      <c r="M488" t="b">
        <f t="shared" si="120"/>
        <v>1</v>
      </c>
      <c r="N488" t="b">
        <f>IF(M488,ISNA(VLOOKUP(B488,$B$3:B487,1,FALSE)))</f>
        <v>1</v>
      </c>
      <c r="P488" s="14" t="b">
        <f t="shared" si="106"/>
        <v>1</v>
      </c>
      <c r="Q488" s="10" t="str">
        <f t="shared" si="107"/>
        <v>Balance_Read_After_Gen_AC</v>
      </c>
      <c r="R488" s="15"/>
      <c r="S488" s="10" t="str">
        <f t="shared" si="108"/>
        <v/>
      </c>
      <c r="T488" s="10" t="str">
        <f t="shared" si="109"/>
        <v>n_12</v>
      </c>
      <c r="U488" s="11" t="str">
        <f t="shared" si="110"/>
        <v>Balance_Read_After_Gen_AC</v>
      </c>
      <c r="V488" s="9" t="str">
        <f t="shared" si="111"/>
        <v>("DF8105"</v>
      </c>
      <c r="W488" s="9" t="str">
        <f t="shared" si="112"/>
        <v>,"Balance Read After Gen AC"</v>
      </c>
      <c r="X488" s="9" t="str">
        <f t="shared" si="113"/>
        <v>,"The presence of Balance Read After Gen AC in the TLV Database is an indication to the Kernel to read the offline balance from the Card after the GENERATE AC command. The Kernel stores the offline balance read from the Card in Balance Read After Gen AC."</v>
      </c>
      <c r="Y488" s="9" t="str">
        <f t="shared" si="114"/>
        <v>,""</v>
      </c>
      <c r="Z488" s="9" t="str">
        <f t="shared" si="115"/>
        <v>,"n 12"</v>
      </c>
      <c r="AA488" s="9" t="str">
        <f t="shared" si="116"/>
        <v>,""</v>
      </c>
      <c r="AB488" s="9" t="str">
        <f t="shared" si="117"/>
        <v>,"6"</v>
      </c>
      <c r="AC488" s="9" t="str">
        <f t="shared" si="118"/>
        <v>,"6"</v>
      </c>
      <c r="AD488" s="9"/>
      <c r="AE488" s="12" t="str">
        <f t="shared" si="119"/>
        <v>Balance_Read_After_Gen_AC("DF8105","Balance Read After Gen AC","The presence of Balance Read After Gen AC in the TLV Database is an indication to the Kernel to read the offline balance from the Card after the GENERATE AC command. The Kernel stores the offline balance read from the Card in Balance Read After Gen AC.","","n 12","","6","6"),</v>
      </c>
    </row>
    <row r="489" spans="1:31" ht="29.25" thickBot="1">
      <c r="A489">
        <v>484</v>
      </c>
      <c r="B489" s="4" t="s">
        <v>919</v>
      </c>
      <c r="C489" s="4" t="s">
        <v>920</v>
      </c>
      <c r="D489" s="5" t="s">
        <v>921</v>
      </c>
      <c r="E489" s="4" t="s">
        <v>13</v>
      </c>
      <c r="F489" s="4" t="s">
        <v>37</v>
      </c>
      <c r="G489" s="4"/>
      <c r="H489" s="4" t="s">
        <v>110</v>
      </c>
      <c r="I489" s="4" t="s">
        <v>110</v>
      </c>
      <c r="J489" s="4"/>
      <c r="K489" s="4"/>
      <c r="L489" s="4"/>
      <c r="M489" t="b">
        <f t="shared" si="120"/>
        <v>1</v>
      </c>
      <c r="N489" t="b">
        <f>IF(M489,ISNA(VLOOKUP(B489,$B$3:B488,1,FALSE)))</f>
        <v>1</v>
      </c>
      <c r="P489" s="14" t="b">
        <f t="shared" si="106"/>
        <v>1</v>
      </c>
      <c r="Q489" s="10" t="str">
        <f t="shared" si="107"/>
        <v>Data_Needed</v>
      </c>
      <c r="R489" s="15"/>
      <c r="S489" s="10" t="str">
        <f t="shared" si="108"/>
        <v>Card</v>
      </c>
      <c r="T489" s="10" t="str">
        <f t="shared" si="109"/>
        <v>binary</v>
      </c>
      <c r="U489" s="11" t="str">
        <f t="shared" si="110"/>
        <v>CARD_Data_Needed</v>
      </c>
      <c r="V489" s="9" t="str">
        <f t="shared" si="111"/>
        <v>("DF8106"</v>
      </c>
      <c r="W489" s="9" t="str">
        <f t="shared" si="112"/>
        <v>,"Data Needed"</v>
      </c>
      <c r="X489" s="9" t="str">
        <f t="shared" si="113"/>
        <v>,"List of tags included in the DEK signal to request information from the Terminal."</v>
      </c>
      <c r="Y489" s="9" t="str">
        <f t="shared" si="114"/>
        <v>,"Card"</v>
      </c>
      <c r="Z489" s="9" t="str">
        <f t="shared" si="115"/>
        <v>,"binary"</v>
      </c>
      <c r="AA489" s="9" t="str">
        <f t="shared" si="116"/>
        <v>,""</v>
      </c>
      <c r="AB489" s="9" t="str">
        <f t="shared" si="117"/>
        <v>,"var."</v>
      </c>
      <c r="AC489" s="9" t="str">
        <f t="shared" si="118"/>
        <v>,"var."</v>
      </c>
      <c r="AD489" s="9"/>
      <c r="AE489" s="12" t="str">
        <f t="shared" si="119"/>
        <v>CARD_Data_Needed("DF8106","Data Needed","List of tags included in the DEK signal to request information from the Terminal.","Card","binary","","var.","var."),</v>
      </c>
    </row>
    <row r="490" spans="1:31" ht="29.25" thickBot="1">
      <c r="A490">
        <v>485</v>
      </c>
      <c r="B490" s="2" t="s">
        <v>922</v>
      </c>
      <c r="C490" s="2" t="s">
        <v>923</v>
      </c>
      <c r="D490" s="3" t="s">
        <v>924</v>
      </c>
      <c r="E490" s="2" t="s">
        <v>13</v>
      </c>
      <c r="F490" s="2" t="s">
        <v>37</v>
      </c>
      <c r="G490" s="2"/>
      <c r="H490" s="2" t="s">
        <v>110</v>
      </c>
      <c r="I490" s="2" t="s">
        <v>110</v>
      </c>
      <c r="J490" s="2"/>
      <c r="K490" s="2"/>
      <c r="L490" s="2"/>
      <c r="M490" t="b">
        <f t="shared" si="120"/>
        <v>1</v>
      </c>
      <c r="N490" t="b">
        <f>IF(M490,ISNA(VLOOKUP(B490,$B$3:B489,1,FALSE)))</f>
        <v>1</v>
      </c>
      <c r="P490" s="14" t="b">
        <f t="shared" si="106"/>
        <v>1</v>
      </c>
      <c r="Q490" s="10" t="str">
        <f t="shared" si="107"/>
        <v>CDOL1_Related_Data</v>
      </c>
      <c r="R490" s="15"/>
      <c r="S490" s="10" t="str">
        <f t="shared" si="108"/>
        <v>Card</v>
      </c>
      <c r="T490" s="10" t="str">
        <f t="shared" si="109"/>
        <v>binary</v>
      </c>
      <c r="U490" s="11" t="str">
        <f t="shared" si="110"/>
        <v>CARD_CDOL1_Related_Data</v>
      </c>
      <c r="V490" s="9" t="str">
        <f t="shared" si="111"/>
        <v>("DF8107"</v>
      </c>
      <c r="W490" s="9" t="str">
        <f t="shared" si="112"/>
        <v>,"CDOL1 Related Data"</v>
      </c>
      <c r="X490" s="9" t="str">
        <f t="shared" si="113"/>
        <v>,"Command data field of the GENERATE AC command, coded according to CDOL1."</v>
      </c>
      <c r="Y490" s="9" t="str">
        <f t="shared" si="114"/>
        <v>,"Card"</v>
      </c>
      <c r="Z490" s="9" t="str">
        <f t="shared" si="115"/>
        <v>,"binary"</v>
      </c>
      <c r="AA490" s="9" t="str">
        <f t="shared" si="116"/>
        <v>,""</v>
      </c>
      <c r="AB490" s="9" t="str">
        <f t="shared" si="117"/>
        <v>,"var."</v>
      </c>
      <c r="AC490" s="9" t="str">
        <f t="shared" si="118"/>
        <v>,"var."</v>
      </c>
      <c r="AD490" s="9"/>
      <c r="AE490" s="12" t="str">
        <f t="shared" si="119"/>
        <v>CARD_CDOL1_Related_Data("DF8107","CDOL1 Related Data","Command data field of the GENERATE AC command, coded according to CDOL1.","Card","binary","","var.","var."),</v>
      </c>
    </row>
    <row r="491" spans="1:31" ht="29.25" thickBot="1">
      <c r="A491">
        <v>486</v>
      </c>
      <c r="B491" s="4" t="s">
        <v>925</v>
      </c>
      <c r="C491" s="4" t="s">
        <v>926</v>
      </c>
      <c r="D491" s="5" t="s">
        <v>927</v>
      </c>
      <c r="E491" s="4" t="s">
        <v>13</v>
      </c>
      <c r="F491" s="4" t="s">
        <v>37</v>
      </c>
      <c r="G491" s="4"/>
      <c r="H491" s="4">
        <v>1</v>
      </c>
      <c r="I491" s="4">
        <v>1</v>
      </c>
      <c r="J491" s="4"/>
      <c r="K491" s="4"/>
      <c r="L491" s="4"/>
      <c r="M491" t="b">
        <f t="shared" si="120"/>
        <v>1</v>
      </c>
      <c r="N491" t="b">
        <f>IF(M491,ISNA(VLOOKUP(B491,$B$3:B490,1,FALSE)))</f>
        <v>1</v>
      </c>
      <c r="P491" s="14" t="b">
        <f t="shared" si="106"/>
        <v>1</v>
      </c>
      <c r="Q491" s="10" t="str">
        <f t="shared" si="107"/>
        <v>DS_AC_Type</v>
      </c>
      <c r="R491" s="15"/>
      <c r="S491" s="10" t="str">
        <f t="shared" si="108"/>
        <v>Card</v>
      </c>
      <c r="T491" s="10" t="str">
        <f t="shared" si="109"/>
        <v>binary</v>
      </c>
      <c r="U491" s="11" t="str">
        <f t="shared" si="110"/>
        <v>CARD_DS_AC_Type</v>
      </c>
      <c r="V491" s="9" t="str">
        <f t="shared" si="111"/>
        <v>("DF8108"</v>
      </c>
      <c r="W491" s="9" t="str">
        <f t="shared" si="112"/>
        <v>,"DS AC Type"</v>
      </c>
      <c r="X491" s="9" t="str">
        <f t="shared" si="113"/>
        <v>,"Contains the AC type indicated by the Terminal for which IDS data must be stored in the Card."</v>
      </c>
      <c r="Y491" s="9" t="str">
        <f t="shared" si="114"/>
        <v>,"Card"</v>
      </c>
      <c r="Z491" s="9" t="str">
        <f t="shared" si="115"/>
        <v>,"binary"</v>
      </c>
      <c r="AA491" s="9" t="str">
        <f t="shared" si="116"/>
        <v>,""</v>
      </c>
      <c r="AB491" s="9" t="str">
        <f t="shared" si="117"/>
        <v>,"1"</v>
      </c>
      <c r="AC491" s="9" t="str">
        <f t="shared" si="118"/>
        <v>,"1"</v>
      </c>
      <c r="AD491" s="9"/>
      <c r="AE491" s="12" t="str">
        <f t="shared" si="119"/>
        <v>CARD_DS_AC_Type("DF8108","DS AC Type","Contains the AC type indicated by the Terminal for which IDS data must be stored in the Card.","Card","binary","","1","1"),</v>
      </c>
    </row>
    <row r="492" spans="1:31" ht="57.75" thickBot="1">
      <c r="A492">
        <v>487</v>
      </c>
      <c r="B492" s="2" t="s">
        <v>928</v>
      </c>
      <c r="C492" s="2" t="s">
        <v>929</v>
      </c>
      <c r="D492" s="3" t="s">
        <v>930</v>
      </c>
      <c r="E492" s="2" t="s">
        <v>13</v>
      </c>
      <c r="F492" s="2" t="s">
        <v>37</v>
      </c>
      <c r="G492" s="2"/>
      <c r="H492" s="2">
        <v>8</v>
      </c>
      <c r="I492" s="2">
        <v>8</v>
      </c>
      <c r="J492" s="2"/>
      <c r="K492" s="2"/>
      <c r="L492" s="2"/>
      <c r="M492" t="b">
        <f t="shared" si="120"/>
        <v>1</v>
      </c>
      <c r="N492" t="b">
        <f>IF(M492,ISNA(VLOOKUP(B492,$B$3:B491,1,FALSE)))</f>
        <v>1</v>
      </c>
      <c r="P492" s="14" t="b">
        <f t="shared" si="106"/>
        <v>1</v>
      </c>
      <c r="Q492" s="10" t="str">
        <f t="shared" si="107"/>
        <v>DS_Input_Term</v>
      </c>
      <c r="R492" s="15"/>
      <c r="S492" s="10" t="str">
        <f t="shared" si="108"/>
        <v>Card</v>
      </c>
      <c r="T492" s="10" t="str">
        <f t="shared" si="109"/>
        <v>binary</v>
      </c>
      <c r="U492" s="11" t="str">
        <f t="shared" si="110"/>
        <v>CARD_DS_Input_Term</v>
      </c>
      <c r="V492" s="9" t="str">
        <f t="shared" si="111"/>
        <v>("DF8109"</v>
      </c>
      <c r="W492" s="9" t="str">
        <f t="shared" si="112"/>
        <v>,"DS Input (Term)"</v>
      </c>
      <c r="X492" s="9" t="str">
        <f t="shared" si="113"/>
        <v>,"Contains Terminal provided data if permanent data storage in the Card was applicable (DS Slot Management Control[8]=1b), remains applicable or becomes applicable (DS ODS Info[8]=1b). DS Input (Term) is used by the Kernel as input to calculate DS Digest H."</v>
      </c>
      <c r="Y492" s="9" t="str">
        <f t="shared" si="114"/>
        <v>,"Card"</v>
      </c>
      <c r="Z492" s="9" t="str">
        <f t="shared" si="115"/>
        <v>,"binary"</v>
      </c>
      <c r="AA492" s="9" t="str">
        <f t="shared" si="116"/>
        <v>,""</v>
      </c>
      <c r="AB492" s="9" t="str">
        <f t="shared" si="117"/>
        <v>,"8"</v>
      </c>
      <c r="AC492" s="9" t="str">
        <f t="shared" si="118"/>
        <v>,"8"</v>
      </c>
      <c r="AD492" s="9"/>
      <c r="AE492" s="12" t="str">
        <f t="shared" si="119"/>
        <v>CARD_DS_Input_Term("DF8109","DS Input (Term)","Contains Terminal provided data if permanent data storage in the Card was applicable (DS Slot Management Control[8]=1b), remains applicable or becomes applicable (DS ODS Info[8]=1b). DS Input (Term) is used by the Kernel as input to calculate DS Digest H.","Card","binary","","8","8"),</v>
      </c>
    </row>
    <row r="493" spans="1:31" ht="29.25" thickBot="1">
      <c r="A493">
        <v>488</v>
      </c>
      <c r="B493" s="7" t="s">
        <v>931</v>
      </c>
      <c r="C493" s="7" t="s">
        <v>932</v>
      </c>
      <c r="D493" s="5" t="s">
        <v>933</v>
      </c>
      <c r="E493" s="7" t="s">
        <v>13</v>
      </c>
      <c r="F493" s="7" t="s">
        <v>37</v>
      </c>
      <c r="G493" s="7"/>
      <c r="H493" s="7">
        <v>1</v>
      </c>
      <c r="I493" s="7">
        <v>1</v>
      </c>
      <c r="J493" s="7"/>
      <c r="K493" s="7"/>
      <c r="L493" s="4"/>
      <c r="M493" t="b">
        <f t="shared" si="120"/>
        <v>1</v>
      </c>
      <c r="N493" t="b">
        <f>IF(M493,ISNA(VLOOKUP(B493,$B$3:B492,1,FALSE)))</f>
        <v>1</v>
      </c>
      <c r="P493" s="14" t="b">
        <f t="shared" si="106"/>
        <v>1</v>
      </c>
      <c r="Q493" s="10" t="str">
        <f t="shared" si="107"/>
        <v>DS_ODS_Info_For_Reader</v>
      </c>
      <c r="R493" s="15"/>
      <c r="S493" s="10" t="str">
        <f t="shared" si="108"/>
        <v>Card</v>
      </c>
      <c r="T493" s="10" t="str">
        <f t="shared" si="109"/>
        <v>binary</v>
      </c>
      <c r="U493" s="11" t="str">
        <f t="shared" si="110"/>
        <v>CARD_DS_ODS_Info_For_Reader</v>
      </c>
      <c r="V493" s="9" t="str">
        <f t="shared" si="111"/>
        <v>("DF810A"</v>
      </c>
      <c r="W493" s="9" t="str">
        <f t="shared" si="112"/>
        <v>,"DS ODS Info For Reader"</v>
      </c>
      <c r="X493" s="9" t="str">
        <f t="shared" si="113"/>
        <v>,"Contains instructions from the Terminal on how to proceed with the transaction if:"</v>
      </c>
      <c r="Y493" s="9" t="str">
        <f t="shared" si="114"/>
        <v>,"Card"</v>
      </c>
      <c r="Z493" s="9" t="str">
        <f t="shared" si="115"/>
        <v>,"binary"</v>
      </c>
      <c r="AA493" s="9" t="str">
        <f t="shared" si="116"/>
        <v>,""</v>
      </c>
      <c r="AB493" s="9" t="str">
        <f t="shared" si="117"/>
        <v>,"1"</v>
      </c>
      <c r="AC493" s="9" t="str">
        <f t="shared" si="118"/>
        <v>,"1"</v>
      </c>
      <c r="AD493" s="9"/>
      <c r="AE493" s="12" t="str">
        <f t="shared" si="119"/>
        <v>CARD_DS_ODS_Info_For_Reader("DF810A","DS ODS Info For Reader","Contains instructions from the Terminal on how to proceed with the transaction if:","Card","binary","","1","1"),</v>
      </c>
    </row>
    <row r="494" spans="1:31" ht="29.25" thickBot="1">
      <c r="A494">
        <v>489</v>
      </c>
      <c r="B494" s="7"/>
      <c r="C494" s="7"/>
      <c r="D494" s="5" t="s">
        <v>934</v>
      </c>
      <c r="E494" s="7"/>
      <c r="F494" s="7"/>
      <c r="G494" s="7"/>
      <c r="H494" s="7"/>
      <c r="I494" s="7"/>
      <c r="J494" s="7"/>
      <c r="K494" s="7"/>
      <c r="L494" s="4"/>
      <c r="M494" t="b">
        <f t="shared" si="120"/>
        <v>0</v>
      </c>
      <c r="N494" t="b">
        <f>IF(M494,ISNA(VLOOKUP(B494,$B$3:B493,1,FALSE)))</f>
        <v>0</v>
      </c>
      <c r="P494" s="14" t="b">
        <f t="shared" si="106"/>
        <v>0</v>
      </c>
      <c r="Q494" s="10" t="str">
        <f t="shared" si="107"/>
        <v/>
      </c>
      <c r="R494" s="15"/>
      <c r="S494" s="10" t="str">
        <f t="shared" si="108"/>
        <v/>
      </c>
      <c r="T494" s="10" t="str">
        <f t="shared" si="109"/>
        <v/>
      </c>
      <c r="U494" s="11" t="str">
        <f t="shared" si="110"/>
        <v/>
      </c>
      <c r="V494" s="9" t="str">
        <f t="shared" si="111"/>
        <v>(""</v>
      </c>
      <c r="W494" s="9" t="str">
        <f t="shared" si="112"/>
        <v>,""</v>
      </c>
      <c r="X494" s="9" t="str">
        <f t="shared" si="113"/>
        <v>,"- The AC requested by the Terminal does not match the AC proposed by the Kernel"</v>
      </c>
      <c r="Y494" s="9" t="str">
        <f t="shared" si="114"/>
        <v>,""</v>
      </c>
      <c r="Z494" s="9" t="str">
        <f t="shared" si="115"/>
        <v>,""</v>
      </c>
      <c r="AA494" s="9" t="str">
        <f t="shared" si="116"/>
        <v>,""</v>
      </c>
      <c r="AB494" s="9" t="str">
        <f t="shared" si="117"/>
        <v>,""</v>
      </c>
      <c r="AC494" s="9" t="str">
        <f t="shared" si="118"/>
        <v>,""</v>
      </c>
      <c r="AD494" s="9"/>
      <c r="AE494" s="12" t="str">
        <f t="shared" si="119"/>
        <v/>
      </c>
    </row>
    <row r="495" spans="1:31" ht="15.75" thickBot="1">
      <c r="A495">
        <v>490</v>
      </c>
      <c r="B495" s="7"/>
      <c r="C495" s="7"/>
      <c r="D495" s="5" t="s">
        <v>935</v>
      </c>
      <c r="E495" s="7"/>
      <c r="F495" s="7"/>
      <c r="G495" s="7"/>
      <c r="H495" s="7"/>
      <c r="I495" s="7"/>
      <c r="J495" s="7"/>
      <c r="K495" s="7"/>
      <c r="L495" s="4"/>
      <c r="M495" t="b">
        <f t="shared" si="120"/>
        <v>0</v>
      </c>
      <c r="N495" t="b">
        <f>IF(M495,ISNA(VLOOKUP(B495,$B$3:B494,1,FALSE)))</f>
        <v>0</v>
      </c>
      <c r="P495" s="14" t="b">
        <f t="shared" si="106"/>
        <v>0</v>
      </c>
      <c r="Q495" s="10" t="str">
        <f t="shared" si="107"/>
        <v/>
      </c>
      <c r="R495" s="15"/>
      <c r="S495" s="10" t="str">
        <f t="shared" si="108"/>
        <v/>
      </c>
      <c r="T495" s="10" t="str">
        <f t="shared" si="109"/>
        <v/>
      </c>
      <c r="U495" s="11" t="str">
        <f t="shared" si="110"/>
        <v/>
      </c>
      <c r="V495" s="9" t="str">
        <f t="shared" si="111"/>
        <v>(""</v>
      </c>
      <c r="W495" s="9" t="str">
        <f t="shared" si="112"/>
        <v>,""</v>
      </c>
      <c r="X495" s="9" t="str">
        <f t="shared" si="113"/>
        <v>,"- The update of the slot data has failed"</v>
      </c>
      <c r="Y495" s="9" t="str">
        <f t="shared" si="114"/>
        <v>,""</v>
      </c>
      <c r="Z495" s="9" t="str">
        <f t="shared" si="115"/>
        <v>,""</v>
      </c>
      <c r="AA495" s="9" t="str">
        <f t="shared" si="116"/>
        <v>,""</v>
      </c>
      <c r="AB495" s="9" t="str">
        <f t="shared" si="117"/>
        <v>,""</v>
      </c>
      <c r="AC495" s="9" t="str">
        <f t="shared" si="118"/>
        <v>,""</v>
      </c>
      <c r="AD495" s="9"/>
      <c r="AE495" s="12" t="str">
        <f t="shared" si="119"/>
        <v/>
      </c>
    </row>
    <row r="496" spans="1:31" ht="15.75" thickBot="1">
      <c r="A496">
        <v>491</v>
      </c>
      <c r="B496" s="6" t="s">
        <v>936</v>
      </c>
      <c r="C496" s="6" t="s">
        <v>937</v>
      </c>
      <c r="D496" s="3" t="s">
        <v>938</v>
      </c>
      <c r="E496" s="6" t="s">
        <v>13</v>
      </c>
      <c r="F496" s="6" t="s">
        <v>37</v>
      </c>
      <c r="G496" s="6"/>
      <c r="H496" s="6">
        <v>1</v>
      </c>
      <c r="I496" s="6">
        <v>1</v>
      </c>
      <c r="J496" s="6"/>
      <c r="K496" s="6"/>
      <c r="L496" s="2"/>
      <c r="M496" t="b">
        <f t="shared" si="120"/>
        <v>1</v>
      </c>
      <c r="N496" t="b">
        <f>IF(M496,ISNA(VLOOKUP(B496,$B$3:B495,1,FALSE)))</f>
        <v>1</v>
      </c>
      <c r="P496" s="14" t="b">
        <f t="shared" si="106"/>
        <v>1</v>
      </c>
      <c r="Q496" s="10" t="str">
        <f t="shared" si="107"/>
        <v>DS_Summary_Status</v>
      </c>
      <c r="R496" s="15"/>
      <c r="S496" s="10" t="str">
        <f t="shared" si="108"/>
        <v>Card</v>
      </c>
      <c r="T496" s="10" t="str">
        <f t="shared" si="109"/>
        <v>binary</v>
      </c>
      <c r="U496" s="11" t="str">
        <f t="shared" si="110"/>
        <v>CARD_DS_Summary_Status</v>
      </c>
      <c r="V496" s="9" t="str">
        <f t="shared" si="111"/>
        <v>("DF810B"</v>
      </c>
      <c r="W496" s="9" t="str">
        <f t="shared" si="112"/>
        <v>,"DS Summary Status"</v>
      </c>
      <c r="X496" s="9" t="str">
        <f t="shared" si="113"/>
        <v>,"Information reported by the Kernel to the Terminal about:"</v>
      </c>
      <c r="Y496" s="9" t="str">
        <f t="shared" si="114"/>
        <v>,"Card"</v>
      </c>
      <c r="Z496" s="9" t="str">
        <f t="shared" si="115"/>
        <v>,"binary"</v>
      </c>
      <c r="AA496" s="9" t="str">
        <f t="shared" si="116"/>
        <v>,""</v>
      </c>
      <c r="AB496" s="9" t="str">
        <f t="shared" si="117"/>
        <v>,"1"</v>
      </c>
      <c r="AC496" s="9" t="str">
        <f t="shared" si="118"/>
        <v>,"1"</v>
      </c>
      <c r="AD496" s="9"/>
      <c r="AE496" s="12" t="str">
        <f t="shared" si="119"/>
        <v>CARD_DS_Summary_Status("DF810B","DS Summary Status","Information reported by the Kernel to the Terminal about:","Card","binary","","1","1"),</v>
      </c>
    </row>
    <row r="497" spans="1:31" ht="29.25" thickBot="1">
      <c r="A497">
        <v>492</v>
      </c>
      <c r="B497" s="6"/>
      <c r="C497" s="6"/>
      <c r="D497" s="3" t="s">
        <v>939</v>
      </c>
      <c r="E497" s="6"/>
      <c r="F497" s="6"/>
      <c r="G497" s="6"/>
      <c r="H497" s="6"/>
      <c r="I497" s="6"/>
      <c r="J497" s="6"/>
      <c r="K497" s="6"/>
      <c r="L497" s="2"/>
      <c r="M497" t="b">
        <f t="shared" si="120"/>
        <v>0</v>
      </c>
      <c r="N497" t="b">
        <f>IF(M497,ISNA(VLOOKUP(B497,$B$3:B496,1,FALSE)))</f>
        <v>0</v>
      </c>
      <c r="P497" s="14" t="b">
        <f t="shared" si="106"/>
        <v>0</v>
      </c>
      <c r="Q497" s="10" t="str">
        <f t="shared" si="107"/>
        <v/>
      </c>
      <c r="R497" s="15"/>
      <c r="S497" s="10" t="str">
        <f t="shared" si="108"/>
        <v/>
      </c>
      <c r="T497" s="10" t="str">
        <f t="shared" si="109"/>
        <v/>
      </c>
      <c r="U497" s="11" t="str">
        <f t="shared" si="110"/>
        <v/>
      </c>
      <c r="V497" s="9" t="str">
        <f t="shared" si="111"/>
        <v>(""</v>
      </c>
      <c r="W497" s="9" t="str">
        <f t="shared" si="112"/>
        <v>,""</v>
      </c>
      <c r="X497" s="9" t="str">
        <f t="shared" si="113"/>
        <v>,"- The consistency between DS Summary 1 and DS Summary 2 (successful read)"</v>
      </c>
      <c r="Y497" s="9" t="str">
        <f t="shared" si="114"/>
        <v>,""</v>
      </c>
      <c r="Z497" s="9" t="str">
        <f t="shared" si="115"/>
        <v>,""</v>
      </c>
      <c r="AA497" s="9" t="str">
        <f t="shared" si="116"/>
        <v>,""</v>
      </c>
      <c r="AB497" s="9" t="str">
        <f t="shared" si="117"/>
        <v>,""</v>
      </c>
      <c r="AC497" s="9" t="str">
        <f t="shared" si="118"/>
        <v>,""</v>
      </c>
      <c r="AD497" s="9"/>
      <c r="AE497" s="12" t="str">
        <f t="shared" si="119"/>
        <v/>
      </c>
    </row>
    <row r="498" spans="1:31" ht="29.25" thickBot="1">
      <c r="A498">
        <v>493</v>
      </c>
      <c r="B498" s="6"/>
      <c r="C498" s="6"/>
      <c r="D498" s="3" t="s">
        <v>940</v>
      </c>
      <c r="E498" s="6"/>
      <c r="F498" s="6"/>
      <c r="G498" s="6"/>
      <c r="H498" s="6"/>
      <c r="I498" s="6"/>
      <c r="J498" s="6"/>
      <c r="K498" s="6"/>
      <c r="L498" s="2"/>
      <c r="M498" t="b">
        <f t="shared" si="120"/>
        <v>0</v>
      </c>
      <c r="N498" t="b">
        <f>IF(M498,ISNA(VLOOKUP(B498,$B$3:B497,1,FALSE)))</f>
        <v>0</v>
      </c>
      <c r="P498" s="14" t="b">
        <f t="shared" si="106"/>
        <v>0</v>
      </c>
      <c r="Q498" s="10" t="str">
        <f t="shared" si="107"/>
        <v/>
      </c>
      <c r="R498" s="15"/>
      <c r="S498" s="10" t="str">
        <f t="shared" si="108"/>
        <v/>
      </c>
      <c r="T498" s="10" t="str">
        <f t="shared" si="109"/>
        <v/>
      </c>
      <c r="U498" s="11" t="str">
        <f t="shared" si="110"/>
        <v/>
      </c>
      <c r="V498" s="9" t="str">
        <f t="shared" si="111"/>
        <v>(""</v>
      </c>
      <c r="W498" s="9" t="str">
        <f t="shared" si="112"/>
        <v>,""</v>
      </c>
      <c r="X498" s="9" t="str">
        <f t="shared" si="113"/>
        <v>,"- The difference between DS Summary 2 and DS Summary 3 (successful write)"</v>
      </c>
      <c r="Y498" s="9" t="str">
        <f t="shared" si="114"/>
        <v>,""</v>
      </c>
      <c r="Z498" s="9" t="str">
        <f t="shared" si="115"/>
        <v>,""</v>
      </c>
      <c r="AA498" s="9" t="str">
        <f t="shared" si="116"/>
        <v>,""</v>
      </c>
      <c r="AB498" s="9" t="str">
        <f t="shared" si="117"/>
        <v>,""</v>
      </c>
      <c r="AC498" s="9" t="str">
        <f t="shared" si="118"/>
        <v>,""</v>
      </c>
      <c r="AD498" s="9"/>
      <c r="AE498" s="12" t="str">
        <f t="shared" si="119"/>
        <v/>
      </c>
    </row>
    <row r="499" spans="1:31" ht="15.75" thickBot="1">
      <c r="A499">
        <v>494</v>
      </c>
      <c r="B499" s="6"/>
      <c r="C499" s="6"/>
      <c r="D499" s="3" t="s">
        <v>941</v>
      </c>
      <c r="E499" s="6"/>
      <c r="F499" s="6"/>
      <c r="G499" s="6"/>
      <c r="H499" s="6"/>
      <c r="I499" s="6"/>
      <c r="J499" s="6"/>
      <c r="K499" s="6"/>
      <c r="L499" s="2"/>
      <c r="M499" t="b">
        <f t="shared" si="120"/>
        <v>0</v>
      </c>
      <c r="N499" t="b">
        <f>IF(M499,ISNA(VLOOKUP(B499,$B$3:B498,1,FALSE)))</f>
        <v>0</v>
      </c>
      <c r="P499" s="14" t="b">
        <f t="shared" si="106"/>
        <v>0</v>
      </c>
      <c r="Q499" s="10" t="str">
        <f t="shared" si="107"/>
        <v/>
      </c>
      <c r="R499" s="15"/>
      <c r="S499" s="10" t="str">
        <f t="shared" si="108"/>
        <v/>
      </c>
      <c r="T499" s="10" t="str">
        <f t="shared" si="109"/>
        <v/>
      </c>
      <c r="U499" s="11" t="str">
        <f t="shared" si="110"/>
        <v/>
      </c>
      <c r="V499" s="9" t="str">
        <f t="shared" si="111"/>
        <v>(""</v>
      </c>
      <c r="W499" s="9" t="str">
        <f t="shared" si="112"/>
        <v>,""</v>
      </c>
      <c r="X499" s="9" t="str">
        <f t="shared" si="113"/>
        <v>,"This data object is part of the Discretionary Data."</v>
      </c>
      <c r="Y499" s="9" t="str">
        <f t="shared" si="114"/>
        <v>,""</v>
      </c>
      <c r="Z499" s="9" t="str">
        <f t="shared" si="115"/>
        <v>,""</v>
      </c>
      <c r="AA499" s="9" t="str">
        <f t="shared" si="116"/>
        <v>,""</v>
      </c>
      <c r="AB499" s="9" t="str">
        <f t="shared" si="117"/>
        <v>,""</v>
      </c>
      <c r="AC499" s="9" t="str">
        <f t="shared" si="118"/>
        <v>,""</v>
      </c>
      <c r="AD499" s="9"/>
      <c r="AE499" s="12" t="str">
        <f t="shared" si="119"/>
        <v/>
      </c>
    </row>
    <row r="500" spans="1:31" ht="29.25" thickBot="1">
      <c r="A500">
        <v>495</v>
      </c>
      <c r="B500" s="4" t="s">
        <v>942</v>
      </c>
      <c r="C500" s="4" t="s">
        <v>943</v>
      </c>
      <c r="D500" s="5" t="s">
        <v>944</v>
      </c>
      <c r="E500" s="4"/>
      <c r="F500" s="4" t="s">
        <v>37</v>
      </c>
      <c r="G500" s="4"/>
      <c r="H500" s="4">
        <v>1</v>
      </c>
      <c r="I500" s="4">
        <v>1</v>
      </c>
      <c r="J500" s="4"/>
      <c r="K500" s="4"/>
      <c r="L500" s="4"/>
      <c r="M500" t="b">
        <f t="shared" si="120"/>
        <v>1</v>
      </c>
      <c r="N500" t="b">
        <f>IF(M500,ISNA(VLOOKUP(B500,$B$3:B499,1,FALSE)))</f>
        <v>1</v>
      </c>
      <c r="P500" s="14" t="b">
        <f t="shared" si="106"/>
        <v>1</v>
      </c>
      <c r="Q500" s="10" t="str">
        <f t="shared" si="107"/>
        <v>Kernel_ID</v>
      </c>
      <c r="R500" s="15"/>
      <c r="S500" s="10" t="str">
        <f t="shared" si="108"/>
        <v/>
      </c>
      <c r="T500" s="10" t="str">
        <f t="shared" si="109"/>
        <v>binary</v>
      </c>
      <c r="U500" s="11" t="str">
        <f t="shared" si="110"/>
        <v>Kernel_ID</v>
      </c>
      <c r="V500" s="9" t="str">
        <f t="shared" si="111"/>
        <v>("DF810C"</v>
      </c>
      <c r="W500" s="9" t="str">
        <f t="shared" si="112"/>
        <v>,"Kernel ID"</v>
      </c>
      <c r="X500" s="9" t="str">
        <f t="shared" si="113"/>
        <v>,"Contains a value that uniquely identifies each Kernel. There is one occurrence of this data object for each Kernel in the Reader."</v>
      </c>
      <c r="Y500" s="9" t="str">
        <f t="shared" si="114"/>
        <v>,""</v>
      </c>
      <c r="Z500" s="9" t="str">
        <f t="shared" si="115"/>
        <v>,"binary"</v>
      </c>
      <c r="AA500" s="9" t="str">
        <f t="shared" si="116"/>
        <v>,""</v>
      </c>
      <c r="AB500" s="9" t="str">
        <f t="shared" si="117"/>
        <v>,"1"</v>
      </c>
      <c r="AC500" s="9" t="str">
        <f t="shared" si="118"/>
        <v>,"1"</v>
      </c>
      <c r="AD500" s="9"/>
      <c r="AE500" s="12" t="str">
        <f t="shared" si="119"/>
        <v>Kernel_ID("DF810C","Kernel ID","Contains a value that uniquely identifies each Kernel. There is one occurrence of this data object for each Kernel in the Reader.","","binary","","1","1"),</v>
      </c>
    </row>
    <row r="501" spans="1:31" ht="114.75" thickBot="1">
      <c r="A501">
        <v>496</v>
      </c>
      <c r="B501" s="2" t="s">
        <v>945</v>
      </c>
      <c r="C501" s="2" t="s">
        <v>946</v>
      </c>
      <c r="D501" s="3" t="s">
        <v>947</v>
      </c>
      <c r="E501" s="2" t="s">
        <v>13</v>
      </c>
      <c r="F501" s="2" t="s">
        <v>37</v>
      </c>
      <c r="G501" s="2"/>
      <c r="H501" s="2" t="s">
        <v>110</v>
      </c>
      <c r="I501" s="2" t="s">
        <v>110</v>
      </c>
      <c r="J501" s="2"/>
      <c r="K501" s="2"/>
      <c r="L501" s="2"/>
      <c r="M501" t="b">
        <f t="shared" si="120"/>
        <v>1</v>
      </c>
      <c r="N501" t="b">
        <f>IF(M501,ISNA(VLOOKUP(B501,$B$3:B500,1,FALSE)))</f>
        <v>1</v>
      </c>
      <c r="P501" s="14" t="b">
        <f t="shared" si="106"/>
        <v>1</v>
      </c>
      <c r="Q501" s="10" t="str">
        <f t="shared" si="107"/>
        <v>DSVN_Term</v>
      </c>
      <c r="R501" s="15"/>
      <c r="S501" s="10" t="str">
        <f t="shared" si="108"/>
        <v>Card</v>
      </c>
      <c r="T501" s="10" t="str">
        <f t="shared" si="109"/>
        <v>binary</v>
      </c>
      <c r="U501" s="11" t="str">
        <f t="shared" si="110"/>
        <v>CARD_DSVN_Term</v>
      </c>
      <c r="V501" s="9" t="str">
        <f t="shared" si="111"/>
        <v>("DF810D"</v>
      </c>
      <c r="W501" s="9" t="str">
        <f t="shared" si="112"/>
        <v>,"DSVN Term"</v>
      </c>
      <c r="X501" s="9" t="str">
        <f t="shared" si="113"/>
        <v>,"Integrated data storage support by the Kernel depends on the presence of this data object. If it is absent, or is present with a length of zero, integrated data storage is not supported. Its value is '02' for this version of data storage functionality. This variable length data item has an initial byte that defines the maximum version number supported by the Terminal and a variable number of subsequent bytes that define how the Terminal supports earlier versions of the specification. As this is the first version, no legacy support is described and no additional bytes are present."</v>
      </c>
      <c r="Y501" s="9" t="str">
        <f t="shared" si="114"/>
        <v>,"Card"</v>
      </c>
      <c r="Z501" s="9" t="str">
        <f t="shared" si="115"/>
        <v>,"binary"</v>
      </c>
      <c r="AA501" s="9" t="str">
        <f t="shared" si="116"/>
        <v>,""</v>
      </c>
      <c r="AB501" s="9" t="str">
        <f t="shared" si="117"/>
        <v>,"var."</v>
      </c>
      <c r="AC501" s="9" t="str">
        <f t="shared" si="118"/>
        <v>,"var."</v>
      </c>
      <c r="AD501" s="9"/>
      <c r="AE501" s="12" t="str">
        <f t="shared" si="119"/>
        <v>CARD_DSVN_Term("DF810D","DSVN Term","Integrated data storage support by the Kernel depends on the presence of this data object. If it is absent, or is present with a length of zero, integrated data storage is not supported. Its value is '02' for this version of data storage functionality. This variable length data item has an initial byte that defines the maximum version number supported by the Terminal and a variable number of subsequent bytes that define how the Terminal supports earlier versions of the specification. As this is the first version, no legacy support is described and no additional bytes are present.","Card","binary","","var.","var."),</v>
      </c>
    </row>
    <row r="502" spans="1:31" ht="86.25" thickBot="1">
      <c r="A502">
        <v>497</v>
      </c>
      <c r="B502" s="4" t="s">
        <v>948</v>
      </c>
      <c r="C502" s="4" t="s">
        <v>949</v>
      </c>
      <c r="D502" s="5" t="s">
        <v>950</v>
      </c>
      <c r="E502" s="4"/>
      <c r="F502" s="4" t="s">
        <v>37</v>
      </c>
      <c r="G502" s="4"/>
      <c r="H502" s="4">
        <v>1</v>
      </c>
      <c r="I502" s="4">
        <v>1</v>
      </c>
      <c r="J502" s="4"/>
      <c r="K502" s="4"/>
      <c r="L502" s="4"/>
      <c r="M502" t="b">
        <f t="shared" si="120"/>
        <v>1</v>
      </c>
      <c r="N502" t="b">
        <f>IF(M502,ISNA(VLOOKUP(B502,$B$3:B501,1,FALSE)))</f>
        <v>1</v>
      </c>
      <c r="P502" s="14" t="b">
        <f t="shared" si="106"/>
        <v>1</v>
      </c>
      <c r="Q502" s="10" t="str">
        <f t="shared" si="107"/>
        <v>Post_Gen_AC_Put_Data_Status</v>
      </c>
      <c r="R502" s="15"/>
      <c r="S502" s="10" t="str">
        <f t="shared" si="108"/>
        <v/>
      </c>
      <c r="T502" s="10" t="str">
        <f t="shared" si="109"/>
        <v>binary</v>
      </c>
      <c r="U502" s="11" t="str">
        <f t="shared" si="110"/>
        <v>Post_Gen_AC_Put_Data_Status</v>
      </c>
      <c r="V502" s="9" t="str">
        <f t="shared" si="111"/>
        <v>("DF810E"</v>
      </c>
      <c r="W502" s="9" t="str">
        <f t="shared" si="112"/>
        <v>,"Post-Gen AC Put Data Status"</v>
      </c>
      <c r="X502" s="9" t="str">
        <f t="shared" si="113"/>
        <v>,"Information reported by the Kernel to the Terminal, about the processing of PUT DATA commands after processing the GENERATE AC command. Possible values are 'completed' or 'not completed'. In the latter case, this status is not specific about which of the PUT DATA commands failed, or about how many of these commands have failed or succeeded. This data object is part of the Discretionary Data provided by the Kernel to the Terminal."</v>
      </c>
      <c r="Y502" s="9" t="str">
        <f t="shared" si="114"/>
        <v>,""</v>
      </c>
      <c r="Z502" s="9" t="str">
        <f t="shared" si="115"/>
        <v>,"binary"</v>
      </c>
      <c r="AA502" s="9" t="str">
        <f t="shared" si="116"/>
        <v>,""</v>
      </c>
      <c r="AB502" s="9" t="str">
        <f t="shared" si="117"/>
        <v>,"1"</v>
      </c>
      <c r="AC502" s="9" t="str">
        <f t="shared" si="118"/>
        <v>,"1"</v>
      </c>
      <c r="AD502" s="9"/>
      <c r="AE502" s="12" t="str">
        <f t="shared" si="119"/>
        <v>Post_Gen_AC_Put_Data_Status("DF810E","Post-Gen AC Put Data Status","Information reported by the Kernel to the Terminal, about the processing of PUT DATA commands after processing the GENERATE AC command. Possible values are 'completed' or 'not completed'. In the latter case, this status is not specific about which of the PUT DATA commands failed, or about how many of these commands have failed or succeeded. This data object is part of the Discretionary Data provided by the Kernel to the Terminal.","","binary","","1","1"),</v>
      </c>
    </row>
    <row r="503" spans="1:31" ht="86.25" thickBot="1">
      <c r="A503">
        <v>498</v>
      </c>
      <c r="B503" s="2" t="s">
        <v>951</v>
      </c>
      <c r="C503" s="2" t="s">
        <v>952</v>
      </c>
      <c r="D503" s="3" t="s">
        <v>953</v>
      </c>
      <c r="E503" s="2"/>
      <c r="F503" s="2" t="s">
        <v>37</v>
      </c>
      <c r="G503" s="2"/>
      <c r="H503" s="2">
        <v>1</v>
      </c>
      <c r="I503" s="2">
        <v>1</v>
      </c>
      <c r="J503" s="2"/>
      <c r="K503" s="2"/>
      <c r="L503" s="2"/>
      <c r="M503" t="b">
        <f t="shared" si="120"/>
        <v>1</v>
      </c>
      <c r="N503" t="b">
        <f>IF(M503,ISNA(VLOOKUP(B503,$B$3:B502,1,FALSE)))</f>
        <v>1</v>
      </c>
      <c r="P503" s="14" t="b">
        <f>AND(M503,N503)</f>
        <v>1</v>
      </c>
      <c r="Q503" s="10" t="str">
        <f t="shared" ref="Q503:Q549" si="121">SUBSTITUTE(SUBSTITUTE(SUBSTITUTE(SUBSTITUTE(TRIM(SUBSTITUTE(SUBSTITUTE(SUBSTITUTE(SUBSTITUTE(SUBSTITUTE(SUBSTITUTE(SUBSTITUTE(SUBSTITUTE(SUBSTITUTE(SUBSTITUTE(C503,";", " "),"."," "),",", " "),"–"," "),"-"," "),"/"," "),")"," "),"(","")," "," ")," "," "))," ","_"),"__","_"),"__","_"),"__","_")</f>
        <v>Pre_Gen_AC_Put_Data_Status</v>
      </c>
      <c r="R503" s="15"/>
      <c r="S503" s="10" t="str">
        <f t="shared" ref="S503:S549" si="122">SUBSTITUTE(SUBSTITUTE(SUBSTITUTE(SUBSTITUTE(TRIM(SUBSTITUTE(SUBSTITUTE(SUBSTITUTE(SUBSTITUTE(SUBSTITUTE(SUBSTITUTE(SUBSTITUTE(SUBSTITUTE(SUBSTITUTE(SUBSTITUTE(E503,";", " "),"."," "),",", " "),"–"," "),"-"," "),"/"," "),")"," "),"(","")," "," ")," "," "))," ","_"),"__","_"),"__","_"),"__","_")</f>
        <v/>
      </c>
      <c r="T503" s="10" t="str">
        <f t="shared" ref="T503:T549" si="123">SUBSTITUTE(SUBSTITUTE(SUBSTITUTE(SUBSTITUTE(TRIM(SUBSTITUTE(SUBSTITUTE(SUBSTITUTE(SUBSTITUTE(SUBSTITUTE(SUBSTITUTE(SUBSTITUTE(SUBSTITUTE(SUBSTITUTE(SUBSTITUTE(F503,";", " "),"."," "),",", " "),"–"," "),"-"," "),"/"," "),")"," "),"(","")," "," ")," "," "))," ","_"),"__","_"),"__","_"),"__","_")</f>
        <v>binary</v>
      </c>
      <c r="U503" s="11" t="str">
        <f t="shared" ref="U503:U549" si="124">IF(LEN(E503)&gt;0,CONCATENATE(UPPER(S503),"_",Q503),Q503)</f>
        <v>Pre_Gen_AC_Put_Data_Status</v>
      </c>
      <c r="V503" s="9" t="str">
        <f>CONCATENATE("(","""",B503,"""")</f>
        <v>("DF810F"</v>
      </c>
      <c r="W503" s="9" t="str">
        <f>CONCATENATE(",","""",C503,"""")</f>
        <v>,"Pre-Gen AC Put Data Status"</v>
      </c>
      <c r="X503" s="9" t="str">
        <f>CONCATENATE(",","""",D503,"""")</f>
        <v>,"Information reported by the Kernel to the Terminal, about the processing of PUT DATA commands before sending the GENERATE AC command. Possible values are 'completed' or 'not completed'. In the latter case, this status is not specific about which of the PUT DATA commands failed, or about how many of these commands have failed or succeeded. This data object is part of the Discretionary Data provided by the Kernel to the Terminal."</v>
      </c>
      <c r="Y503" s="9" t="str">
        <f>CONCATENATE(",","""",E503,"""")</f>
        <v>,""</v>
      </c>
      <c r="Z503" s="9" t="str">
        <f>CONCATENATE(",","""",F503,"""")</f>
        <v>,"binary"</v>
      </c>
      <c r="AA503" s="9" t="str">
        <f>CONCATENATE(",","""",G503,"""")</f>
        <v>,""</v>
      </c>
      <c r="AB503" s="9" t="str">
        <f>CONCATENATE(",","""",H503,"""")</f>
        <v>,"1"</v>
      </c>
      <c r="AC503" s="9" t="str">
        <f>CONCATENATE(",","""",I503,"""")</f>
        <v>,"1"</v>
      </c>
      <c r="AD503" s="9"/>
      <c r="AE503" s="12" t="str">
        <f>IF(P503,CONCATENATE(U503,V503,W503,X503,Y503,Z503,AA503,AB503,AC503,"),"),"")</f>
        <v>Pre_Gen_AC_Put_Data_Status("DF810F","Pre-Gen AC Put Data Status","Information reported by the Kernel to the Terminal, about the processing of PUT DATA commands before sending the GENERATE AC command. Possible values are 'completed' or 'not completed'. In the latter case, this status is not specific about which of the PUT DATA commands failed, or about how many of these commands have failed or succeeded. This data object is part of the Discretionary Data provided by the Kernel to the Terminal.","","binary","","1","1"),</v>
      </c>
    </row>
    <row r="504" spans="1:31" ht="43.5" thickBot="1">
      <c r="A504">
        <v>499</v>
      </c>
      <c r="B504" s="7" t="s">
        <v>954</v>
      </c>
      <c r="C504" s="7" t="s">
        <v>955</v>
      </c>
      <c r="D504" s="5" t="s">
        <v>956</v>
      </c>
      <c r="E504" s="7"/>
      <c r="F504" s="7" t="s">
        <v>37</v>
      </c>
      <c r="G504" s="7"/>
      <c r="H504" s="7">
        <v>1</v>
      </c>
      <c r="I504" s="7">
        <v>1</v>
      </c>
      <c r="J504" s="7"/>
      <c r="K504" s="7"/>
      <c r="L504" s="4"/>
      <c r="M504" t="b">
        <f t="shared" si="120"/>
        <v>1</v>
      </c>
      <c r="N504" t="b">
        <f>IF(M504,ISNA(VLOOKUP(B504,$B$3:B503,1,FALSE)))</f>
        <v>1</v>
      </c>
      <c r="P504" s="14" t="b">
        <f>AND(M504,N504)</f>
        <v>1</v>
      </c>
      <c r="Q504" s="10" t="str">
        <f t="shared" si="121"/>
        <v>Proceed_To_First_Write_Flag</v>
      </c>
      <c r="R504" s="15"/>
      <c r="S504" s="10" t="str">
        <f t="shared" si="122"/>
        <v/>
      </c>
      <c r="T504" s="10" t="str">
        <f t="shared" si="123"/>
        <v>binary</v>
      </c>
      <c r="U504" s="11" t="str">
        <f t="shared" si="124"/>
        <v>Proceed_To_First_Write_Flag</v>
      </c>
      <c r="V504" s="9" t="str">
        <f>CONCATENATE("(","""",B504,"""")</f>
        <v>("DF8110"</v>
      </c>
      <c r="W504" s="9" t="str">
        <f>CONCATENATE(",","""",C504,"""")</f>
        <v>,"Proceed To First Write Flag"</v>
      </c>
      <c r="X504" s="9" t="str">
        <f>CONCATENATE(",","""",D504,"""")</f>
        <v>,"Indicates that the Terminal will send no more requests to read data other than as indicated in Tags To Read. This data item indicates the point at which the Kernel shifts from the Card reading phase to the Card writing phase."</v>
      </c>
      <c r="Y504" s="9" t="str">
        <f>CONCATENATE(",","""",E504,"""")</f>
        <v>,""</v>
      </c>
      <c r="Z504" s="9" t="str">
        <f>CONCATENATE(",","""",F504,"""")</f>
        <v>,"binary"</v>
      </c>
      <c r="AA504" s="9" t="str">
        <f>CONCATENATE(",","""",G504,"""")</f>
        <v>,""</v>
      </c>
      <c r="AB504" s="9" t="str">
        <f>CONCATENATE(",","""",H504,"""")</f>
        <v>,"1"</v>
      </c>
      <c r="AC504" s="9" t="str">
        <f>CONCATENATE(",","""",I504,"""")</f>
        <v>,"1"</v>
      </c>
      <c r="AD504" s="9"/>
      <c r="AE504" s="12" t="str">
        <f>IF(P504,CONCATENATE(U504,V504,W504,X504,Y504,Z504,AA504,AB504,AC504,"),"),"")</f>
        <v>Proceed_To_First_Write_Flag("DF8110","Proceed To First Write Flag","Indicates that the Terminal will send no more requests to read data other than as indicated in Tags To Read. This data item indicates the point at which the Kernel shifts from the Card reading phase to the Card writing phase.","","binary","","1","1"),</v>
      </c>
    </row>
    <row r="505" spans="1:31" ht="29.25" thickBot="1">
      <c r="A505">
        <v>500</v>
      </c>
      <c r="B505" s="7"/>
      <c r="C505" s="7"/>
      <c r="D505" s="5" t="s">
        <v>957</v>
      </c>
      <c r="E505" s="7"/>
      <c r="F505" s="7"/>
      <c r="G505" s="7"/>
      <c r="H505" s="7"/>
      <c r="I505" s="7"/>
      <c r="J505" s="7"/>
      <c r="K505" s="7"/>
      <c r="L505" s="4"/>
      <c r="M505" t="b">
        <f t="shared" si="120"/>
        <v>0</v>
      </c>
      <c r="N505" t="b">
        <f>IF(M505,ISNA(VLOOKUP(B505,$B$3:B504,1,FALSE)))</f>
        <v>0</v>
      </c>
      <c r="P505" s="14" t="b">
        <f>AND(M505,N505)</f>
        <v>0</v>
      </c>
      <c r="Q505" s="10" t="str">
        <f t="shared" si="121"/>
        <v/>
      </c>
      <c r="R505" s="15"/>
      <c r="S505" s="10" t="str">
        <f t="shared" si="122"/>
        <v/>
      </c>
      <c r="T505" s="10" t="str">
        <f t="shared" si="123"/>
        <v/>
      </c>
      <c r="U505" s="11" t="str">
        <f t="shared" si="124"/>
        <v/>
      </c>
      <c r="V505" s="9" t="str">
        <f>CONCATENATE("(","""",B505,"""")</f>
        <v>(""</v>
      </c>
      <c r="W505" s="9" t="str">
        <f>CONCATENATE(",","""",C505,"""")</f>
        <v>,""</v>
      </c>
      <c r="X505" s="9" t="str">
        <f>CONCATENATE(",","""",D505,"""")</f>
        <v>,"If Proceed To First Write Flag is not present or is present with non zero length and value different from zero, then the Kernel proceeds without waiting."</v>
      </c>
      <c r="Y505" s="9" t="str">
        <f>CONCATENATE(",","""",E505,"""")</f>
        <v>,""</v>
      </c>
      <c r="Z505" s="9" t="str">
        <f>CONCATENATE(",","""",F505,"""")</f>
        <v>,""</v>
      </c>
      <c r="AA505" s="9" t="str">
        <f>CONCATENATE(",","""",G505,"""")</f>
        <v>,""</v>
      </c>
      <c r="AB505" s="9" t="str">
        <f>CONCATENATE(",","""",H505,"""")</f>
        <v>,""</v>
      </c>
      <c r="AC505" s="9" t="str">
        <f>CONCATENATE(",","""",I505,"""")</f>
        <v>,""</v>
      </c>
      <c r="AD505" s="9"/>
      <c r="AE505" s="12" t="str">
        <f>IF(P505,CONCATENATE(U505,V505,W505,X505,Y505,Z505,AA505,AB505,AC505,"),"),"")</f>
        <v/>
      </c>
    </row>
    <row r="506" spans="1:31" ht="29.25" thickBot="1">
      <c r="A506">
        <v>501</v>
      </c>
      <c r="B506" s="7"/>
      <c r="C506" s="7"/>
      <c r="D506" s="5" t="s">
        <v>958</v>
      </c>
      <c r="E506" s="7"/>
      <c r="F506" s="7"/>
      <c r="G506" s="7"/>
      <c r="H506" s="7"/>
      <c r="I506" s="7"/>
      <c r="J506" s="7"/>
      <c r="K506" s="7"/>
      <c r="L506" s="4"/>
      <c r="M506" t="b">
        <f t="shared" si="120"/>
        <v>0</v>
      </c>
      <c r="N506" t="b">
        <f>IF(M506,ISNA(VLOOKUP(B506,$B$3:B505,1,FALSE)))</f>
        <v>0</v>
      </c>
      <c r="P506" s="14" t="b">
        <f>AND(M506,N506)</f>
        <v>0</v>
      </c>
      <c r="Q506" s="10" t="str">
        <f t="shared" si="121"/>
        <v/>
      </c>
      <c r="R506" s="15"/>
      <c r="S506" s="10" t="str">
        <f t="shared" si="122"/>
        <v/>
      </c>
      <c r="T506" s="10" t="str">
        <f t="shared" si="123"/>
        <v/>
      </c>
      <c r="U506" s="11" t="str">
        <f t="shared" si="124"/>
        <v/>
      </c>
      <c r="V506" s="9" t="str">
        <f>CONCATENATE("(","""",B506,"""")</f>
        <v>(""</v>
      </c>
      <c r="W506" s="9" t="str">
        <f>CONCATENATE(",","""",C506,"""")</f>
        <v>,""</v>
      </c>
      <c r="X506" s="9" t="str">
        <f>CONCATENATE(",","""",D506,"""")</f>
        <v>,"If Proceed To First Write Flag is present with zero length, then the Kernel sends a DEK signal to the Terminal and waits for the DET signal."</v>
      </c>
      <c r="Y506" s="9" t="str">
        <f>CONCATENATE(",","""",E506,"""")</f>
        <v>,""</v>
      </c>
      <c r="Z506" s="9" t="str">
        <f>CONCATENATE(",","""",F506,"""")</f>
        <v>,""</v>
      </c>
      <c r="AA506" s="9" t="str">
        <f>CONCATENATE(",","""",G506,"""")</f>
        <v>,""</v>
      </c>
      <c r="AB506" s="9" t="str">
        <f>CONCATENATE(",","""",H506,"""")</f>
        <v>,""</v>
      </c>
      <c r="AC506" s="9" t="str">
        <f>CONCATENATE(",","""",I506,"""")</f>
        <v>,""</v>
      </c>
      <c r="AD506" s="9"/>
      <c r="AE506" s="12" t="str">
        <f>IF(P506,CONCATENATE(U506,V506,W506,X506,Y506,Z506,AA506,AB506,AC506,"),"),"")</f>
        <v/>
      </c>
    </row>
    <row r="507" spans="1:31" ht="43.5" thickBot="1">
      <c r="A507">
        <v>502</v>
      </c>
      <c r="B507" s="7"/>
      <c r="C507" s="7"/>
      <c r="D507" s="5" t="s">
        <v>959</v>
      </c>
      <c r="E507" s="7"/>
      <c r="F507" s="7"/>
      <c r="G507" s="7"/>
      <c r="H507" s="7"/>
      <c r="I507" s="7"/>
      <c r="J507" s="7"/>
      <c r="K507" s="7"/>
      <c r="L507" s="4"/>
      <c r="M507" t="b">
        <f t="shared" si="120"/>
        <v>0</v>
      </c>
      <c r="N507" t="b">
        <f>IF(M507,ISNA(VLOOKUP(B507,$B$3:B506,1,FALSE)))</f>
        <v>0</v>
      </c>
      <c r="P507" s="14" t="b">
        <f>AND(M507,N507)</f>
        <v>0</v>
      </c>
      <c r="Q507" s="10" t="str">
        <f t="shared" si="121"/>
        <v/>
      </c>
      <c r="R507" s="15"/>
      <c r="S507" s="10" t="str">
        <f t="shared" si="122"/>
        <v/>
      </c>
      <c r="T507" s="10" t="str">
        <f t="shared" si="123"/>
        <v/>
      </c>
      <c r="U507" s="11" t="str">
        <f t="shared" si="124"/>
        <v/>
      </c>
      <c r="V507" s="9" t="str">
        <f>CONCATENATE("(","""",B507,"""")</f>
        <v>(""</v>
      </c>
      <c r="W507" s="9" t="str">
        <f>CONCATENATE(",","""",C507,"""")</f>
        <v>,""</v>
      </c>
      <c r="X507" s="9" t="str">
        <f>CONCATENATE(",","""",D507,"""")</f>
        <v>,"If Proceed To First Write Flag is present with non zero length and value equal to zero, then the Kernel waits for a DET signal from the Terminal without sending a DEK signal."</v>
      </c>
      <c r="Y507" s="9" t="str">
        <f>CONCATENATE(",","""",E507,"""")</f>
        <v>,""</v>
      </c>
      <c r="Z507" s="9" t="str">
        <f>CONCATENATE(",","""",F507,"""")</f>
        <v>,""</v>
      </c>
      <c r="AA507" s="9" t="str">
        <f>CONCATENATE(",","""",G507,"""")</f>
        <v>,""</v>
      </c>
      <c r="AB507" s="9" t="str">
        <f>CONCATENATE(",","""",H507,"""")</f>
        <v>,""</v>
      </c>
      <c r="AC507" s="9" t="str">
        <f>CONCATENATE(",","""",I507,"""")</f>
        <v>,""</v>
      </c>
      <c r="AD507" s="9"/>
      <c r="AE507" s="12" t="str">
        <f>IF(P507,CONCATENATE(U507,V507,W507,X507,Y507,Z507,AA507,AB507,AC507,"),"),"")</f>
        <v/>
      </c>
    </row>
    <row r="508" spans="1:31" ht="29.25" thickBot="1">
      <c r="A508">
        <v>503</v>
      </c>
      <c r="B508" s="2" t="s">
        <v>960</v>
      </c>
      <c r="C508" s="2" t="s">
        <v>961</v>
      </c>
      <c r="D508" s="3" t="s">
        <v>962</v>
      </c>
      <c r="E508" s="2"/>
      <c r="F508" s="2" t="s">
        <v>37</v>
      </c>
      <c r="G508" s="2"/>
      <c r="H508" s="2" t="s">
        <v>110</v>
      </c>
      <c r="I508" s="2" t="s">
        <v>110</v>
      </c>
      <c r="J508" s="2"/>
      <c r="K508" s="2"/>
      <c r="L508" s="2"/>
      <c r="M508" t="b">
        <f t="shared" si="120"/>
        <v>1</v>
      </c>
      <c r="N508" t="b">
        <f>IF(M508,ISNA(VLOOKUP(B508,$B$3:B507,1,FALSE)))</f>
        <v>1</v>
      </c>
      <c r="P508" s="14" t="b">
        <f>AND(M508,N508)</f>
        <v>1</v>
      </c>
      <c r="Q508" s="10" t="str">
        <f t="shared" si="121"/>
        <v>PDOL_Related_Data</v>
      </c>
      <c r="R508" s="15"/>
      <c r="S508" s="10" t="str">
        <f t="shared" si="122"/>
        <v/>
      </c>
      <c r="T508" s="10" t="str">
        <f t="shared" si="123"/>
        <v>binary</v>
      </c>
      <c r="U508" s="11" t="str">
        <f t="shared" si="124"/>
        <v>PDOL_Related_Data</v>
      </c>
      <c r="V508" s="9" t="str">
        <f>CONCATENATE("(","""",B508,"""")</f>
        <v>("DF8111"</v>
      </c>
      <c r="W508" s="9" t="str">
        <f>CONCATENATE(",","""",C508,"""")</f>
        <v>,"PDOL Related Data"</v>
      </c>
      <c r="X508" s="9" t="str">
        <f>CONCATENATE(",","""",D508,"""")</f>
        <v>,"Command data field of the GET PROCESSING OPTIONS command, coded according to PDOL."</v>
      </c>
      <c r="Y508" s="9" t="str">
        <f>CONCATENATE(",","""",E508,"""")</f>
        <v>,""</v>
      </c>
      <c r="Z508" s="9" t="str">
        <f>CONCATENATE(",","""",F508,"""")</f>
        <v>,"binary"</v>
      </c>
      <c r="AA508" s="9" t="str">
        <f>CONCATENATE(",","""",G508,"""")</f>
        <v>,""</v>
      </c>
      <c r="AB508" s="9" t="str">
        <f>CONCATENATE(",","""",H508,"""")</f>
        <v>,"var."</v>
      </c>
      <c r="AC508" s="9" t="str">
        <f>CONCATENATE(",","""",I508,"""")</f>
        <v>,"var."</v>
      </c>
      <c r="AD508" s="9"/>
      <c r="AE508" s="12" t="str">
        <f>IF(P508,CONCATENATE(U508,V508,W508,X508,Y508,Z508,AA508,AB508,AC508,"),"),"")</f>
        <v>PDOL_Related_Data("DF8111","PDOL Related Data","Command data field of the GET PROCESSING OPTIONS command, coded according to PDOL.","","binary","","var.","var."),</v>
      </c>
    </row>
    <row r="509" spans="1:31" ht="72" thickBot="1">
      <c r="A509">
        <v>504</v>
      </c>
      <c r="B509" s="7" t="s">
        <v>963</v>
      </c>
      <c r="C509" s="7" t="s">
        <v>964</v>
      </c>
      <c r="D509" s="5" t="s">
        <v>965</v>
      </c>
      <c r="E509" s="7"/>
      <c r="F509" s="7" t="s">
        <v>37</v>
      </c>
      <c r="G509" s="7"/>
      <c r="H509" s="7" t="s">
        <v>110</v>
      </c>
      <c r="I509" s="7" t="s">
        <v>110</v>
      </c>
      <c r="J509" s="7"/>
      <c r="K509" s="7"/>
      <c r="L509" s="4"/>
      <c r="M509" t="b">
        <f t="shared" si="120"/>
        <v>1</v>
      </c>
      <c r="N509" t="b">
        <f>IF(M509,ISNA(VLOOKUP(B509,$B$3:B508,1,FALSE)))</f>
        <v>1</v>
      </c>
      <c r="P509" s="14" t="b">
        <f>AND(M509,N509)</f>
        <v>1</v>
      </c>
      <c r="Q509" s="10" t="str">
        <f t="shared" si="121"/>
        <v>Tags_To_Read</v>
      </c>
      <c r="R509" s="15"/>
      <c r="S509" s="10" t="str">
        <f t="shared" si="122"/>
        <v/>
      </c>
      <c r="T509" s="10" t="str">
        <f t="shared" si="123"/>
        <v>binary</v>
      </c>
      <c r="U509" s="11" t="str">
        <f t="shared" si="124"/>
        <v>Tags_To_Read</v>
      </c>
      <c r="V509" s="9" t="str">
        <f>CONCATENATE("(","""",B509,"""")</f>
        <v>("DF8112"</v>
      </c>
      <c r="W509" s="9" t="str">
        <f>CONCATENATE(",","""",C509,"""")</f>
        <v>,"Tags To Read"</v>
      </c>
      <c r="X509" s="9" t="str">
        <f>CONCATENATE(",","""",D509,"""")</f>
        <v>,"List of tags indicating the data the Terminal has requested to be read. This data item is present if the Terminal wants any data back from the Card before the Data Record. This could be in the context of SDS, or for non data storage usage reasons, for example the PAN. This data item may contain configured data."</v>
      </c>
      <c r="Y509" s="9" t="str">
        <f>CONCATENATE(",","""",E509,"""")</f>
        <v>,""</v>
      </c>
      <c r="Z509" s="9" t="str">
        <f>CONCATENATE(",","""",F509,"""")</f>
        <v>,"binary"</v>
      </c>
      <c r="AA509" s="9" t="str">
        <f>CONCATENATE(",","""",G509,"""")</f>
        <v>,""</v>
      </c>
      <c r="AB509" s="9" t="str">
        <f>CONCATENATE(",","""",H509,"""")</f>
        <v>,"var."</v>
      </c>
      <c r="AC509" s="9" t="str">
        <f>CONCATENATE(",","""",I509,"""")</f>
        <v>,"var."</v>
      </c>
      <c r="AD509" s="9"/>
      <c r="AE509" s="12" t="str">
        <f>IF(P509,CONCATENATE(U509,V509,W509,X509,Y509,Z509,AA509,AB509,AC509,"),"),"")</f>
        <v>Tags_To_Read("DF8112","Tags To Read","List of tags indicating the data the Terminal has requested to be read. This data item is present if the Terminal wants any data back from the Card before the Data Record. This could be in the context of SDS, or for non data storage usage reasons, for example the PAN. This data item may contain configured data.","","binary","","var.","var."),</v>
      </c>
    </row>
    <row r="510" spans="1:31" ht="43.5" thickBot="1">
      <c r="A510">
        <v>505</v>
      </c>
      <c r="B510" s="7"/>
      <c r="C510" s="7"/>
      <c r="D510" s="5" t="s">
        <v>966</v>
      </c>
      <c r="E510" s="7"/>
      <c r="F510" s="7"/>
      <c r="G510" s="7"/>
      <c r="H510" s="7"/>
      <c r="I510" s="7"/>
      <c r="J510" s="7"/>
      <c r="K510" s="7"/>
      <c r="L510" s="4"/>
      <c r="M510" t="b">
        <f t="shared" si="120"/>
        <v>0</v>
      </c>
      <c r="N510" t="b">
        <f>IF(M510,ISNA(VLOOKUP(B510,$B$3:B509,1,FALSE)))</f>
        <v>0</v>
      </c>
      <c r="P510" s="14" t="b">
        <f>AND(M510,N510)</f>
        <v>0</v>
      </c>
      <c r="Q510" s="10" t="str">
        <f t="shared" si="121"/>
        <v/>
      </c>
      <c r="R510" s="15"/>
      <c r="S510" s="10" t="str">
        <f t="shared" si="122"/>
        <v/>
      </c>
      <c r="T510" s="10" t="str">
        <f t="shared" si="123"/>
        <v/>
      </c>
      <c r="U510" s="11" t="str">
        <f t="shared" si="124"/>
        <v/>
      </c>
      <c r="V510" s="9" t="str">
        <f>CONCATENATE("(","""",B510,"""")</f>
        <v>(""</v>
      </c>
      <c r="W510" s="9" t="str">
        <f>CONCATENATE(",","""",C510,"""")</f>
        <v>,""</v>
      </c>
      <c r="X510" s="9" t="str">
        <f>CONCATENATE(",","""",D510,"""")</f>
        <v>,"This data object may be provided several times by the Terminal. Therefore, the values of each of these tags must be accumulated in the Tags To Read Yet buffer."</v>
      </c>
      <c r="Y510" s="9" t="str">
        <f>CONCATENATE(",","""",E510,"""")</f>
        <v>,""</v>
      </c>
      <c r="Z510" s="9" t="str">
        <f>CONCATENATE(",","""",F510,"""")</f>
        <v>,""</v>
      </c>
      <c r="AA510" s="9" t="str">
        <f>CONCATENATE(",","""",G510,"""")</f>
        <v>,""</v>
      </c>
      <c r="AB510" s="9" t="str">
        <f>CONCATENATE(",","""",H510,"""")</f>
        <v>,""</v>
      </c>
      <c r="AC510" s="9" t="str">
        <f>CONCATENATE(",","""",I510,"""")</f>
        <v>,""</v>
      </c>
      <c r="AD510" s="9"/>
      <c r="AE510" s="12" t="str">
        <f>IF(P510,CONCATENATE(U510,V510,W510,X510,Y510,Z510,AA510,AB510,AC510,"),"),"")</f>
        <v/>
      </c>
    </row>
    <row r="511" spans="1:31" ht="29.25" thickBot="1">
      <c r="A511">
        <v>506</v>
      </c>
      <c r="B511" s="2" t="s">
        <v>967</v>
      </c>
      <c r="C511" s="2" t="s">
        <v>968</v>
      </c>
      <c r="D511" s="3" t="s">
        <v>969</v>
      </c>
      <c r="E511" s="2" t="s">
        <v>13</v>
      </c>
      <c r="F511" s="2" t="s">
        <v>37</v>
      </c>
      <c r="G511" s="2"/>
      <c r="H511" s="2" t="s">
        <v>110</v>
      </c>
      <c r="I511" s="2" t="s">
        <v>110</v>
      </c>
      <c r="J511" s="2"/>
      <c r="K511" s="2"/>
      <c r="L511" s="2"/>
      <c r="M511" t="b">
        <f t="shared" si="120"/>
        <v>1</v>
      </c>
      <c r="N511" t="b">
        <f>IF(M511,ISNA(VLOOKUP(B511,$B$3:B510,1,FALSE)))</f>
        <v>1</v>
      </c>
      <c r="P511" s="14" t="b">
        <f>AND(M511,N511)</f>
        <v>1</v>
      </c>
      <c r="Q511" s="10" t="str">
        <f t="shared" si="121"/>
        <v>DRDOL_Related_Data</v>
      </c>
      <c r="R511" s="15"/>
      <c r="S511" s="10" t="str">
        <f t="shared" si="122"/>
        <v>Card</v>
      </c>
      <c r="T511" s="10" t="str">
        <f t="shared" si="123"/>
        <v>binary</v>
      </c>
      <c r="U511" s="11" t="str">
        <f t="shared" si="124"/>
        <v>CARD_DRDOL_Related_Data</v>
      </c>
      <c r="V511" s="9" t="str">
        <f>CONCATENATE("(","""",B511,"""")</f>
        <v>("DF8113"</v>
      </c>
      <c r="W511" s="9" t="str">
        <f>CONCATENATE(",","""",C511,"""")</f>
        <v>,"DRDOL Related Data"</v>
      </c>
      <c r="X511" s="9" t="str">
        <f>CONCATENATE(",","""",D511,"""")</f>
        <v>,"Command data field of the RECOVER AC command, coded according to DRDOL."</v>
      </c>
      <c r="Y511" s="9" t="str">
        <f>CONCATENATE(",","""",E511,"""")</f>
        <v>,"Card"</v>
      </c>
      <c r="Z511" s="9" t="str">
        <f>CONCATENATE(",","""",F511,"""")</f>
        <v>,"binary"</v>
      </c>
      <c r="AA511" s="9" t="str">
        <f>CONCATENATE(",","""",G511,"""")</f>
        <v>,""</v>
      </c>
      <c r="AB511" s="9" t="str">
        <f>CONCATENATE(",","""",H511,"""")</f>
        <v>,"var."</v>
      </c>
      <c r="AC511" s="9" t="str">
        <f>CONCATENATE(",","""",I511,"""")</f>
        <v>,"var."</v>
      </c>
      <c r="AD511" s="9"/>
      <c r="AE511" s="12" t="str">
        <f>IF(P511,CONCATENATE(U511,V511,W511,X511,Y511,Z511,AA511,AB511,AC511,"),"),"")</f>
        <v>CARD_DRDOL_Related_Data("DF8113","DRDOL Related Data","Command data field of the RECOVER AC command, coded according to DRDOL.","Card","binary","","var.","var."),</v>
      </c>
    </row>
    <row r="512" spans="1:31" ht="29.25" thickBot="1">
      <c r="A512">
        <v>507</v>
      </c>
      <c r="B512" s="4" t="s">
        <v>970</v>
      </c>
      <c r="C512" s="4" t="s">
        <v>971</v>
      </c>
      <c r="D512" s="5" t="s">
        <v>972</v>
      </c>
      <c r="E512" s="4"/>
      <c r="F512" s="4" t="s">
        <v>37</v>
      </c>
      <c r="G512" s="4"/>
      <c r="H512" s="4">
        <v>1</v>
      </c>
      <c r="I512" s="4">
        <v>1</v>
      </c>
      <c r="J512" s="4"/>
      <c r="K512" s="4"/>
      <c r="L512" s="4"/>
      <c r="M512" t="b">
        <f t="shared" ref="M512:M549" si="125">LEN(B512)&gt;0</f>
        <v>1</v>
      </c>
      <c r="N512" t="b">
        <f>IF(M512,ISNA(VLOOKUP(B512,$B$3:B511,1,FALSE)))</f>
        <v>1</v>
      </c>
      <c r="P512" s="14" t="b">
        <f>AND(M512,N512)</f>
        <v>1</v>
      </c>
      <c r="Q512" s="10" t="str">
        <f t="shared" si="121"/>
        <v>Reference_Control_Parameter</v>
      </c>
      <c r="R512" s="15"/>
      <c r="S512" s="10" t="str">
        <f t="shared" si="122"/>
        <v/>
      </c>
      <c r="T512" s="10" t="str">
        <f t="shared" si="123"/>
        <v>binary</v>
      </c>
      <c r="U512" s="11" t="str">
        <f t="shared" si="124"/>
        <v>Reference_Control_Parameter</v>
      </c>
      <c r="V512" s="9" t="str">
        <f>CONCATENATE("(","""",B512,"""")</f>
        <v>("DF8114"</v>
      </c>
      <c r="W512" s="9" t="str">
        <f>CONCATENATE(",","""",C512,"""")</f>
        <v>,"Reference Control Parameter"</v>
      </c>
      <c r="X512" s="9" t="str">
        <f>CONCATENATE(",","""",D512,"""")</f>
        <v>,"Working variable to store the reference control parameter of the GENERATE AC command."</v>
      </c>
      <c r="Y512" s="9" t="str">
        <f>CONCATENATE(",","""",E512,"""")</f>
        <v>,""</v>
      </c>
      <c r="Z512" s="9" t="str">
        <f>CONCATENATE(",","""",F512,"""")</f>
        <v>,"binary"</v>
      </c>
      <c r="AA512" s="9" t="str">
        <f>CONCATENATE(",","""",G512,"""")</f>
        <v>,""</v>
      </c>
      <c r="AB512" s="9" t="str">
        <f>CONCATENATE(",","""",H512,"""")</f>
        <v>,"1"</v>
      </c>
      <c r="AC512" s="9" t="str">
        <f>CONCATENATE(",","""",I512,"""")</f>
        <v>,"1"</v>
      </c>
      <c r="AD512" s="9"/>
      <c r="AE512" s="12" t="str">
        <f>IF(P512,CONCATENATE(U512,V512,W512,X512,Y512,Z512,AA512,AB512,AC512,"),"),"")</f>
        <v>Reference_Control_Parameter("DF8114","Reference Control Parameter","Working variable to store the reference control parameter of the GENERATE AC command.","","binary","","1","1"),</v>
      </c>
    </row>
    <row r="513" spans="1:31" ht="43.5" thickBot="1">
      <c r="A513">
        <v>508</v>
      </c>
      <c r="B513" s="2" t="s">
        <v>973</v>
      </c>
      <c r="C513" s="2" t="s">
        <v>974</v>
      </c>
      <c r="D513" s="3" t="s">
        <v>975</v>
      </c>
      <c r="E513" s="2" t="s">
        <v>13</v>
      </c>
      <c r="F513" s="2" t="s">
        <v>37</v>
      </c>
      <c r="G513" s="2"/>
      <c r="H513" s="2">
        <v>6</v>
      </c>
      <c r="I513" s="2">
        <v>6</v>
      </c>
      <c r="J513" s="2"/>
      <c r="K513" s="2"/>
      <c r="L513" s="2"/>
      <c r="M513" t="b">
        <f t="shared" si="125"/>
        <v>1</v>
      </c>
      <c r="N513" t="b">
        <f>IF(M513,ISNA(VLOOKUP(B513,$B$3:B512,1,FALSE)))</f>
        <v>1</v>
      </c>
      <c r="P513" s="14" t="b">
        <f>AND(M513,N513)</f>
        <v>1</v>
      </c>
      <c r="Q513" s="10" t="str">
        <f t="shared" si="121"/>
        <v>Error_Indication</v>
      </c>
      <c r="R513" s="15"/>
      <c r="S513" s="10" t="str">
        <f t="shared" si="122"/>
        <v>Card</v>
      </c>
      <c r="T513" s="10" t="str">
        <f t="shared" si="123"/>
        <v>binary</v>
      </c>
      <c r="U513" s="11" t="str">
        <f t="shared" si="124"/>
        <v>CARD_Error_Indication</v>
      </c>
      <c r="V513" s="9" t="str">
        <f>CONCATENATE("(","""",B513,"""")</f>
        <v>("DF8115"</v>
      </c>
      <c r="W513" s="9" t="str">
        <f>CONCATENATE(",","""",C513,"""")</f>
        <v>,"Error Indication"</v>
      </c>
      <c r="X513" s="9" t="str">
        <f>CONCATENATE(",","""",D513,"""")</f>
        <v>,"Contains information regarding the nature of the error that has been encountered during the transaction processing. This data object is part of the Discretionary Data."</v>
      </c>
      <c r="Y513" s="9" t="str">
        <f>CONCATENATE(",","""",E513,"""")</f>
        <v>,"Card"</v>
      </c>
      <c r="Z513" s="9" t="str">
        <f>CONCATENATE(",","""",F513,"""")</f>
        <v>,"binary"</v>
      </c>
      <c r="AA513" s="9" t="str">
        <f>CONCATENATE(",","""",G513,"""")</f>
        <v>,""</v>
      </c>
      <c r="AB513" s="9" t="str">
        <f>CONCATENATE(",","""",H513,"""")</f>
        <v>,"6"</v>
      </c>
      <c r="AC513" s="9" t="str">
        <f>CONCATENATE(",","""",I513,"""")</f>
        <v>,"6"</v>
      </c>
      <c r="AD513" s="9"/>
      <c r="AE513" s="12" t="str">
        <f>IF(P513,CONCATENATE(U513,V513,W513,X513,Y513,Z513,AA513,AB513,AC513,"),"),"")</f>
        <v>CARD_Error_Indication("DF8115","Error Indication","Contains information regarding the nature of the error that has been encountered during the transaction processing. This data object is part of the Discretionary Data.","Card","binary","","6","6"),</v>
      </c>
    </row>
    <row r="514" spans="1:31" ht="15.75" thickBot="1">
      <c r="A514">
        <v>509</v>
      </c>
      <c r="B514" s="4" t="s">
        <v>976</v>
      </c>
      <c r="C514" s="4" t="s">
        <v>977</v>
      </c>
      <c r="D514" s="5" t="s">
        <v>978</v>
      </c>
      <c r="E514" s="4"/>
      <c r="F514" s="4" t="s">
        <v>37</v>
      </c>
      <c r="G514" s="4"/>
      <c r="H514" s="4">
        <v>22</v>
      </c>
      <c r="I514" s="4">
        <v>22</v>
      </c>
      <c r="J514" s="4"/>
      <c r="K514" s="4"/>
      <c r="L514" s="4"/>
      <c r="M514" t="b">
        <f t="shared" si="125"/>
        <v>1</v>
      </c>
      <c r="N514" t="b">
        <f>IF(M514,ISNA(VLOOKUP(B514,$B$3:B513,1,FALSE)))</f>
        <v>1</v>
      </c>
      <c r="P514" s="14" t="b">
        <f>AND(M514,N514)</f>
        <v>1</v>
      </c>
      <c r="Q514" s="10" t="str">
        <f t="shared" si="121"/>
        <v>User_Interface_Request_Data</v>
      </c>
      <c r="R514" s="15"/>
      <c r="S514" s="10" t="str">
        <f t="shared" si="122"/>
        <v/>
      </c>
      <c r="T514" s="10" t="str">
        <f t="shared" si="123"/>
        <v>binary</v>
      </c>
      <c r="U514" s="11" t="str">
        <f t="shared" si="124"/>
        <v>User_Interface_Request_Data</v>
      </c>
      <c r="V514" s="9" t="str">
        <f>CONCATENATE("(","""",B514,"""")</f>
        <v>("DF8116"</v>
      </c>
      <c r="W514" s="9" t="str">
        <f>CONCATENATE(",","""",C514,"""")</f>
        <v>,"User Interface Request Data"</v>
      </c>
      <c r="X514" s="9" t="str">
        <f>CONCATENATE(",","""",D514,"""")</f>
        <v>,"Combines all parameters to be sent with the MSG signal."</v>
      </c>
      <c r="Y514" s="9" t="str">
        <f>CONCATENATE(",","""",E514,"""")</f>
        <v>,""</v>
      </c>
      <c r="Z514" s="9" t="str">
        <f>CONCATENATE(",","""",F514,"""")</f>
        <v>,"binary"</v>
      </c>
      <c r="AA514" s="9" t="str">
        <f>CONCATENATE(",","""",G514,"""")</f>
        <v>,""</v>
      </c>
      <c r="AB514" s="9" t="str">
        <f>CONCATENATE(",","""",H514,"""")</f>
        <v>,"22"</v>
      </c>
      <c r="AC514" s="9" t="str">
        <f>CONCATENATE(",","""",I514,"""")</f>
        <v>,"22"</v>
      </c>
      <c r="AD514" s="9"/>
      <c r="AE514" s="12" t="str">
        <f>IF(P514,CONCATENATE(U514,V514,W514,X514,Y514,Z514,AA514,AB514,AC514,"),"),"")</f>
        <v>User_Interface_Request_Data("DF8116","User Interface Request Data","Combines all parameters to be sent with the MSG signal.","","binary","","22","22"),</v>
      </c>
    </row>
    <row r="515" spans="1:31" ht="29.25" thickBot="1">
      <c r="A515">
        <v>510</v>
      </c>
      <c r="B515" s="2" t="s">
        <v>979</v>
      </c>
      <c r="C515" s="2" t="s">
        <v>980</v>
      </c>
      <c r="D515" s="3" t="s">
        <v>981</v>
      </c>
      <c r="E515" s="2" t="s">
        <v>13</v>
      </c>
      <c r="F515" s="2" t="s">
        <v>37</v>
      </c>
      <c r="G515" s="2"/>
      <c r="H515" s="2">
        <v>1</v>
      </c>
      <c r="I515" s="2">
        <v>1</v>
      </c>
      <c r="J515" s="2"/>
      <c r="K515" s="2"/>
      <c r="L515" s="2"/>
      <c r="M515" t="b">
        <f t="shared" si="125"/>
        <v>1</v>
      </c>
      <c r="N515" t="b">
        <f>IF(M515,ISNA(VLOOKUP(B515,$B$3:B514,1,FALSE)))</f>
        <v>1</v>
      </c>
      <c r="P515" s="14" t="b">
        <f>AND(M515,N515)</f>
        <v>1</v>
      </c>
      <c r="Q515" s="10" t="str">
        <f t="shared" si="121"/>
        <v>Card_Data_Input_Capability</v>
      </c>
      <c r="R515" s="15"/>
      <c r="S515" s="10" t="str">
        <f t="shared" si="122"/>
        <v>Card</v>
      </c>
      <c r="T515" s="10" t="str">
        <f t="shared" si="123"/>
        <v>binary</v>
      </c>
      <c r="U515" s="11" t="str">
        <f t="shared" si="124"/>
        <v>CARD_Card_Data_Input_Capability</v>
      </c>
      <c r="V515" s="9" t="str">
        <f>CONCATENATE("(","""",B515,"""")</f>
        <v>("DF8117"</v>
      </c>
      <c r="W515" s="9" t="str">
        <f>CONCATENATE(",","""",C515,"""")</f>
        <v>,"Card Data Input Capability"</v>
      </c>
      <c r="X515" s="9" t="str">
        <f>CONCATENATE(",","""",D515,"""")</f>
        <v>,"Indicates the card data input capability of the Terminal and Reader. The Card Data Input Capability is coded according to Annex A.2 of [EMV Book 4]."</v>
      </c>
      <c r="Y515" s="9" t="str">
        <f>CONCATENATE(",","""",E515,"""")</f>
        <v>,"Card"</v>
      </c>
      <c r="Z515" s="9" t="str">
        <f>CONCATENATE(",","""",F515,"""")</f>
        <v>,"binary"</v>
      </c>
      <c r="AA515" s="9" t="str">
        <f>CONCATENATE(",","""",G515,"""")</f>
        <v>,""</v>
      </c>
      <c r="AB515" s="9" t="str">
        <f>CONCATENATE(",","""",H515,"""")</f>
        <v>,"1"</v>
      </c>
      <c r="AC515" s="9" t="str">
        <f>CONCATENATE(",","""",I515,"""")</f>
        <v>,"1"</v>
      </c>
      <c r="AD515" s="9"/>
      <c r="AE515" s="12" t="str">
        <f>IF(P515,CONCATENATE(U515,V515,W515,X515,Y515,Z515,AA515,AB515,AC515,"),"),"")</f>
        <v>CARD_Card_Data_Input_Capability("DF8117","Card Data Input Capability","Indicates the card data input capability of the Terminal and Reader. The Card Data Input Capability is coded according to Annex A.2 of [EMV Book 4].","Card","binary","","1","1"),</v>
      </c>
    </row>
    <row r="516" spans="1:31" ht="43.5" thickBot="1">
      <c r="A516">
        <v>511</v>
      </c>
      <c r="B516" s="4" t="s">
        <v>982</v>
      </c>
      <c r="C516" s="4" t="s">
        <v>983</v>
      </c>
      <c r="D516" s="5" t="s">
        <v>984</v>
      </c>
      <c r="E516" s="4" t="s">
        <v>13</v>
      </c>
      <c r="F516" s="4" t="s">
        <v>37</v>
      </c>
      <c r="G516" s="4"/>
      <c r="H516" s="4">
        <v>1</v>
      </c>
      <c r="I516" s="4">
        <v>1</v>
      </c>
      <c r="J516" s="4"/>
      <c r="K516" s="4"/>
      <c r="L516" s="4"/>
      <c r="M516" t="b">
        <f t="shared" si="125"/>
        <v>1</v>
      </c>
      <c r="N516" t="b">
        <f>IF(M516,ISNA(VLOOKUP(B516,$B$3:B515,1,FALSE)))</f>
        <v>1</v>
      </c>
      <c r="P516" s="14" t="b">
        <f>AND(M516,N516)</f>
        <v>1</v>
      </c>
      <c r="Q516" s="10" t="str">
        <f t="shared" si="121"/>
        <v>CVM_Capability_CVM_Required</v>
      </c>
      <c r="R516" s="15"/>
      <c r="S516" s="10" t="str">
        <f t="shared" si="122"/>
        <v>Card</v>
      </c>
      <c r="T516" s="10" t="str">
        <f t="shared" si="123"/>
        <v>binary</v>
      </c>
      <c r="U516" s="11" t="str">
        <f t="shared" si="124"/>
        <v>CARD_CVM_Capability_CVM_Required</v>
      </c>
      <c r="V516" s="9" t="str">
        <f>CONCATENATE("(","""",B516,"""")</f>
        <v>("DF8118"</v>
      </c>
      <c r="W516" s="9" t="str">
        <f>CONCATENATE(",","""",C516,"""")</f>
        <v>,"CVM Capability – CVM Required"</v>
      </c>
      <c r="X516" s="9" t="str">
        <f>CONCATENATE(",","""",D516,"""")</f>
        <v>,"Indicates the CVM capability of the Terminal and Reader when the transaction amount is greater than the Reader CVM Required Limit. The CVM Capability – CVM Required is coded according to Annex A.2 of [EMV Book 4]."</v>
      </c>
      <c r="Y516" s="9" t="str">
        <f>CONCATENATE(",","""",E516,"""")</f>
        <v>,"Card"</v>
      </c>
      <c r="Z516" s="9" t="str">
        <f>CONCATENATE(",","""",F516,"""")</f>
        <v>,"binary"</v>
      </c>
      <c r="AA516" s="9" t="str">
        <f>CONCATENATE(",","""",G516,"""")</f>
        <v>,""</v>
      </c>
      <c r="AB516" s="9" t="str">
        <f>CONCATENATE(",","""",H516,"""")</f>
        <v>,"1"</v>
      </c>
      <c r="AC516" s="9" t="str">
        <f>CONCATENATE(",","""",I516,"""")</f>
        <v>,"1"</v>
      </c>
      <c r="AD516" s="9"/>
      <c r="AE516" s="12" t="str">
        <f>IF(P516,CONCATENATE(U516,V516,W516,X516,Y516,Z516,AA516,AB516,AC516,"),"),"")</f>
        <v>CARD_CVM_Capability_CVM_Required("DF8118","CVM Capability – CVM Required","Indicates the CVM capability of the Terminal and Reader when the transaction amount is greater than the Reader CVM Required Limit. The CVM Capability – CVM Required is coded according to Annex A.2 of [EMV Book 4].","Card","binary","","1","1"),</v>
      </c>
    </row>
    <row r="517" spans="1:31" ht="57.75" thickBot="1">
      <c r="A517">
        <v>512</v>
      </c>
      <c r="B517" s="2" t="s">
        <v>985</v>
      </c>
      <c r="C517" s="2" t="s">
        <v>986</v>
      </c>
      <c r="D517" s="3" t="s">
        <v>987</v>
      </c>
      <c r="E517" s="2" t="s">
        <v>13</v>
      </c>
      <c r="F517" s="2" t="s">
        <v>37</v>
      </c>
      <c r="G517" s="2"/>
      <c r="H517" s="2">
        <v>1</v>
      </c>
      <c r="I517" s="2">
        <v>1</v>
      </c>
      <c r="J517" s="2"/>
      <c r="K517" s="2"/>
      <c r="L517" s="2"/>
      <c r="M517" t="b">
        <f t="shared" si="125"/>
        <v>1</v>
      </c>
      <c r="N517" t="b">
        <f>IF(M517,ISNA(VLOOKUP(B517,$B$3:B516,1,FALSE)))</f>
        <v>1</v>
      </c>
      <c r="P517" s="14" t="b">
        <f>AND(M517,N517)</f>
        <v>1</v>
      </c>
      <c r="Q517" s="10" t="str">
        <f t="shared" si="121"/>
        <v>CVM_Capability_No_CVM_Required</v>
      </c>
      <c r="R517" s="15"/>
      <c r="S517" s="10" t="str">
        <f t="shared" si="122"/>
        <v>Card</v>
      </c>
      <c r="T517" s="10" t="str">
        <f t="shared" si="123"/>
        <v>binary</v>
      </c>
      <c r="U517" s="11" t="str">
        <f t="shared" si="124"/>
        <v>CARD_CVM_Capability_No_CVM_Required</v>
      </c>
      <c r="V517" s="9" t="str">
        <f>CONCATENATE("(","""",B517,"""")</f>
        <v>("DF8119"</v>
      </c>
      <c r="W517" s="9" t="str">
        <f>CONCATENATE(",","""",C517,"""")</f>
        <v>,"CVM Capability – No CVM Required"</v>
      </c>
      <c r="X517" s="9" t="str">
        <f>CONCATENATE(",","""",D517,"""")</f>
        <v>,"Indicates the CVM capability of the Terminal and Reader when the transaction amount is less than or equal to the Reader CVM Required Limit. The CVM Capability – No CVM Required is coded according to Annex A.2 of [EMV Book 4]."</v>
      </c>
      <c r="Y517" s="9" t="str">
        <f>CONCATENATE(",","""",E517,"""")</f>
        <v>,"Card"</v>
      </c>
      <c r="Z517" s="9" t="str">
        <f>CONCATENATE(",","""",F517,"""")</f>
        <v>,"binary"</v>
      </c>
      <c r="AA517" s="9" t="str">
        <f>CONCATENATE(",","""",G517,"""")</f>
        <v>,""</v>
      </c>
      <c r="AB517" s="9" t="str">
        <f>CONCATENATE(",","""",H517,"""")</f>
        <v>,"1"</v>
      </c>
      <c r="AC517" s="9" t="str">
        <f>CONCATENATE(",","""",I517,"""")</f>
        <v>,"1"</v>
      </c>
      <c r="AD517" s="9"/>
      <c r="AE517" s="12" t="str">
        <f>IF(P517,CONCATENATE(U517,V517,W517,X517,Y517,Z517,AA517,AB517,AC517,"),"),"")</f>
        <v>CARD_CVM_Capability_No_CVM_Required("DF8119","CVM Capability – No CVM Required","Indicates the CVM capability of the Terminal and Reader when the transaction amount is less than or equal to the Reader CVM Required Limit. The CVM Capability – No CVM Required is coded according to Annex A.2 of [EMV Book 4].","Card","binary","","1","1"),</v>
      </c>
    </row>
    <row r="518" spans="1:31" ht="72" thickBot="1">
      <c r="A518">
        <v>513</v>
      </c>
      <c r="B518" s="4" t="s">
        <v>988</v>
      </c>
      <c r="C518" s="4" t="s">
        <v>989</v>
      </c>
      <c r="D518" s="5" t="s">
        <v>990</v>
      </c>
      <c r="E518" s="4" t="s">
        <v>13</v>
      </c>
      <c r="F518" s="4" t="s">
        <v>37</v>
      </c>
      <c r="G518" s="4"/>
      <c r="H518" s="4">
        <v>3</v>
      </c>
      <c r="I518" s="4">
        <v>3</v>
      </c>
      <c r="J518" s="4"/>
      <c r="K518" s="4"/>
      <c r="L518" s="4"/>
      <c r="M518" t="b">
        <f t="shared" si="125"/>
        <v>1</v>
      </c>
      <c r="N518" t="b">
        <f>IF(M518,ISNA(VLOOKUP(B518,$B$3:B517,1,FALSE)))</f>
        <v>1</v>
      </c>
      <c r="P518" s="14" t="b">
        <f>AND(M518,N518)</f>
        <v>1</v>
      </c>
      <c r="Q518" s="10" t="str">
        <f t="shared" si="121"/>
        <v>Default_UDOL</v>
      </c>
      <c r="R518" s="15"/>
      <c r="S518" s="10" t="str">
        <f t="shared" si="122"/>
        <v>Card</v>
      </c>
      <c r="T518" s="10" t="str">
        <f t="shared" si="123"/>
        <v>binary</v>
      </c>
      <c r="U518" s="11" t="str">
        <f t="shared" si="124"/>
        <v>CARD_Default_UDOL</v>
      </c>
      <c r="V518" s="9" t="str">
        <f>CONCATENATE("(","""",B518,"""")</f>
        <v>("DF811A"</v>
      </c>
      <c r="W518" s="9" t="str">
        <f>CONCATENATE(",","""",C518,"""")</f>
        <v>,"Default UDOL"</v>
      </c>
      <c r="X518" s="9" t="str">
        <f>CONCATENATE(",","""",D518,"""")</f>
        <v>,"The Default UDOL is the UDOL to be used for constructing the value field of the COMPUTE CRYPTOGRAPHIC CHECKSUM command if the UDOL in the Card is not present. The Default UDOL must contain as its only entry the tag and length of the Unpredictable Number (Numeric) and has the value: '9F6A04'."</v>
      </c>
      <c r="Y518" s="9" t="str">
        <f>CONCATENATE(",","""",E518,"""")</f>
        <v>,"Card"</v>
      </c>
      <c r="Z518" s="9" t="str">
        <f>CONCATENATE(",","""",F518,"""")</f>
        <v>,"binary"</v>
      </c>
      <c r="AA518" s="9" t="str">
        <f>CONCATENATE(",","""",G518,"""")</f>
        <v>,""</v>
      </c>
      <c r="AB518" s="9" t="str">
        <f>CONCATENATE(",","""",H518,"""")</f>
        <v>,"3"</v>
      </c>
      <c r="AC518" s="9" t="str">
        <f>CONCATENATE(",","""",I518,"""")</f>
        <v>,"3"</v>
      </c>
      <c r="AD518" s="9"/>
      <c r="AE518" s="12" t="str">
        <f>IF(P518,CONCATENATE(U518,V518,W518,X518,Y518,Z518,AA518,AB518,AC518,"),"),"")</f>
        <v>CARD_Default_UDOL("DF811A","Default UDOL","The Default UDOL is the UDOL to be used for constructing the value field of the COMPUTE CRYPTOGRAPHIC CHECKSUM command if the UDOL in the Card is not present. The Default UDOL must contain as its only entry the tag and length of the Unpredictable Number (Numeric) and has the value: '9F6A04'.","Card","binary","","3","3"),</v>
      </c>
    </row>
    <row r="519" spans="1:31" ht="15.75" thickBot="1">
      <c r="A519">
        <v>514</v>
      </c>
      <c r="B519" s="2" t="s">
        <v>991</v>
      </c>
      <c r="C519" s="2" t="s">
        <v>992</v>
      </c>
      <c r="D519" s="3" t="s">
        <v>993</v>
      </c>
      <c r="E519" s="2"/>
      <c r="F519" s="2" t="s">
        <v>37</v>
      </c>
      <c r="G519" s="2"/>
      <c r="H519" s="2">
        <v>1</v>
      </c>
      <c r="I519" s="2">
        <v>1</v>
      </c>
      <c r="J519" s="2"/>
      <c r="K519" s="2"/>
      <c r="L519" s="2"/>
      <c r="M519" t="b">
        <f t="shared" si="125"/>
        <v>1</v>
      </c>
      <c r="N519" t="b">
        <f>IF(M519,ISNA(VLOOKUP(B519,$B$3:B518,1,FALSE)))</f>
        <v>1</v>
      </c>
      <c r="P519" s="14" t="b">
        <f>AND(M519,N519)</f>
        <v>1</v>
      </c>
      <c r="Q519" s="10" t="str">
        <f t="shared" si="121"/>
        <v>Kernel_Configuration</v>
      </c>
      <c r="R519" s="15"/>
      <c r="S519" s="10" t="str">
        <f t="shared" si="122"/>
        <v/>
      </c>
      <c r="T519" s="10" t="str">
        <f t="shared" si="123"/>
        <v>binary</v>
      </c>
      <c r="U519" s="11" t="str">
        <f t="shared" si="124"/>
        <v>Kernel_Configuration</v>
      </c>
      <c r="V519" s="9" t="str">
        <f>CONCATENATE("(","""",B519,"""")</f>
        <v>("DF811B"</v>
      </c>
      <c r="W519" s="9" t="str">
        <f>CONCATENATE(",","""",C519,"""")</f>
        <v>,"Kernel Configuration"</v>
      </c>
      <c r="X519" s="9" t="str">
        <f>CONCATENATE(",","""",D519,"""")</f>
        <v>,"Indicates the Kernel configuration options."</v>
      </c>
      <c r="Y519" s="9" t="str">
        <f>CONCATENATE(",","""",E519,"""")</f>
        <v>,""</v>
      </c>
      <c r="Z519" s="9" t="str">
        <f>CONCATENATE(",","""",F519,"""")</f>
        <v>,"binary"</v>
      </c>
      <c r="AA519" s="9" t="str">
        <f>CONCATENATE(",","""",G519,"""")</f>
        <v>,""</v>
      </c>
      <c r="AB519" s="9" t="str">
        <f>CONCATENATE(",","""",H519,"""")</f>
        <v>,"1"</v>
      </c>
      <c r="AC519" s="9" t="str">
        <f>CONCATENATE(",","""",I519,"""")</f>
        <v>,"1"</v>
      </c>
      <c r="AD519" s="9"/>
      <c r="AE519" s="12" t="str">
        <f>IF(P519,CONCATENATE(U519,V519,W519,X519,Y519,Z519,AA519,AB519,AC519,"),"),"")</f>
        <v>Kernel_Configuration("DF811B","Kernel Configuration","Indicates the Kernel configuration options.","","binary","","1","1"),</v>
      </c>
    </row>
    <row r="520" spans="1:31" ht="29.25" thickBot="1">
      <c r="A520">
        <v>515</v>
      </c>
      <c r="B520" s="4" t="s">
        <v>994</v>
      </c>
      <c r="C520" s="4" t="s">
        <v>995</v>
      </c>
      <c r="D520" s="5" t="s">
        <v>996</v>
      </c>
      <c r="E520" s="4"/>
      <c r="F520" s="4" t="s">
        <v>37</v>
      </c>
      <c r="G520" s="4"/>
      <c r="H520" s="4">
        <v>2</v>
      </c>
      <c r="I520" s="4">
        <v>2</v>
      </c>
      <c r="J520" s="4"/>
      <c r="K520" s="4"/>
      <c r="L520" s="4"/>
      <c r="M520" t="b">
        <f t="shared" si="125"/>
        <v>1</v>
      </c>
      <c r="N520" t="b">
        <f>IF(M520,ISNA(VLOOKUP(B520,$B$3:B519,1,FALSE)))</f>
        <v>1</v>
      </c>
      <c r="P520" s="14" t="b">
        <f>AND(M520,N520)</f>
        <v>1</v>
      </c>
      <c r="Q520" s="10" t="str">
        <f t="shared" si="121"/>
        <v>Max_Lifetime_of_Torn_Transaction_Log_Record</v>
      </c>
      <c r="R520" s="15"/>
      <c r="S520" s="10" t="str">
        <f t="shared" si="122"/>
        <v/>
      </c>
      <c r="T520" s="10" t="str">
        <f t="shared" si="123"/>
        <v>binary</v>
      </c>
      <c r="U520" s="11" t="str">
        <f t="shared" si="124"/>
        <v>Max_Lifetime_of_Torn_Transaction_Log_Record</v>
      </c>
      <c r="V520" s="9" t="str">
        <f>CONCATENATE("(","""",B520,"""")</f>
        <v>("DF811C"</v>
      </c>
      <c r="W520" s="9" t="str">
        <f>CONCATENATE(",","""",C520,"""")</f>
        <v>,"Max Lifetime of Torn Transaction Log Record"</v>
      </c>
      <c r="X520" s="9" t="str">
        <f>CONCATENATE(",","""",D520,"""")</f>
        <v>,"Maximum time, in seconds, that a record can remain in the Torn Transaction Log."</v>
      </c>
      <c r="Y520" s="9" t="str">
        <f>CONCATENATE(",","""",E520,"""")</f>
        <v>,""</v>
      </c>
      <c r="Z520" s="9" t="str">
        <f>CONCATENATE(",","""",F520,"""")</f>
        <v>,"binary"</v>
      </c>
      <c r="AA520" s="9" t="str">
        <f>CONCATENATE(",","""",G520,"""")</f>
        <v>,""</v>
      </c>
      <c r="AB520" s="9" t="str">
        <f>CONCATENATE(",","""",H520,"""")</f>
        <v>,"2"</v>
      </c>
      <c r="AC520" s="9" t="str">
        <f>CONCATENATE(",","""",I520,"""")</f>
        <v>,"2"</v>
      </c>
      <c r="AD520" s="9"/>
      <c r="AE520" s="12" t="str">
        <f>IF(P520,CONCATENATE(U520,V520,W520,X520,Y520,Z520,AA520,AB520,AC520,"),"),"")</f>
        <v>Max_Lifetime_of_Torn_Transaction_Log_Record("DF811C","Max Lifetime of Torn Transaction Log Record","Maximum time, in seconds, that a record can remain in the Torn Transaction Log.","","binary","","2","2"),</v>
      </c>
    </row>
    <row r="521" spans="1:31" ht="29.25" thickBot="1">
      <c r="A521">
        <v>516</v>
      </c>
      <c r="B521" s="2" t="s">
        <v>997</v>
      </c>
      <c r="C521" s="2" t="s">
        <v>998</v>
      </c>
      <c r="D521" s="3" t="s">
        <v>999</v>
      </c>
      <c r="E521" s="2"/>
      <c r="F521" s="2" t="s">
        <v>37</v>
      </c>
      <c r="G521" s="2"/>
      <c r="H521" s="2">
        <v>1</v>
      </c>
      <c r="I521" s="2">
        <v>1</v>
      </c>
      <c r="J521" s="2"/>
      <c r="K521" s="2"/>
      <c r="L521" s="2"/>
      <c r="M521" t="b">
        <f t="shared" si="125"/>
        <v>1</v>
      </c>
      <c r="N521" t="b">
        <f>IF(M521,ISNA(VLOOKUP(B521,$B$3:B520,1,FALSE)))</f>
        <v>1</v>
      </c>
      <c r="P521" s="14" t="b">
        <f>AND(M521,N521)</f>
        <v>1</v>
      </c>
      <c r="Q521" s="10" t="str">
        <f t="shared" si="121"/>
        <v>Max_Number_of_Torn_Transaction_Log_Records</v>
      </c>
      <c r="R521" s="15"/>
      <c r="S521" s="10" t="str">
        <f t="shared" si="122"/>
        <v/>
      </c>
      <c r="T521" s="10" t="str">
        <f t="shared" si="123"/>
        <v>binary</v>
      </c>
      <c r="U521" s="11" t="str">
        <f t="shared" si="124"/>
        <v>Max_Number_of_Torn_Transaction_Log_Records</v>
      </c>
      <c r="V521" s="9" t="str">
        <f>CONCATENATE("(","""",B521,"""")</f>
        <v>("DF811D"</v>
      </c>
      <c r="W521" s="9" t="str">
        <f>CONCATENATE(",","""",C521,"""")</f>
        <v>,"Max Number of Torn Transaction Log Records"</v>
      </c>
      <c r="X521" s="9" t="str">
        <f>CONCATENATE(",","""",D521,"""")</f>
        <v>,"Indicates the maximum number of records that can be stored in the Torn Transaction Log."</v>
      </c>
      <c r="Y521" s="9" t="str">
        <f>CONCATENATE(",","""",E521,"""")</f>
        <v>,""</v>
      </c>
      <c r="Z521" s="9" t="str">
        <f>CONCATENATE(",","""",F521,"""")</f>
        <v>,"binary"</v>
      </c>
      <c r="AA521" s="9" t="str">
        <f>CONCATENATE(",","""",G521,"""")</f>
        <v>,""</v>
      </c>
      <c r="AB521" s="9" t="str">
        <f>CONCATENATE(",","""",H521,"""")</f>
        <v>,"1"</v>
      </c>
      <c r="AC521" s="9" t="str">
        <f>CONCATENATE(",","""",I521,"""")</f>
        <v>,"1"</v>
      </c>
      <c r="AD521" s="9"/>
      <c r="AE521" s="12" t="str">
        <f>IF(P521,CONCATENATE(U521,V521,W521,X521,Y521,Z521,AA521,AB521,AC521,"),"),"")</f>
        <v>Max_Number_of_Torn_Transaction_Log_Records("DF811D","Max Number of Torn Transaction Log Records","Indicates the maximum number of records that can be stored in the Torn Transaction Log.","","binary","","1","1"),</v>
      </c>
    </row>
    <row r="522" spans="1:31" ht="43.5" thickBot="1">
      <c r="A522">
        <v>517</v>
      </c>
      <c r="B522" s="4" t="s">
        <v>1000</v>
      </c>
      <c r="C522" s="4" t="s">
        <v>1001</v>
      </c>
      <c r="D522" s="5" t="s">
        <v>1002</v>
      </c>
      <c r="E522" s="4"/>
      <c r="F522" s="4" t="s">
        <v>37</v>
      </c>
      <c r="G522" s="4"/>
      <c r="H522" s="4">
        <v>1</v>
      </c>
      <c r="I522" s="4">
        <v>1</v>
      </c>
      <c r="J522" s="4"/>
      <c r="K522" s="4"/>
      <c r="L522" s="4"/>
      <c r="M522" t="b">
        <f t="shared" si="125"/>
        <v>1</v>
      </c>
      <c r="N522" t="b">
        <f>IF(M522,ISNA(VLOOKUP(B522,$B$3:B521,1,FALSE)))</f>
        <v>1</v>
      </c>
      <c r="P522" s="14" t="b">
        <f>AND(M522,N522)</f>
        <v>1</v>
      </c>
      <c r="Q522" s="10" t="str">
        <f t="shared" si="121"/>
        <v>Mag_stripe_CVM_Capability_CVM_Required</v>
      </c>
      <c r="R522" s="15"/>
      <c r="S522" s="10" t="str">
        <f t="shared" si="122"/>
        <v/>
      </c>
      <c r="T522" s="10" t="str">
        <f t="shared" si="123"/>
        <v>binary</v>
      </c>
      <c r="U522" s="11" t="str">
        <f t="shared" si="124"/>
        <v>Mag_stripe_CVM_Capability_CVM_Required</v>
      </c>
      <c r="V522" s="9" t="str">
        <f>CONCATENATE("(","""",B522,"""")</f>
        <v>("DF811E"</v>
      </c>
      <c r="W522" s="9" t="str">
        <f>CONCATENATE(",","""",C522,"""")</f>
        <v>,"Mag-stripe CVM Capability – CVM Required"</v>
      </c>
      <c r="X522" s="9" t="str">
        <f>CONCATENATE(",","""",D522,"""")</f>
        <v>,"Indicates the CVM capability of the Terminal/Reader in the case of a mag-stripe mode transaction when the Amount, Authorized (Numeric) is greater than the Reader CVM Required Limit."</v>
      </c>
      <c r="Y522" s="9" t="str">
        <f>CONCATENATE(",","""",E522,"""")</f>
        <v>,""</v>
      </c>
      <c r="Z522" s="9" t="str">
        <f>CONCATENATE(",","""",F522,"""")</f>
        <v>,"binary"</v>
      </c>
      <c r="AA522" s="9" t="str">
        <f>CONCATENATE(",","""",G522,"""")</f>
        <v>,""</v>
      </c>
      <c r="AB522" s="9" t="str">
        <f>CONCATENATE(",","""",H522,"""")</f>
        <v>,"1"</v>
      </c>
      <c r="AC522" s="9" t="str">
        <f>CONCATENATE(",","""",I522,"""")</f>
        <v>,"1"</v>
      </c>
      <c r="AD522" s="9"/>
      <c r="AE522" s="12" t="str">
        <f>IF(P522,CONCATENATE(U522,V522,W522,X522,Y522,Z522,AA522,AB522,AC522,"),"),"")</f>
        <v>Mag_stripe_CVM_Capability_CVM_Required("DF811E","Mag-stripe CVM Capability – CVM Required","Indicates the CVM capability of the Terminal/Reader in the case of a mag-stripe mode transaction when the Amount, Authorized (Numeric) is greater than the Reader CVM Required Limit.","","binary","","1","1"),</v>
      </c>
    </row>
    <row r="523" spans="1:31" ht="29.25" thickBot="1">
      <c r="A523">
        <v>518</v>
      </c>
      <c r="B523" s="2" t="s">
        <v>1003</v>
      </c>
      <c r="C523" s="2" t="s">
        <v>1004</v>
      </c>
      <c r="D523" s="3" t="s">
        <v>1005</v>
      </c>
      <c r="E523" s="2"/>
      <c r="F523" s="2" t="s">
        <v>37</v>
      </c>
      <c r="G523" s="2"/>
      <c r="H523" s="2">
        <v>1</v>
      </c>
      <c r="I523" s="2">
        <v>1</v>
      </c>
      <c r="J523" s="2"/>
      <c r="K523" s="2"/>
      <c r="L523" s="2"/>
      <c r="M523" t="b">
        <f t="shared" si="125"/>
        <v>1</v>
      </c>
      <c r="N523" t="b">
        <f>IF(M523,ISNA(VLOOKUP(B523,$B$3:B522,1,FALSE)))</f>
        <v>1</v>
      </c>
      <c r="P523" s="14" t="b">
        <f>AND(M523,N523)</f>
        <v>1</v>
      </c>
      <c r="Q523" s="10" t="str">
        <f t="shared" si="121"/>
        <v>Security_Capability</v>
      </c>
      <c r="R523" s="15"/>
      <c r="S523" s="10" t="str">
        <f t="shared" si="122"/>
        <v/>
      </c>
      <c r="T523" s="10" t="str">
        <f t="shared" si="123"/>
        <v>binary</v>
      </c>
      <c r="U523" s="11" t="str">
        <f t="shared" si="124"/>
        <v>Security_Capability</v>
      </c>
      <c r="V523" s="9" t="str">
        <f>CONCATENATE("(","""",B523,"""")</f>
        <v>("DF811F"</v>
      </c>
      <c r="W523" s="9" t="str">
        <f>CONCATENATE(",","""",C523,"""")</f>
        <v>,"Security Capability"</v>
      </c>
      <c r="X523" s="9" t="str">
        <f>CONCATENATE(",","""",D523,"""")</f>
        <v>,"Indicates the security capability of the Kernel. The Security Capability is coded according to Annex A.2 of [EMV Book 4]."</v>
      </c>
      <c r="Y523" s="9" t="str">
        <f>CONCATENATE(",","""",E523,"""")</f>
        <v>,""</v>
      </c>
      <c r="Z523" s="9" t="str">
        <f>CONCATENATE(",","""",F523,"""")</f>
        <v>,"binary"</v>
      </c>
      <c r="AA523" s="9" t="str">
        <f>CONCATENATE(",","""",G523,"""")</f>
        <v>,""</v>
      </c>
      <c r="AB523" s="9" t="str">
        <f>CONCATENATE(",","""",H523,"""")</f>
        <v>,"1"</v>
      </c>
      <c r="AC523" s="9" t="str">
        <f>CONCATENATE(",","""",I523,"""")</f>
        <v>,"1"</v>
      </c>
      <c r="AD523" s="9"/>
      <c r="AE523" s="12" t="str">
        <f>IF(P523,CONCATENATE(U523,V523,W523,X523,Y523,Z523,AA523,AB523,AC523,"),"),"")</f>
        <v>Security_Capability("DF811F","Security Capability","Indicates the security capability of the Kernel. The Security Capability is coded according to Annex A.2 of [EMV Book 4].","","binary","","1","1"),</v>
      </c>
    </row>
    <row r="524" spans="1:31" ht="29.25" thickBot="1">
      <c r="A524">
        <v>519</v>
      </c>
      <c r="B524" s="4" t="s">
        <v>1006</v>
      </c>
      <c r="C524" s="4" t="s">
        <v>1007</v>
      </c>
      <c r="D524" s="5" t="s">
        <v>1008</v>
      </c>
      <c r="E524" s="4"/>
      <c r="F524" s="4" t="s">
        <v>37</v>
      </c>
      <c r="G524" s="4"/>
      <c r="H524" s="4">
        <v>5</v>
      </c>
      <c r="I524" s="4">
        <v>5</v>
      </c>
      <c r="J524" s="4"/>
      <c r="K524" s="4"/>
      <c r="L524" s="4"/>
      <c r="M524" t="b">
        <f t="shared" si="125"/>
        <v>1</v>
      </c>
      <c r="N524" t="b">
        <f>IF(M524,ISNA(VLOOKUP(B524,$B$3:B523,1,FALSE)))</f>
        <v>1</v>
      </c>
      <c r="P524" s="14" t="b">
        <f>AND(M524,N524)</f>
        <v>1</v>
      </c>
      <c r="Q524" s="10" t="str">
        <f t="shared" si="121"/>
        <v>Terminal_Action_Code_Default</v>
      </c>
      <c r="R524" s="15"/>
      <c r="S524" s="10" t="str">
        <f t="shared" si="122"/>
        <v/>
      </c>
      <c r="T524" s="10" t="str">
        <f t="shared" si="123"/>
        <v>binary</v>
      </c>
      <c r="U524" s="11" t="str">
        <f t="shared" si="124"/>
        <v>Terminal_Action_Code_Default</v>
      </c>
      <c r="V524" s="9" t="str">
        <f>CONCATENATE("(","""",B524,"""")</f>
        <v>("DF8120"</v>
      </c>
      <c r="W524" s="9" t="str">
        <f>CONCATENATE(",","""",C524,"""")</f>
        <v>,"Terminal Action Code – Default"</v>
      </c>
      <c r="X524" s="9" t="str">
        <f>CONCATENATE(",","""",D524,"""")</f>
        <v>,"Specifies the acquirer's conditions that cause a transaction to be rejected on an offline only Terminal."</v>
      </c>
      <c r="Y524" s="9" t="str">
        <f>CONCATENATE(",","""",E524,"""")</f>
        <v>,""</v>
      </c>
      <c r="Z524" s="9" t="str">
        <f>CONCATENATE(",","""",F524,"""")</f>
        <v>,"binary"</v>
      </c>
      <c r="AA524" s="9" t="str">
        <f>CONCATENATE(",","""",G524,"""")</f>
        <v>,""</v>
      </c>
      <c r="AB524" s="9" t="str">
        <f>CONCATENATE(",","""",H524,"""")</f>
        <v>,"5"</v>
      </c>
      <c r="AC524" s="9" t="str">
        <f>CONCATENATE(",","""",I524,"""")</f>
        <v>,"5"</v>
      </c>
      <c r="AD524" s="9"/>
      <c r="AE524" s="12" t="str">
        <f>IF(P524,CONCATENATE(U524,V524,W524,X524,Y524,Z524,AA524,AB524,AC524,"),"),"")</f>
        <v>Terminal_Action_Code_Default("DF8120","Terminal Action Code – Default","Specifies the acquirer's conditions that cause a transaction to be rejected on an offline only Terminal.","","binary","","5","5"),</v>
      </c>
    </row>
    <row r="525" spans="1:31" ht="29.25" thickBot="1">
      <c r="A525">
        <v>520</v>
      </c>
      <c r="B525" s="2" t="s">
        <v>1009</v>
      </c>
      <c r="C525" s="2" t="s">
        <v>1010</v>
      </c>
      <c r="D525" s="3" t="s">
        <v>1011</v>
      </c>
      <c r="E525" s="2"/>
      <c r="F525" s="2" t="s">
        <v>37</v>
      </c>
      <c r="G525" s="2"/>
      <c r="H525" s="2">
        <v>5</v>
      </c>
      <c r="I525" s="2">
        <v>5</v>
      </c>
      <c r="J525" s="2"/>
      <c r="K525" s="2"/>
      <c r="L525" s="2"/>
      <c r="M525" t="b">
        <f t="shared" si="125"/>
        <v>1</v>
      </c>
      <c r="N525" t="b">
        <f>IF(M525,ISNA(VLOOKUP(B525,$B$3:B524,1,FALSE)))</f>
        <v>1</v>
      </c>
      <c r="P525" s="14" t="b">
        <f>AND(M525,N525)</f>
        <v>1</v>
      </c>
      <c r="Q525" s="10" t="str">
        <f t="shared" si="121"/>
        <v>Terminal_Action_Code_Denial</v>
      </c>
      <c r="R525" s="15"/>
      <c r="S525" s="10" t="str">
        <f t="shared" si="122"/>
        <v/>
      </c>
      <c r="T525" s="10" t="str">
        <f t="shared" si="123"/>
        <v>binary</v>
      </c>
      <c r="U525" s="11" t="str">
        <f t="shared" si="124"/>
        <v>Terminal_Action_Code_Denial</v>
      </c>
      <c r="V525" s="9" t="str">
        <f>CONCATENATE("(","""",B525,"""")</f>
        <v>("DF8121"</v>
      </c>
      <c r="W525" s="9" t="str">
        <f>CONCATENATE(",","""",C525,"""")</f>
        <v>,"Terminal Action Code – Denial"</v>
      </c>
      <c r="X525" s="9" t="str">
        <f>CONCATENATE(",","""",D525,"""")</f>
        <v>,"Specifies the acquirer's conditions that cause the denial of a transaction without attempting to go online."</v>
      </c>
      <c r="Y525" s="9" t="str">
        <f>CONCATENATE(",","""",E525,"""")</f>
        <v>,""</v>
      </c>
      <c r="Z525" s="9" t="str">
        <f>CONCATENATE(",","""",F525,"""")</f>
        <v>,"binary"</v>
      </c>
      <c r="AA525" s="9" t="str">
        <f>CONCATENATE(",","""",G525,"""")</f>
        <v>,""</v>
      </c>
      <c r="AB525" s="9" t="str">
        <f>CONCATENATE(",","""",H525,"""")</f>
        <v>,"5"</v>
      </c>
      <c r="AC525" s="9" t="str">
        <f>CONCATENATE(",","""",I525,"""")</f>
        <v>,"5"</v>
      </c>
      <c r="AD525" s="9"/>
      <c r="AE525" s="12" t="str">
        <f>IF(P525,CONCATENATE(U525,V525,W525,X525,Y525,Z525,AA525,AB525,AC525,"),"),"")</f>
        <v>Terminal_Action_Code_Denial("DF8121","Terminal Action Code – Denial","Specifies the acquirer's conditions that cause the denial of a transaction without attempting to go online.","","binary","","5","5"),</v>
      </c>
    </row>
    <row r="526" spans="1:31" ht="29.25" thickBot="1">
      <c r="A526">
        <v>521</v>
      </c>
      <c r="B526" s="4" t="s">
        <v>1012</v>
      </c>
      <c r="C526" s="4" t="s">
        <v>1013</v>
      </c>
      <c r="D526" s="5" t="s">
        <v>1014</v>
      </c>
      <c r="E526" s="4"/>
      <c r="F526" s="4" t="s">
        <v>37</v>
      </c>
      <c r="G526" s="4"/>
      <c r="H526" s="4">
        <v>5</v>
      </c>
      <c r="I526" s="4">
        <v>5</v>
      </c>
      <c r="J526" s="4"/>
      <c r="K526" s="4"/>
      <c r="L526" s="4"/>
      <c r="M526" t="b">
        <f t="shared" si="125"/>
        <v>1</v>
      </c>
      <c r="N526" t="b">
        <f>IF(M526,ISNA(VLOOKUP(B526,$B$3:B525,1,FALSE)))</f>
        <v>1</v>
      </c>
      <c r="P526" s="14" t="b">
        <f>AND(M526,N526)</f>
        <v>1</v>
      </c>
      <c r="Q526" s="10" t="str">
        <f t="shared" si="121"/>
        <v>Terminal_Action_Code_Online</v>
      </c>
      <c r="R526" s="15"/>
      <c r="S526" s="10" t="str">
        <f t="shared" si="122"/>
        <v/>
      </c>
      <c r="T526" s="10" t="str">
        <f t="shared" si="123"/>
        <v>binary</v>
      </c>
      <c r="U526" s="11" t="str">
        <f t="shared" si="124"/>
        <v>Terminal_Action_Code_Online</v>
      </c>
      <c r="V526" s="9" t="str">
        <f>CONCATENATE("(","""",B526,"""")</f>
        <v>("DF8122"</v>
      </c>
      <c r="W526" s="9" t="str">
        <f>CONCATENATE(",","""",C526,"""")</f>
        <v>,"Terminal Action Code – Online"</v>
      </c>
      <c r="X526" s="9" t="str">
        <f>CONCATENATE(",","""",D526,"""")</f>
        <v>,"Specifies the acquirer's conditions that cause a transaction to be transmitted online on an online capable Terminal."</v>
      </c>
      <c r="Y526" s="9" t="str">
        <f>CONCATENATE(",","""",E526,"""")</f>
        <v>,""</v>
      </c>
      <c r="Z526" s="9" t="str">
        <f>CONCATENATE(",","""",F526,"""")</f>
        <v>,"binary"</v>
      </c>
      <c r="AA526" s="9" t="str">
        <f>CONCATENATE(",","""",G526,"""")</f>
        <v>,""</v>
      </c>
      <c r="AB526" s="9" t="str">
        <f>CONCATENATE(",","""",H526,"""")</f>
        <v>,"5"</v>
      </c>
      <c r="AC526" s="9" t="str">
        <f>CONCATENATE(",","""",I526,"""")</f>
        <v>,"5"</v>
      </c>
      <c r="AD526" s="9"/>
      <c r="AE526" s="12" t="str">
        <f>IF(P526,CONCATENATE(U526,V526,W526,X526,Y526,Z526,AA526,AB526,AC526,"),"),"")</f>
        <v>Terminal_Action_Code_Online("DF8122","Terminal Action Code – Online","Specifies the acquirer's conditions that cause a transaction to be transmitted online on an online capable Terminal.","","binary","","5","5"),</v>
      </c>
    </row>
    <row r="527" spans="1:31" ht="29.25" thickBot="1">
      <c r="A527">
        <v>522</v>
      </c>
      <c r="B527" s="2" t="s">
        <v>1015</v>
      </c>
      <c r="C527" s="2" t="s">
        <v>1016</v>
      </c>
      <c r="D527" s="3" t="s">
        <v>1017</v>
      </c>
      <c r="E527" s="2"/>
      <c r="F527" s="2" t="s">
        <v>272</v>
      </c>
      <c r="G527" s="2"/>
      <c r="H527" s="2">
        <v>6</v>
      </c>
      <c r="I527" s="2">
        <v>6</v>
      </c>
      <c r="J527" s="2"/>
      <c r="K527" s="2"/>
      <c r="L527" s="2"/>
      <c r="M527" t="b">
        <f t="shared" si="125"/>
        <v>1</v>
      </c>
      <c r="N527" t="b">
        <f>IF(M527,ISNA(VLOOKUP(B527,$B$3:B526,1,FALSE)))</f>
        <v>1</v>
      </c>
      <c r="P527" s="14" t="b">
        <f>AND(M527,N527)</f>
        <v>1</v>
      </c>
      <c r="Q527" s="10" t="str">
        <f t="shared" si="121"/>
        <v>Reader_Contactless_Floor_Limit</v>
      </c>
      <c r="R527" s="15"/>
      <c r="S527" s="10" t="str">
        <f t="shared" si="122"/>
        <v/>
      </c>
      <c r="T527" s="10" t="str">
        <f t="shared" si="123"/>
        <v>n_12</v>
      </c>
      <c r="U527" s="11" t="str">
        <f t="shared" si="124"/>
        <v>Reader_Contactless_Floor_Limit</v>
      </c>
      <c r="V527" s="9" t="str">
        <f>CONCATENATE("(","""",B527,"""")</f>
        <v>("DF8123"</v>
      </c>
      <c r="W527" s="9" t="str">
        <f>CONCATENATE(",","""",C527,"""")</f>
        <v>,"Reader Contactless Floor Limit"</v>
      </c>
      <c r="X527" s="9" t="str">
        <f>CONCATENATE(",","""",D527,"""")</f>
        <v>,"Indicates the transaction amount above which transactions must be authorized online."</v>
      </c>
      <c r="Y527" s="9" t="str">
        <f>CONCATENATE(",","""",E527,"""")</f>
        <v>,""</v>
      </c>
      <c r="Z527" s="9" t="str">
        <f>CONCATENATE(",","""",F527,"""")</f>
        <v>,"n 12"</v>
      </c>
      <c r="AA527" s="9" t="str">
        <f>CONCATENATE(",","""",G527,"""")</f>
        <v>,""</v>
      </c>
      <c r="AB527" s="9" t="str">
        <f>CONCATENATE(",","""",H527,"""")</f>
        <v>,"6"</v>
      </c>
      <c r="AC527" s="9" t="str">
        <f>CONCATENATE(",","""",I527,"""")</f>
        <v>,"6"</v>
      </c>
      <c r="AD527" s="9"/>
      <c r="AE527" s="12" t="str">
        <f>IF(P527,CONCATENATE(U527,V527,W527,X527,Y527,Z527,AA527,AB527,AC527,"),"),"")</f>
        <v>Reader_Contactless_Floor_Limit("DF8123","Reader Contactless Floor Limit","Indicates the transaction amount above which transactions must be authorized online.","","n 12","","6","6"),</v>
      </c>
    </row>
    <row r="528" spans="1:31" ht="29.25" thickBot="1">
      <c r="A528">
        <v>523</v>
      </c>
      <c r="B528" s="4" t="s">
        <v>1018</v>
      </c>
      <c r="C528" s="4" t="s">
        <v>1019</v>
      </c>
      <c r="D528" s="5" t="s">
        <v>1020</v>
      </c>
      <c r="E528" s="4"/>
      <c r="F528" s="4" t="s">
        <v>272</v>
      </c>
      <c r="G528" s="4"/>
      <c r="H528" s="4">
        <v>6</v>
      </c>
      <c r="I528" s="4">
        <v>6</v>
      </c>
      <c r="J528" s="4"/>
      <c r="K528" s="4"/>
      <c r="L528" s="4"/>
      <c r="M528" t="b">
        <f t="shared" si="125"/>
        <v>1</v>
      </c>
      <c r="N528" t="b">
        <f>IF(M528,ISNA(VLOOKUP(B528,$B$3:B527,1,FALSE)))</f>
        <v>1</v>
      </c>
      <c r="P528" s="14" t="b">
        <f>AND(M528,N528)</f>
        <v>1</v>
      </c>
      <c r="Q528" s="10" t="str">
        <f t="shared" si="121"/>
        <v>Reader_Contactless_Transaction_Limit_No_On_device_CVM</v>
      </c>
      <c r="R528" s="15"/>
      <c r="S528" s="10" t="str">
        <f t="shared" si="122"/>
        <v/>
      </c>
      <c r="T528" s="10" t="str">
        <f t="shared" si="123"/>
        <v>n_12</v>
      </c>
      <c r="U528" s="11" t="str">
        <f t="shared" si="124"/>
        <v>Reader_Contactless_Transaction_Limit_No_On_device_CVM</v>
      </c>
      <c r="V528" s="9" t="str">
        <f>CONCATENATE("(","""",B528,"""")</f>
        <v>("DF8124"</v>
      </c>
      <c r="W528" s="9" t="str">
        <f>CONCATENATE(",","""",C528,"""")</f>
        <v>,"Reader Contactless Transaction Limit (No On-device CVM)"</v>
      </c>
      <c r="X528" s="9" t="str">
        <f>CONCATENATE(",","""",D528,"""")</f>
        <v>,"Indicates the transaction amount above which the transaction is not allowed, when on device cardholder verification is not supported."</v>
      </c>
      <c r="Y528" s="9" t="str">
        <f>CONCATENATE(",","""",E528,"""")</f>
        <v>,""</v>
      </c>
      <c r="Z528" s="9" t="str">
        <f>CONCATENATE(",","""",F528,"""")</f>
        <v>,"n 12"</v>
      </c>
      <c r="AA528" s="9" t="str">
        <f>CONCATENATE(",","""",G528,"""")</f>
        <v>,""</v>
      </c>
      <c r="AB528" s="9" t="str">
        <f>CONCATENATE(",","""",H528,"""")</f>
        <v>,"6"</v>
      </c>
      <c r="AC528" s="9" t="str">
        <f>CONCATENATE(",","""",I528,"""")</f>
        <v>,"6"</v>
      </c>
      <c r="AD528" s="9"/>
      <c r="AE528" s="12" t="str">
        <f>IF(P528,CONCATENATE(U528,V528,W528,X528,Y528,Z528,AA528,AB528,AC528,"),"),"")</f>
        <v>Reader_Contactless_Transaction_Limit_No_On_device_CVM("DF8124","Reader Contactless Transaction Limit (No On-device CVM)","Indicates the transaction amount above which the transaction is not allowed, when on device cardholder verification is not supported.","","n 12","","6","6"),</v>
      </c>
    </row>
    <row r="529" spans="1:31" ht="29.25" thickBot="1">
      <c r="A529">
        <v>524</v>
      </c>
      <c r="B529" s="2" t="s">
        <v>1021</v>
      </c>
      <c r="C529" s="2" t="s">
        <v>1022</v>
      </c>
      <c r="D529" s="3" t="s">
        <v>1023</v>
      </c>
      <c r="E529" s="2"/>
      <c r="F529" s="2" t="s">
        <v>272</v>
      </c>
      <c r="G529" s="2"/>
      <c r="H529" s="2">
        <v>6</v>
      </c>
      <c r="I529" s="2">
        <v>6</v>
      </c>
      <c r="J529" s="2"/>
      <c r="K529" s="2"/>
      <c r="L529" s="2"/>
      <c r="M529" t="b">
        <f t="shared" si="125"/>
        <v>1</v>
      </c>
      <c r="N529" t="b">
        <f>IF(M529,ISNA(VLOOKUP(B529,$B$3:B528,1,FALSE)))</f>
        <v>1</v>
      </c>
      <c r="P529" s="14" t="b">
        <f>AND(M529,N529)</f>
        <v>1</v>
      </c>
      <c r="Q529" s="10" t="str">
        <f t="shared" si="121"/>
        <v>Reader_Contactless_Transaction_Limit_On_device_CVM</v>
      </c>
      <c r="R529" s="15"/>
      <c r="S529" s="10" t="str">
        <f t="shared" si="122"/>
        <v/>
      </c>
      <c r="T529" s="10" t="str">
        <f t="shared" si="123"/>
        <v>n_12</v>
      </c>
      <c r="U529" s="11" t="str">
        <f t="shared" si="124"/>
        <v>Reader_Contactless_Transaction_Limit_On_device_CVM</v>
      </c>
      <c r="V529" s="9" t="str">
        <f>CONCATENATE("(","""",B529,"""")</f>
        <v>("DF8125"</v>
      </c>
      <c r="W529" s="9" t="str">
        <f>CONCATENATE(",","""",C529,"""")</f>
        <v>,"Reader Contactless Transaction Limit (On-device CVM)"</v>
      </c>
      <c r="X529" s="9" t="str">
        <f>CONCATENATE(",","""",D529,"""")</f>
        <v>,"Indicates the transaction amount above which the transaction is not allowed, when on device cardholder verification is supported."</v>
      </c>
      <c r="Y529" s="9" t="str">
        <f>CONCATENATE(",","""",E529,"""")</f>
        <v>,""</v>
      </c>
      <c r="Z529" s="9" t="str">
        <f>CONCATENATE(",","""",F529,"""")</f>
        <v>,"n 12"</v>
      </c>
      <c r="AA529" s="9" t="str">
        <f>CONCATENATE(",","""",G529,"""")</f>
        <v>,""</v>
      </c>
      <c r="AB529" s="9" t="str">
        <f>CONCATENATE(",","""",H529,"""")</f>
        <v>,"6"</v>
      </c>
      <c r="AC529" s="9" t="str">
        <f>CONCATENATE(",","""",I529,"""")</f>
        <v>,"6"</v>
      </c>
      <c r="AD529" s="9"/>
      <c r="AE529" s="12" t="str">
        <f>IF(P529,CONCATENATE(U529,V529,W529,X529,Y529,Z529,AA529,AB529,AC529,"),"),"")</f>
        <v>Reader_Contactless_Transaction_Limit_On_device_CVM("DF8125","Reader Contactless Transaction Limit (On-device CVM)","Indicates the transaction amount above which the transaction is not allowed, when on device cardholder verification is supported.","","n 12","","6","6"),</v>
      </c>
    </row>
    <row r="530" spans="1:31" ht="29.25" thickBot="1">
      <c r="A530">
        <v>525</v>
      </c>
      <c r="B530" s="4" t="s">
        <v>1024</v>
      </c>
      <c r="C530" s="4" t="s">
        <v>1025</v>
      </c>
      <c r="D530" s="5" t="s">
        <v>1026</v>
      </c>
      <c r="E530" s="4"/>
      <c r="F530" s="4" t="s">
        <v>272</v>
      </c>
      <c r="G530" s="4"/>
      <c r="H530" s="4">
        <v>6</v>
      </c>
      <c r="I530" s="4">
        <v>6</v>
      </c>
      <c r="J530" s="4"/>
      <c r="K530" s="4"/>
      <c r="L530" s="4"/>
      <c r="M530" t="b">
        <f t="shared" si="125"/>
        <v>1</v>
      </c>
      <c r="N530" t="b">
        <f>IF(M530,ISNA(VLOOKUP(B530,$B$3:B529,1,FALSE)))</f>
        <v>1</v>
      </c>
      <c r="P530" s="14" t="b">
        <f>AND(M530,N530)</f>
        <v>1</v>
      </c>
      <c r="Q530" s="10" t="str">
        <f t="shared" si="121"/>
        <v>Reader_CVM_Required_Limit</v>
      </c>
      <c r="R530" s="15"/>
      <c r="S530" s="10" t="str">
        <f t="shared" si="122"/>
        <v/>
      </c>
      <c r="T530" s="10" t="str">
        <f t="shared" si="123"/>
        <v>n_12</v>
      </c>
      <c r="U530" s="11" t="str">
        <f t="shared" si="124"/>
        <v>Reader_CVM_Required_Limit</v>
      </c>
      <c r="V530" s="9" t="str">
        <f>CONCATENATE("(","""",B530,"""")</f>
        <v>("DF8126"</v>
      </c>
      <c r="W530" s="9" t="str">
        <f>CONCATENATE(",","""",C530,"""")</f>
        <v>,"Reader CVM Required Limit"</v>
      </c>
      <c r="X530" s="9" t="str">
        <f>CONCATENATE(",","""",D530,"""")</f>
        <v>,"Indicates the transaction amount above which the Kernel instantiates the CVM capabilities field in Terminal Capabilities with CVM Capability – CVM Required."</v>
      </c>
      <c r="Y530" s="9" t="str">
        <f>CONCATENATE(",","""",E530,"""")</f>
        <v>,""</v>
      </c>
      <c r="Z530" s="9" t="str">
        <f>CONCATENATE(",","""",F530,"""")</f>
        <v>,"n 12"</v>
      </c>
      <c r="AA530" s="9" t="str">
        <f>CONCATENATE(",","""",G530,"""")</f>
        <v>,""</v>
      </c>
      <c r="AB530" s="9" t="str">
        <f>CONCATENATE(",","""",H530,"""")</f>
        <v>,"6"</v>
      </c>
      <c r="AC530" s="9" t="str">
        <f>CONCATENATE(",","""",I530,"""")</f>
        <v>,"6"</v>
      </c>
      <c r="AD530" s="9"/>
      <c r="AE530" s="12" t="str">
        <f>IF(P530,CONCATENATE(U530,V530,W530,X530,Y530,Z530,AA530,AB530,AC530,"),"),"")</f>
        <v>Reader_CVM_Required_Limit("DF8126","Reader CVM Required Limit","Indicates the transaction amount above which the Kernel instantiates the CVM capabilities field in Terminal Capabilities with CVM Capability – CVM Required.","","n 12","","6","6"),</v>
      </c>
    </row>
    <row r="531" spans="1:31" ht="15.75" thickBot="1">
      <c r="A531">
        <v>526</v>
      </c>
      <c r="B531" s="2" t="s">
        <v>1027</v>
      </c>
      <c r="C531" s="2" t="s">
        <v>1028</v>
      </c>
      <c r="D531" s="3" t="s">
        <v>1029</v>
      </c>
      <c r="E531" s="2"/>
      <c r="F531" s="2" t="s">
        <v>37</v>
      </c>
      <c r="G531" s="2"/>
      <c r="H531" s="2">
        <v>2</v>
      </c>
      <c r="I531" s="2">
        <v>2</v>
      </c>
      <c r="J531" s="2"/>
      <c r="K531" s="2"/>
      <c r="L531" s="2"/>
      <c r="M531" t="b">
        <f t="shared" si="125"/>
        <v>1</v>
      </c>
      <c r="N531" t="b">
        <f>IF(M531,ISNA(VLOOKUP(B531,$B$3:B530,1,FALSE)))</f>
        <v>1</v>
      </c>
      <c r="P531" s="14" t="b">
        <f>AND(M531,N531)</f>
        <v>1</v>
      </c>
      <c r="Q531" s="10" t="str">
        <f t="shared" si="121"/>
        <v>Time_Out_Value</v>
      </c>
      <c r="R531" s="15"/>
      <c r="S531" s="10" t="str">
        <f t="shared" si="122"/>
        <v/>
      </c>
      <c r="T531" s="10" t="str">
        <f t="shared" si="123"/>
        <v>binary</v>
      </c>
      <c r="U531" s="11" t="str">
        <f t="shared" si="124"/>
        <v>Time_Out_Value</v>
      </c>
      <c r="V531" s="9" t="str">
        <f>CONCATENATE("(","""",B531,"""")</f>
        <v>("DF8127"</v>
      </c>
      <c r="W531" s="9" t="str">
        <f>CONCATENATE(",","""",C531,"""")</f>
        <v>,"Time Out Value"</v>
      </c>
      <c r="X531" s="9" t="str">
        <f>CONCATENATE(",","""",D531,"""")</f>
        <v>,"Defines the time in ms before the timer generates a TIMEOUT signal."</v>
      </c>
      <c r="Y531" s="9" t="str">
        <f>CONCATENATE(",","""",E531,"""")</f>
        <v>,""</v>
      </c>
      <c r="Z531" s="9" t="str">
        <f>CONCATENATE(",","""",F531,"""")</f>
        <v>,"binary"</v>
      </c>
      <c r="AA531" s="9" t="str">
        <f>CONCATENATE(",","""",G531,"""")</f>
        <v>,""</v>
      </c>
      <c r="AB531" s="9" t="str">
        <f>CONCATENATE(",","""",H531,"""")</f>
        <v>,"2"</v>
      </c>
      <c r="AC531" s="9" t="str">
        <f>CONCATENATE(",","""",I531,"""")</f>
        <v>,"2"</v>
      </c>
      <c r="AD531" s="9"/>
      <c r="AE531" s="12" t="str">
        <f>IF(P531,CONCATENATE(U531,V531,W531,X531,Y531,Z531,AA531,AB531,AC531,"),"),"")</f>
        <v>Time_Out_Value("DF8127","Time Out Value","Defines the time in ms before the timer generates a TIMEOUT signal.","","binary","","2","2"),</v>
      </c>
    </row>
    <row r="532" spans="1:31" ht="15.75" thickBot="1">
      <c r="A532">
        <v>527</v>
      </c>
      <c r="B532" s="4" t="s">
        <v>1030</v>
      </c>
      <c r="C532" s="4" t="s">
        <v>1031</v>
      </c>
      <c r="D532" s="5" t="s">
        <v>1032</v>
      </c>
      <c r="E532" s="4"/>
      <c r="F532" s="4" t="s">
        <v>37</v>
      </c>
      <c r="G532" s="4"/>
      <c r="H532" s="4">
        <v>1</v>
      </c>
      <c r="I532" s="4">
        <v>1</v>
      </c>
      <c r="J532" s="4"/>
      <c r="K532" s="4"/>
      <c r="L532" s="4"/>
      <c r="M532" t="b">
        <f t="shared" si="125"/>
        <v>1</v>
      </c>
      <c r="N532" t="b">
        <f>IF(M532,ISNA(VLOOKUP(B532,$B$3:B531,1,FALSE)))</f>
        <v>1</v>
      </c>
      <c r="P532" s="14" t="b">
        <f>AND(M532,N532)</f>
        <v>1</v>
      </c>
      <c r="Q532" s="10" t="str">
        <f t="shared" si="121"/>
        <v>IDS_Status</v>
      </c>
      <c r="R532" s="15"/>
      <c r="S532" s="10" t="str">
        <f t="shared" si="122"/>
        <v/>
      </c>
      <c r="T532" s="10" t="str">
        <f t="shared" si="123"/>
        <v>binary</v>
      </c>
      <c r="U532" s="11" t="str">
        <f t="shared" si="124"/>
        <v>IDS_Status</v>
      </c>
      <c r="V532" s="9" t="str">
        <f>CONCATENATE("(","""",B532,"""")</f>
        <v>("DF8128"</v>
      </c>
      <c r="W532" s="9" t="str">
        <f>CONCATENATE(",","""",C532,"""")</f>
        <v>,"IDS Status"</v>
      </c>
      <c r="X532" s="9" t="str">
        <f>CONCATENATE(",","""",D532,"""")</f>
        <v>,"Indicates if the transaction performs an IDS read and/or write."</v>
      </c>
      <c r="Y532" s="9" t="str">
        <f>CONCATENATE(",","""",E532,"""")</f>
        <v>,""</v>
      </c>
      <c r="Z532" s="9" t="str">
        <f>CONCATENATE(",","""",F532,"""")</f>
        <v>,"binary"</v>
      </c>
      <c r="AA532" s="9" t="str">
        <f>CONCATENATE(",","""",G532,"""")</f>
        <v>,""</v>
      </c>
      <c r="AB532" s="9" t="str">
        <f>CONCATENATE(",","""",H532,"""")</f>
        <v>,"1"</v>
      </c>
      <c r="AC532" s="9" t="str">
        <f>CONCATENATE(",","""",I532,"""")</f>
        <v>,"1"</v>
      </c>
      <c r="AD532" s="9"/>
      <c r="AE532" s="12" t="str">
        <f>IF(P532,CONCATENATE(U532,V532,W532,X532,Y532,Z532,AA532,AB532,AC532,"),"),"")</f>
        <v>IDS_Status("DF8128","IDS Status","Indicates if the transaction performs an IDS read and/or write.","","binary","","1","1"),</v>
      </c>
    </row>
    <row r="533" spans="1:31" ht="43.5" thickBot="1">
      <c r="A533">
        <v>528</v>
      </c>
      <c r="B533" s="2" t="s">
        <v>1033</v>
      </c>
      <c r="C533" s="2" t="s">
        <v>1034</v>
      </c>
      <c r="D533" s="3" t="s">
        <v>1035</v>
      </c>
      <c r="E533" s="2"/>
      <c r="F533" s="2" t="s">
        <v>37</v>
      </c>
      <c r="G533" s="2"/>
      <c r="H533" s="2">
        <v>8</v>
      </c>
      <c r="I533" s="2">
        <v>8</v>
      </c>
      <c r="J533" s="2"/>
      <c r="K533" s="2"/>
      <c r="L533" s="2"/>
      <c r="M533" t="b">
        <f t="shared" si="125"/>
        <v>1</v>
      </c>
      <c r="N533" t="b">
        <f>IF(M533,ISNA(VLOOKUP(B533,$B$3:B532,1,FALSE)))</f>
        <v>1</v>
      </c>
      <c r="P533" s="14" t="b">
        <f>AND(M533,N533)</f>
        <v>1</v>
      </c>
      <c r="Q533" s="10" t="str">
        <f t="shared" si="121"/>
        <v>Outcome_Parameter_Set</v>
      </c>
      <c r="R533" s="15"/>
      <c r="S533" s="10" t="str">
        <f t="shared" si="122"/>
        <v/>
      </c>
      <c r="T533" s="10" t="str">
        <f t="shared" si="123"/>
        <v>binary</v>
      </c>
      <c r="U533" s="11" t="str">
        <f t="shared" si="124"/>
        <v>Outcome_Parameter_Set</v>
      </c>
      <c r="V533" s="9" t="str">
        <f>CONCATENATE("(","""",B533,"""")</f>
        <v>("DF8129"</v>
      </c>
      <c r="W533" s="9" t="str">
        <f>CONCATENATE(",","""",C533,"""")</f>
        <v>,"Outcome Parameter Set"</v>
      </c>
      <c r="X533" s="9" t="str">
        <f>CONCATENATE(",","""",D533,"""")</f>
        <v>,"This data object is used to indicate to the Terminal the outcome of the transaction processing by the Kernel. Its value is an accumulation of results about applicable parts of the transaction."</v>
      </c>
      <c r="Y533" s="9" t="str">
        <f>CONCATENATE(",","""",E533,"""")</f>
        <v>,""</v>
      </c>
      <c r="Z533" s="9" t="str">
        <f>CONCATENATE(",","""",F533,"""")</f>
        <v>,"binary"</v>
      </c>
      <c r="AA533" s="9" t="str">
        <f>CONCATENATE(",","""",G533,"""")</f>
        <v>,""</v>
      </c>
      <c r="AB533" s="9" t="str">
        <f>CONCATENATE(",","""",H533,"""")</f>
        <v>,"8"</v>
      </c>
      <c r="AC533" s="9" t="str">
        <f>CONCATENATE(",","""",I533,"""")</f>
        <v>,"8"</v>
      </c>
      <c r="AD533" s="9"/>
      <c r="AE533" s="12" t="str">
        <f>IF(P533,CONCATENATE(U533,V533,W533,X533,Y533,Z533,AA533,AB533,AC533,"),"),"")</f>
        <v>Outcome_Parameter_Set("DF8129","Outcome Parameter Set","This data object is used to indicate to the Terminal the outcome of the transaction processing by the Kernel. Its value is an accumulation of results about applicable parts of the transaction.","","binary","","8","8"),</v>
      </c>
    </row>
    <row r="534" spans="1:31" ht="72" thickBot="1">
      <c r="A534">
        <v>529</v>
      </c>
      <c r="B534" s="4" t="s">
        <v>1036</v>
      </c>
      <c r="C534" s="4" t="s">
        <v>1037</v>
      </c>
      <c r="D534" s="5" t="s">
        <v>1038</v>
      </c>
      <c r="E534" s="4" t="s">
        <v>13</v>
      </c>
      <c r="F534" s="4" t="s">
        <v>33</v>
      </c>
      <c r="G534" s="4"/>
      <c r="H534" s="4">
        <v>0</v>
      </c>
      <c r="I534" s="4">
        <v>56</v>
      </c>
      <c r="J534" s="4"/>
      <c r="K534" s="4"/>
      <c r="L534" s="4"/>
      <c r="M534" t="b">
        <f t="shared" si="125"/>
        <v>1</v>
      </c>
      <c r="N534" t="b">
        <f>IF(M534,ISNA(VLOOKUP(B534,$B$3:B533,1,FALSE)))</f>
        <v>1</v>
      </c>
      <c r="P534" s="14" t="b">
        <f>AND(M534,N534)</f>
        <v>1</v>
      </c>
      <c r="Q534" s="10" t="str">
        <f t="shared" si="121"/>
        <v>DD_Card_Track1</v>
      </c>
      <c r="R534" s="15"/>
      <c r="S534" s="10" t="str">
        <f t="shared" si="122"/>
        <v>Card</v>
      </c>
      <c r="T534" s="10" t="str">
        <f t="shared" si="123"/>
        <v>ans</v>
      </c>
      <c r="U534" s="11" t="str">
        <f t="shared" si="124"/>
        <v>CARD_DD_Card_Track1</v>
      </c>
      <c r="V534" s="9" t="str">
        <f>CONCATENATE("(","""",B534,"""")</f>
        <v>("DF812A"</v>
      </c>
      <c r="W534" s="9" t="str">
        <f>CONCATENATE(",","""",C534,"""")</f>
        <v>,"DD Card (Track1)"</v>
      </c>
      <c r="X534" s="9" t="str">
        <f>CONCATENATE(",","""",D534,"""")</f>
        <v>,"If Track 1 Data is present, then DD Card (Track1) contains a copy of the discretionary data field of Track 1 Data as returned by the Card in the file read using the READ RECORD command during a mag-stripe mode transaction (i.e. without Unpredictable Number (Numeric), Application Transaction Counter, CVC3 (Track1) and nUN included)."</v>
      </c>
      <c r="Y534" s="9" t="str">
        <f>CONCATENATE(",","""",E534,"""")</f>
        <v>,"Card"</v>
      </c>
      <c r="Z534" s="9" t="str">
        <f>CONCATENATE(",","""",F534,"""")</f>
        <v>,"ans"</v>
      </c>
      <c r="AA534" s="9" t="str">
        <f>CONCATENATE(",","""",G534,"""")</f>
        <v>,""</v>
      </c>
      <c r="AB534" s="9" t="str">
        <f>CONCATENATE(",","""",H534,"""")</f>
        <v>,"0"</v>
      </c>
      <c r="AC534" s="9" t="str">
        <f>CONCATENATE(",","""",I534,"""")</f>
        <v>,"56"</v>
      </c>
      <c r="AD534" s="9"/>
      <c r="AE534" s="12" t="str">
        <f>IF(P534,CONCATENATE(U534,V534,W534,X534,Y534,Z534,AA534,AB534,AC534,"),"),"")</f>
        <v>CARD_DD_Card_Track1("DF812A","DD Card (Track1)","If Track 1 Data is present, then DD Card (Track1) contains a copy of the discretionary data field of Track 1 Data as returned by the Card in the file read using the READ RECORD command during a mag-stripe mode transaction (i.e. without Unpredictable Number (Numeric), Application Transaction Counter, CVC3 (Track1) and nUN included).","Card","ans","","0","56"),</v>
      </c>
    </row>
    <row r="535" spans="1:31" ht="72" thickBot="1">
      <c r="A535">
        <v>530</v>
      </c>
      <c r="B535" s="2" t="s">
        <v>1039</v>
      </c>
      <c r="C535" s="2" t="s">
        <v>1040</v>
      </c>
      <c r="D535" s="3" t="s">
        <v>1041</v>
      </c>
      <c r="E535" s="2" t="s">
        <v>13</v>
      </c>
      <c r="F535" s="2" t="s">
        <v>41</v>
      </c>
      <c r="G535" s="2"/>
      <c r="H535" s="2">
        <v>0</v>
      </c>
      <c r="I535" s="2">
        <v>8</v>
      </c>
      <c r="J535" s="2"/>
      <c r="K535" s="2"/>
      <c r="L535" s="2"/>
      <c r="M535" t="b">
        <f t="shared" si="125"/>
        <v>1</v>
      </c>
      <c r="N535" t="b">
        <f>IF(M535,ISNA(VLOOKUP(B535,$B$3:B534,1,FALSE)))</f>
        <v>1</v>
      </c>
      <c r="P535" s="14" t="b">
        <f>AND(M535,N535)</f>
        <v>1</v>
      </c>
      <c r="Q535" s="10" t="str">
        <f t="shared" si="121"/>
        <v>DD_Card_Track2</v>
      </c>
      <c r="R535" s="15"/>
      <c r="S535" s="10" t="str">
        <f t="shared" si="122"/>
        <v>Card</v>
      </c>
      <c r="T535" s="10" t="str">
        <f t="shared" si="123"/>
        <v>cn</v>
      </c>
      <c r="U535" s="11" t="str">
        <f t="shared" si="124"/>
        <v>CARD_DD_Card_Track2</v>
      </c>
      <c r="V535" s="9" t="str">
        <f>CONCATENATE("(","""",B535,"""")</f>
        <v>("DF812B"</v>
      </c>
      <c r="W535" s="9" t="str">
        <f>CONCATENATE(",","""",C535,"""")</f>
        <v>,"DD Card (Track2)"</v>
      </c>
      <c r="X535" s="9" t="str">
        <f>CONCATENATE(",","""",D535,"""")</f>
        <v>,"DD Card (Track2) contains a copy of the discretionary data field of Track 2 Data as returned by the Card in the file read using the READ RECORD command during a mag-stripe mode transaction (i.e. without Unpredictable Number (Numeric), Application Transaction Counter, CVC3 (Track2) and nUN included)."</v>
      </c>
      <c r="Y535" s="9" t="str">
        <f>CONCATENATE(",","""",E535,"""")</f>
        <v>,"Card"</v>
      </c>
      <c r="Z535" s="9" t="str">
        <f>CONCATENATE(",","""",F535,"""")</f>
        <v>,"cn"</v>
      </c>
      <c r="AA535" s="9" t="str">
        <f>CONCATENATE(",","""",G535,"""")</f>
        <v>,""</v>
      </c>
      <c r="AB535" s="9" t="str">
        <f>CONCATENATE(",","""",H535,"""")</f>
        <v>,"0"</v>
      </c>
      <c r="AC535" s="9" t="str">
        <f>CONCATENATE(",","""",I535,"""")</f>
        <v>,"8"</v>
      </c>
      <c r="AD535" s="9"/>
      <c r="AE535" s="12" t="str">
        <f>IF(P535,CONCATENATE(U535,V535,W535,X535,Y535,Z535,AA535,AB535,AC535,"),"),"")</f>
        <v>CARD_DD_Card_Track2("DF812B","DD Card (Track2)","DD Card (Track2) contains a copy of the discretionary data field of Track 2 Data as returned by the Card in the file read using the READ RECORD command during a mag-stripe mode transaction (i.e. without Unpredictable Number (Numeric), Application Transaction Counter, CVC3 (Track2) and nUN included).","Card","cn","","0","8"),</v>
      </c>
    </row>
    <row r="536" spans="1:31" ht="43.5" thickBot="1">
      <c r="A536">
        <v>531</v>
      </c>
      <c r="B536" s="4" t="s">
        <v>1042</v>
      </c>
      <c r="C536" s="4" t="s">
        <v>1043</v>
      </c>
      <c r="D536" s="5" t="s">
        <v>1044</v>
      </c>
      <c r="E536" s="4" t="s">
        <v>13</v>
      </c>
      <c r="F536" s="4" t="s">
        <v>37</v>
      </c>
      <c r="G536" s="4"/>
      <c r="H536" s="4">
        <v>1</v>
      </c>
      <c r="I536" s="4">
        <v>1</v>
      </c>
      <c r="J536" s="4"/>
      <c r="K536" s="4"/>
      <c r="L536" s="4"/>
      <c r="M536" t="b">
        <f t="shared" si="125"/>
        <v>1</v>
      </c>
      <c r="N536" t="b">
        <f>IF(M536,ISNA(VLOOKUP(B536,$B$3:B535,1,FALSE)))</f>
        <v>1</v>
      </c>
      <c r="P536" s="14" t="b">
        <f>AND(M536,N536)</f>
        <v>1</v>
      </c>
      <c r="Q536" s="10" t="str">
        <f t="shared" si="121"/>
        <v>Mag_stripe_CVM_Capability_No_CVM_Required</v>
      </c>
      <c r="R536" s="15"/>
      <c r="S536" s="10" t="str">
        <f t="shared" si="122"/>
        <v>Card</v>
      </c>
      <c r="T536" s="10" t="str">
        <f t="shared" si="123"/>
        <v>binary</v>
      </c>
      <c r="U536" s="11" t="str">
        <f t="shared" si="124"/>
        <v>CARD_Mag_stripe_CVM_Capability_No_CVM_Required</v>
      </c>
      <c r="V536" s="9" t="str">
        <f>CONCATENATE("(","""",B536,"""")</f>
        <v>("DF812C"</v>
      </c>
      <c r="W536" s="9" t="str">
        <f>CONCATENATE(",","""",C536,"""")</f>
        <v>,"Mag-stripe CVM Capability – No CVM Required"</v>
      </c>
      <c r="X536" s="9" t="str">
        <f>CONCATENATE(",","""",D536,"""")</f>
        <v>,"Indicates the CVM capability of the Terminal/Reader in the case of a mag-stripe mode transaction when the Amount, Authorized (Numeric) is less than or equal to the Reader CVM Required Limit."</v>
      </c>
      <c r="Y536" s="9" t="str">
        <f>CONCATENATE(",","""",E536,"""")</f>
        <v>,"Card"</v>
      </c>
      <c r="Z536" s="9" t="str">
        <f>CONCATENATE(",","""",F536,"""")</f>
        <v>,"binary"</v>
      </c>
      <c r="AA536" s="9" t="str">
        <f>CONCATENATE(",","""",G536,"""")</f>
        <v>,""</v>
      </c>
      <c r="AB536" s="9" t="str">
        <f>CONCATENATE(",","""",H536,"""")</f>
        <v>,"1"</v>
      </c>
      <c r="AC536" s="9" t="str">
        <f>CONCATENATE(",","""",I536,"""")</f>
        <v>,"1"</v>
      </c>
      <c r="AD536" s="9"/>
      <c r="AE536" s="12" t="str">
        <f>IF(P536,CONCATENATE(U536,V536,W536,X536,Y536,Z536,AA536,AB536,AC536,"),"),"")</f>
        <v>CARD_Mag_stripe_CVM_Capability_No_CVM_Required("DF812C","Mag-stripe CVM Capability – No CVM Required","Indicates the CVM capability of the Terminal/Reader in the case of a mag-stripe mode transaction when the Amount, Authorized (Numeric) is less than or equal to the Reader CVM Required Limit.","Card","binary","","1","1"),</v>
      </c>
    </row>
    <row r="537" spans="1:31" ht="29.25" thickBot="1">
      <c r="A537">
        <v>532</v>
      </c>
      <c r="B537" s="2" t="s">
        <v>1045</v>
      </c>
      <c r="C537" s="2" t="s">
        <v>1046</v>
      </c>
      <c r="D537" s="3" t="s">
        <v>1047</v>
      </c>
      <c r="E537" s="2"/>
      <c r="F537" s="2" t="s">
        <v>14</v>
      </c>
      <c r="G537" s="2"/>
      <c r="H537" s="2">
        <v>3</v>
      </c>
      <c r="I537" s="2">
        <v>3</v>
      </c>
      <c r="J537" s="2"/>
      <c r="K537" s="2"/>
      <c r="L537" s="2"/>
      <c r="M537" t="b">
        <f t="shared" si="125"/>
        <v>1</v>
      </c>
      <c r="N537" t="b">
        <f>IF(M537,ISNA(VLOOKUP(B537,$B$3:B536,1,FALSE)))</f>
        <v>1</v>
      </c>
      <c r="P537" s="14" t="b">
        <f>AND(M537,N537)</f>
        <v>1</v>
      </c>
      <c r="Q537" s="10" t="str">
        <f t="shared" si="121"/>
        <v>Message_Hold_Time</v>
      </c>
      <c r="R537" s="15"/>
      <c r="S537" s="10" t="str">
        <f t="shared" si="122"/>
        <v/>
      </c>
      <c r="T537" s="10" t="str">
        <f t="shared" si="123"/>
        <v>n_6</v>
      </c>
      <c r="U537" s="11" t="str">
        <f t="shared" si="124"/>
        <v>Message_Hold_Time</v>
      </c>
      <c r="V537" s="9" t="str">
        <f>CONCATENATE("(","""",B537,"""")</f>
        <v>("DF812D"</v>
      </c>
      <c r="W537" s="9" t="str">
        <f>CONCATENATE(",","""",C537,"""")</f>
        <v>,"Message Hold Time"</v>
      </c>
      <c r="X537" s="9" t="str">
        <f>CONCATENATE(",","""",D537,"""")</f>
        <v>,"Indicates the default delay for the processing of the next MSG signal. The Message Hold Time is an integer in units of 100ms."</v>
      </c>
      <c r="Y537" s="9" t="str">
        <f>CONCATENATE(",","""",E537,"""")</f>
        <v>,""</v>
      </c>
      <c r="Z537" s="9" t="str">
        <f>CONCATENATE(",","""",F537,"""")</f>
        <v>,"n 6"</v>
      </c>
      <c r="AA537" s="9" t="str">
        <f>CONCATENATE(",","""",G537,"""")</f>
        <v>,""</v>
      </c>
      <c r="AB537" s="9" t="str">
        <f>CONCATENATE(",","""",H537,"""")</f>
        <v>,"3"</v>
      </c>
      <c r="AC537" s="9" t="str">
        <f>CONCATENATE(",","""",I537,"""")</f>
        <v>,"3"</v>
      </c>
      <c r="AD537" s="9"/>
      <c r="AE537" s="12" t="str">
        <f>IF(P537,CONCATENATE(U537,V537,W537,X537,Y537,Z537,AA537,AB537,AC537,"),"),"")</f>
        <v>Message_Hold_Time("DF812D","Message Hold Time","Indicates the default delay for the processing of the next MSG signal. The Message Hold Time is an integer in units of 100ms.","","n 6","","3","3"),</v>
      </c>
    </row>
    <row r="538" spans="1:31" ht="43.5" thickBot="1">
      <c r="A538">
        <v>533</v>
      </c>
      <c r="B538" s="4" t="s">
        <v>1048</v>
      </c>
      <c r="C538" s="4" t="s">
        <v>1049</v>
      </c>
      <c r="D538" s="5" t="s">
        <v>1050</v>
      </c>
      <c r="E538" s="4"/>
      <c r="F538" s="4" t="s">
        <v>37</v>
      </c>
      <c r="G538" s="4"/>
      <c r="H538" s="4">
        <v>1</v>
      </c>
      <c r="I538" s="4">
        <v>1</v>
      </c>
      <c r="J538" s="4"/>
      <c r="K538" s="4"/>
      <c r="L538" s="4"/>
      <c r="M538" t="b">
        <f t="shared" si="125"/>
        <v>1</v>
      </c>
      <c r="N538" t="b">
        <f>IF(M538,ISNA(VLOOKUP(B538,$B$3:B537,1,FALSE)))</f>
        <v>1</v>
      </c>
      <c r="P538" s="14" t="b">
        <f>AND(M538,N538)</f>
        <v>1</v>
      </c>
      <c r="Q538" s="10" t="str">
        <f t="shared" si="121"/>
        <v>Hold_Time_Value</v>
      </c>
      <c r="R538" s="15"/>
      <c r="S538" s="10" t="str">
        <f t="shared" si="122"/>
        <v/>
      </c>
      <c r="T538" s="10" t="str">
        <f t="shared" si="123"/>
        <v>binary</v>
      </c>
      <c r="U538" s="11" t="str">
        <f t="shared" si="124"/>
        <v>Hold_Time_Value</v>
      </c>
      <c r="V538" s="9" t="str">
        <f>CONCATENATE("(","""",B538,"""")</f>
        <v>("DF8130"</v>
      </c>
      <c r="W538" s="9" t="str">
        <f>CONCATENATE(",","""",C538,"""")</f>
        <v>,"Hold Time Value"</v>
      </c>
      <c r="X538" s="9" t="str">
        <f>CONCATENATE(",","""",D538,"""")</f>
        <v>,"Indicates the time that the field is to be turned off after the transaction is completed if requested to do so by the cardholder device. The Hold Time Value is in units of 100ms."</v>
      </c>
      <c r="Y538" s="9" t="str">
        <f>CONCATENATE(",","""",E538,"""")</f>
        <v>,""</v>
      </c>
      <c r="Z538" s="9" t="str">
        <f>CONCATENATE(",","""",F538,"""")</f>
        <v>,"binary"</v>
      </c>
      <c r="AA538" s="9" t="str">
        <f>CONCATENATE(",","""",G538,"""")</f>
        <v>,""</v>
      </c>
      <c r="AB538" s="9" t="str">
        <f>CONCATENATE(",","""",H538,"""")</f>
        <v>,"1"</v>
      </c>
      <c r="AC538" s="9" t="str">
        <f>CONCATENATE(",","""",I538,"""")</f>
        <v>,"1"</v>
      </c>
      <c r="AD538" s="9"/>
      <c r="AE538" s="12" t="str">
        <f>IF(P538,CONCATENATE(U538,V538,W538,X538,Y538,Z538,AA538,AB538,AC538,"),"),"")</f>
        <v>Hold_Time_Value("DF8130","Hold Time Value","Indicates the time that the field is to be turned off after the transaction is completed if requested to do so by the cardholder device. The Hold Time Value is in units of 100ms.","","binary","","1","1"),</v>
      </c>
    </row>
    <row r="539" spans="1:31" ht="57.75" thickBot="1">
      <c r="A539">
        <v>534</v>
      </c>
      <c r="B539" s="6" t="s">
        <v>1051</v>
      </c>
      <c r="C539" s="6" t="s">
        <v>1052</v>
      </c>
      <c r="D539" s="3" t="s">
        <v>1053</v>
      </c>
      <c r="E539" s="6"/>
      <c r="F539" s="6" t="s">
        <v>37</v>
      </c>
      <c r="G539" s="6"/>
      <c r="H539" s="6" t="s">
        <v>110</v>
      </c>
      <c r="I539" s="6" t="s">
        <v>110</v>
      </c>
      <c r="J539" s="6"/>
      <c r="K539" s="6"/>
      <c r="L539" s="2"/>
      <c r="M539" t="b">
        <f t="shared" si="125"/>
        <v>1</v>
      </c>
      <c r="N539" t="b">
        <f>IF(M539,ISNA(VLOOKUP(B539,$B$3:B538,1,FALSE)))</f>
        <v>1</v>
      </c>
      <c r="P539" s="14" t="b">
        <f>AND(M539,N539)</f>
        <v>1</v>
      </c>
      <c r="Q539" s="10" t="str">
        <f t="shared" si="121"/>
        <v>Phone_Message_Table</v>
      </c>
      <c r="R539" s="15"/>
      <c r="S539" s="10" t="str">
        <f t="shared" si="122"/>
        <v/>
      </c>
      <c r="T539" s="10" t="str">
        <f t="shared" si="123"/>
        <v>binary</v>
      </c>
      <c r="U539" s="11" t="str">
        <f t="shared" si="124"/>
        <v>Phone_Message_Table</v>
      </c>
      <c r="V539" s="9" t="str">
        <f>CONCATENATE("(","""",B539,"""")</f>
        <v>("DF8131"</v>
      </c>
      <c r="W539" s="9" t="str">
        <f>CONCATENATE(",","""",C539,"""")</f>
        <v>,"Phone Message Table"</v>
      </c>
      <c r="X539" s="9" t="str">
        <f>CONCATENATE(",","""",D539,"""")</f>
        <v>,"The Phone Message Table is a variable length list of entries of eight bytes each, and defines for the selected AID the message and status identifiers as a function of the POS Cardholder Interaction Information. Each entry in the Phone Message Table contains the fields shown in the table below."</v>
      </c>
      <c r="Y539" s="9" t="str">
        <f>CONCATENATE(",","""",E539,"""")</f>
        <v>,""</v>
      </c>
      <c r="Z539" s="9" t="str">
        <f>CONCATENATE(",","""",F539,"""")</f>
        <v>,"binary"</v>
      </c>
      <c r="AA539" s="9" t="str">
        <f>CONCATENATE(",","""",G539,"""")</f>
        <v>,""</v>
      </c>
      <c r="AB539" s="9" t="str">
        <f>CONCATENATE(",","""",H539,"""")</f>
        <v>,"var."</v>
      </c>
      <c r="AC539" s="9" t="str">
        <f>CONCATENATE(",","""",I539,"""")</f>
        <v>,"var."</v>
      </c>
      <c r="AD539" s="9"/>
      <c r="AE539" s="12" t="str">
        <f>IF(P539,CONCATENATE(U539,V539,W539,X539,Y539,Z539,AA539,AB539,AC539,"),"),"")</f>
        <v>Phone_Message_Table("DF8131","Phone Message Table","The Phone Message Table is a variable length list of entries of eight bytes each, and defines for the selected AID the message and status identifiers as a function of the POS Cardholder Interaction Information. Each entry in the Phone Message Table contains the fields shown in the table below.","","binary","","var.","var."),</v>
      </c>
    </row>
    <row r="540" spans="1:31" ht="29.25" thickBot="1">
      <c r="A540">
        <v>535</v>
      </c>
      <c r="B540" s="6"/>
      <c r="C540" s="6"/>
      <c r="D540" s="3" t="s">
        <v>1054</v>
      </c>
      <c r="E540" s="6"/>
      <c r="F540" s="6"/>
      <c r="G540" s="6"/>
      <c r="H540" s="6"/>
      <c r="I540" s="6"/>
      <c r="J540" s="6"/>
      <c r="K540" s="6"/>
      <c r="L540" s="2"/>
      <c r="M540" t="b">
        <f t="shared" si="125"/>
        <v>0</v>
      </c>
      <c r="N540" t="b">
        <f>IF(M540,ISNA(VLOOKUP(B540,$B$3:B539,1,FALSE)))</f>
        <v>0</v>
      </c>
      <c r="P540" s="14" t="b">
        <f>AND(M540,N540)</f>
        <v>0</v>
      </c>
      <c r="Q540" s="10" t="str">
        <f t="shared" si="121"/>
        <v/>
      </c>
      <c r="R540" s="15"/>
      <c r="S540" s="10" t="str">
        <f t="shared" si="122"/>
        <v/>
      </c>
      <c r="T540" s="10" t="str">
        <f t="shared" si="123"/>
        <v/>
      </c>
      <c r="U540" s="11" t="str">
        <f t="shared" si="124"/>
        <v/>
      </c>
      <c r="V540" s="9" t="str">
        <f>CONCATENATE("(","""",B540,"""")</f>
        <v>(""</v>
      </c>
      <c r="W540" s="9" t="str">
        <f>CONCATENATE(",","""",C540,"""")</f>
        <v>,""</v>
      </c>
      <c r="X540" s="9" t="str">
        <f>CONCATENATE(",","""",D540,"""")</f>
        <v>,"Note that the last entry in the Phone Message Table must always have PCII Mask and PCII Value set to '000000'."</v>
      </c>
      <c r="Y540" s="9" t="str">
        <f>CONCATENATE(",","""",E540,"""")</f>
        <v>,""</v>
      </c>
      <c r="Z540" s="9" t="str">
        <f>CONCATENATE(",","""",F540,"""")</f>
        <v>,""</v>
      </c>
      <c r="AA540" s="9" t="str">
        <f>CONCATENATE(",","""",G540,"""")</f>
        <v>,""</v>
      </c>
      <c r="AB540" s="9" t="str">
        <f>CONCATENATE(",","""",H540,"""")</f>
        <v>,""</v>
      </c>
      <c r="AC540" s="9" t="str">
        <f>CONCATENATE(",","""",I540,"""")</f>
        <v>,""</v>
      </c>
      <c r="AD540" s="9"/>
      <c r="AE540" s="12" t="str">
        <f>IF(P540,CONCATENATE(U540,V540,W540,X540,Y540,Z540,AA540,AB540,AC540,"),"),"")</f>
        <v/>
      </c>
    </row>
    <row r="541" spans="1:31" ht="15.75" thickBot="1">
      <c r="A541">
        <v>536</v>
      </c>
      <c r="B541" s="4" t="s">
        <v>1055</v>
      </c>
      <c r="C541" s="4" t="s">
        <v>1056</v>
      </c>
      <c r="D541" s="5"/>
      <c r="E541" s="4" t="s">
        <v>13</v>
      </c>
      <c r="F541" s="4" t="s">
        <v>30</v>
      </c>
      <c r="G541" s="4"/>
      <c r="H541" s="4"/>
      <c r="I541" s="4"/>
      <c r="J541" s="4"/>
      <c r="K541" s="4"/>
      <c r="L541" s="4"/>
      <c r="M541" t="b">
        <f t="shared" si="125"/>
        <v>1</v>
      </c>
      <c r="N541" t="b">
        <f>IF(M541,ISNA(VLOOKUP(B541,$B$3:B540,1,FALSE)))</f>
        <v>1</v>
      </c>
      <c r="P541" s="14" t="b">
        <f>AND(M541,N541)</f>
        <v>1</v>
      </c>
      <c r="Q541" s="10" t="str">
        <f t="shared" si="121"/>
        <v>Visa_International</v>
      </c>
      <c r="R541" s="15"/>
      <c r="S541" s="10" t="str">
        <f t="shared" si="122"/>
        <v>Card</v>
      </c>
      <c r="T541" s="10" t="str">
        <f t="shared" si="123"/>
        <v>H</v>
      </c>
      <c r="U541" s="11" t="str">
        <f t="shared" si="124"/>
        <v>CARD_Visa_International</v>
      </c>
      <c r="V541" s="9" t="str">
        <f>CONCATENATE("(","""",B541,"""")</f>
        <v>("FF60"</v>
      </c>
      <c r="W541" s="9" t="str">
        <f>CONCATENATE(",","""",C541,"""")</f>
        <v>,"Visa International"</v>
      </c>
      <c r="X541" s="9" t="str">
        <f>CONCATENATE(",","""",D541,"""")</f>
        <v>,""</v>
      </c>
      <c r="Y541" s="9" t="str">
        <f>CONCATENATE(",","""",E541,"""")</f>
        <v>,"Card"</v>
      </c>
      <c r="Z541" s="9" t="str">
        <f>CONCATENATE(",","""",F541,"""")</f>
        <v>,"H"</v>
      </c>
      <c r="AA541" s="9" t="str">
        <f>CONCATENATE(",","""",G541,"""")</f>
        <v>,""</v>
      </c>
      <c r="AB541" s="9" t="str">
        <f>CONCATENATE(",","""",H541,"""")</f>
        <v>,""</v>
      </c>
      <c r="AC541" s="9" t="str">
        <f>CONCATENATE(",","""",I541,"""")</f>
        <v>,""</v>
      </c>
      <c r="AD541" s="9"/>
      <c r="AE541" s="12" t="str">
        <f>IF(P541,CONCATENATE(U541,V541,W541,X541,Y541,Z541,AA541,AB541,AC541,"),"),"")</f>
        <v>CARD_Visa_International("FF60","Visa International","","Card","H","","",""),</v>
      </c>
    </row>
    <row r="542" spans="1:31" ht="15.75" thickBot="1">
      <c r="A542">
        <v>537</v>
      </c>
      <c r="B542" s="2" t="s">
        <v>1057</v>
      </c>
      <c r="C542" s="2" t="s">
        <v>1058</v>
      </c>
      <c r="D542" s="3"/>
      <c r="E542" s="2" t="s">
        <v>13</v>
      </c>
      <c r="F542" s="2" t="s">
        <v>30</v>
      </c>
      <c r="G542" s="2"/>
      <c r="H542" s="2"/>
      <c r="I542" s="2"/>
      <c r="J542" s="2"/>
      <c r="K542" s="2"/>
      <c r="L542" s="2"/>
      <c r="M542" t="b">
        <f t="shared" si="125"/>
        <v>1</v>
      </c>
      <c r="N542" t="b">
        <f>IF(M542,ISNA(VLOOKUP(B542,$B$3:B541,1,FALSE)))</f>
        <v>1</v>
      </c>
      <c r="P542" s="14" t="b">
        <f>AND(M542,N542)</f>
        <v>1</v>
      </c>
      <c r="Q542" s="10" t="str">
        <f t="shared" si="121"/>
        <v>Visa_Magnetic_Stripe</v>
      </c>
      <c r="R542" s="15"/>
      <c r="S542" s="10" t="str">
        <f t="shared" si="122"/>
        <v>Card</v>
      </c>
      <c r="T542" s="10" t="str">
        <f t="shared" si="123"/>
        <v>H</v>
      </c>
      <c r="U542" s="11" t="str">
        <f t="shared" si="124"/>
        <v>CARD_Visa_Magnetic_Stripe</v>
      </c>
      <c r="V542" s="9" t="str">
        <f>CONCATENATE("(","""",B542,"""")</f>
        <v>("FF62"</v>
      </c>
      <c r="W542" s="9" t="str">
        <f>CONCATENATE(",","""",C542,"""")</f>
        <v>,"Visa Magnetic Stripe"</v>
      </c>
      <c r="X542" s="9" t="str">
        <f>CONCATENATE(",","""",D542,"""")</f>
        <v>,""</v>
      </c>
      <c r="Y542" s="9" t="str">
        <f>CONCATENATE(",","""",E542,"""")</f>
        <v>,"Card"</v>
      </c>
      <c r="Z542" s="9" t="str">
        <f>CONCATENATE(",","""",F542,"""")</f>
        <v>,"H"</v>
      </c>
      <c r="AA542" s="9" t="str">
        <f>CONCATENATE(",","""",G542,"""")</f>
        <v>,""</v>
      </c>
      <c r="AB542" s="9" t="str">
        <f>CONCATENATE(",","""",H542,"""")</f>
        <v>,""</v>
      </c>
      <c r="AC542" s="9" t="str">
        <f>CONCATENATE(",","""",I542,"""")</f>
        <v>,""</v>
      </c>
      <c r="AD542" s="9"/>
      <c r="AE542" s="12" t="str">
        <f>IF(P542,CONCATENATE(U542,V542,W542,X542,Y542,Z542,AA542,AB542,AC542,"),"),"")</f>
        <v>CARD_Visa_Magnetic_Stripe("FF62","Visa Magnetic Stripe","","Card","H","","",""),</v>
      </c>
    </row>
    <row r="543" spans="1:31" ht="15.75" thickBot="1">
      <c r="A543">
        <v>538</v>
      </c>
      <c r="B543" s="4" t="s">
        <v>1059</v>
      </c>
      <c r="C543" s="4" t="s">
        <v>1060</v>
      </c>
      <c r="D543" s="5"/>
      <c r="E543" s="4" t="s">
        <v>13</v>
      </c>
      <c r="F543" s="4" t="s">
        <v>30</v>
      </c>
      <c r="G543" s="4"/>
      <c r="H543" s="4"/>
      <c r="I543" s="4"/>
      <c r="J543" s="4"/>
      <c r="K543" s="4"/>
      <c r="L543" s="4"/>
      <c r="M543" t="b">
        <f t="shared" si="125"/>
        <v>1</v>
      </c>
      <c r="N543" t="b">
        <f>IF(M543,ISNA(VLOOKUP(B543,$B$3:B542,1,FALSE)))</f>
        <v>1</v>
      </c>
      <c r="P543" s="14" t="b">
        <f>AND(M543,N543)</f>
        <v>1</v>
      </c>
      <c r="Q543" s="10" t="str">
        <f t="shared" si="121"/>
        <v>Visa_Quick_VSDC</v>
      </c>
      <c r="R543" s="15"/>
      <c r="S543" s="10" t="str">
        <f t="shared" si="122"/>
        <v>Card</v>
      </c>
      <c r="T543" s="10" t="str">
        <f t="shared" si="123"/>
        <v>H</v>
      </c>
      <c r="U543" s="11" t="str">
        <f t="shared" si="124"/>
        <v>CARD_Visa_Quick_VSDC</v>
      </c>
      <c r="V543" s="9" t="str">
        <f>CONCATENATE("(","""",B543,"""")</f>
        <v>("FF63"</v>
      </c>
      <c r="W543" s="9" t="str">
        <f>CONCATENATE(",","""",C543,"""")</f>
        <v>,"Visa Quick VSDC"</v>
      </c>
      <c r="X543" s="9" t="str">
        <f>CONCATENATE(",","""",D543,"""")</f>
        <v>,""</v>
      </c>
      <c r="Y543" s="9" t="str">
        <f>CONCATENATE(",","""",E543,"""")</f>
        <v>,"Card"</v>
      </c>
      <c r="Z543" s="9" t="str">
        <f>CONCATENATE(",","""",F543,"""")</f>
        <v>,"H"</v>
      </c>
      <c r="AA543" s="9" t="str">
        <f>CONCATENATE(",","""",G543,"""")</f>
        <v>,""</v>
      </c>
      <c r="AB543" s="9" t="str">
        <f>CONCATENATE(",","""",H543,"""")</f>
        <v>,""</v>
      </c>
      <c r="AC543" s="9" t="str">
        <f>CONCATENATE(",","""",I543,"""")</f>
        <v>,""</v>
      </c>
      <c r="AD543" s="9"/>
      <c r="AE543" s="12" t="str">
        <f>IF(P543,CONCATENATE(U543,V543,W543,X543,Y543,Z543,AA543,AB543,AC543,"),"),"")</f>
        <v>CARD_Visa_Quick_VSDC("FF63","Visa Quick VSDC","","Card","H","","",""),</v>
      </c>
    </row>
    <row r="544" spans="1:31" ht="29.25" thickBot="1">
      <c r="A544">
        <v>539</v>
      </c>
      <c r="B544" s="2" t="s">
        <v>1061</v>
      </c>
      <c r="C544" s="2" t="s">
        <v>1062</v>
      </c>
      <c r="D544" s="3" t="s">
        <v>1063</v>
      </c>
      <c r="E544" s="2"/>
      <c r="F544" s="2" t="s">
        <v>37</v>
      </c>
      <c r="G544" s="2"/>
      <c r="H544" s="2" t="s">
        <v>110</v>
      </c>
      <c r="I544" s="2" t="s">
        <v>110</v>
      </c>
      <c r="J544" s="2"/>
      <c r="K544" s="2"/>
      <c r="L544" s="2"/>
      <c r="M544" t="b">
        <f t="shared" si="125"/>
        <v>1</v>
      </c>
      <c r="N544" t="b">
        <f>IF(M544,ISNA(VLOOKUP(B544,$B$3:B543,1,FALSE)))</f>
        <v>1</v>
      </c>
      <c r="P544" s="14" t="b">
        <f>AND(M544,N544)</f>
        <v>1</v>
      </c>
      <c r="Q544" s="10" t="str">
        <f t="shared" si="121"/>
        <v>Torn_Record</v>
      </c>
      <c r="R544" s="15"/>
      <c r="S544" s="10" t="str">
        <f t="shared" si="122"/>
        <v/>
      </c>
      <c r="T544" s="10" t="str">
        <f t="shared" si="123"/>
        <v>binary</v>
      </c>
      <c r="U544" s="11" t="str">
        <f t="shared" si="124"/>
        <v>Torn_Record</v>
      </c>
      <c r="V544" s="9" t="str">
        <f>CONCATENATE("(","""",B544,"""")</f>
        <v>("FF8101"</v>
      </c>
      <c r="W544" s="9" t="str">
        <f>CONCATENATE(",","""",C544,"""")</f>
        <v>,"Torn Record"</v>
      </c>
      <c r="X544" s="9" t="str">
        <f>CONCATENATE(",","""",D544,"""")</f>
        <v>,"A copy of a record from the Torn Transaction Log that is expired. Torn Record is sent to the Terminal as part of the Discretionary Data."</v>
      </c>
      <c r="Y544" s="9" t="str">
        <f>CONCATENATE(",","""",E544,"""")</f>
        <v>,""</v>
      </c>
      <c r="Z544" s="9" t="str">
        <f>CONCATENATE(",","""",F544,"""")</f>
        <v>,"binary"</v>
      </c>
      <c r="AA544" s="9" t="str">
        <f>CONCATENATE(",","""",G544,"""")</f>
        <v>,""</v>
      </c>
      <c r="AB544" s="9" t="str">
        <f>CONCATENATE(",","""",H544,"""")</f>
        <v>,"var."</v>
      </c>
      <c r="AC544" s="9" t="str">
        <f>CONCATENATE(",","""",I544,"""")</f>
        <v>,"var."</v>
      </c>
      <c r="AD544" s="9"/>
      <c r="AE544" s="12" t="str">
        <f>IF(P544,CONCATENATE(U544,V544,W544,X544,Y544,Z544,AA544,AB544,AC544,"),"),"")</f>
        <v>Torn_Record("FF8101","Torn Record","A copy of a record from the Torn Transaction Log that is expired. Torn Record is sent to the Terminal as part of the Discretionary Data.","","binary","","var.","var."),</v>
      </c>
    </row>
    <row r="545" spans="1:31" ht="72" thickBot="1">
      <c r="A545">
        <v>540</v>
      </c>
      <c r="B545" s="4" t="s">
        <v>1064</v>
      </c>
      <c r="C545" s="4" t="s">
        <v>1065</v>
      </c>
      <c r="D545" s="5" t="s">
        <v>1066</v>
      </c>
      <c r="E545" s="4"/>
      <c r="F545" s="4" t="s">
        <v>37</v>
      </c>
      <c r="G545" s="4"/>
      <c r="H545" s="4" t="s">
        <v>110</v>
      </c>
      <c r="I545" s="4" t="s">
        <v>110</v>
      </c>
      <c r="J545" s="4"/>
      <c r="K545" s="4"/>
      <c r="L545" s="4"/>
      <c r="M545" t="b">
        <f t="shared" si="125"/>
        <v>1</v>
      </c>
      <c r="N545" t="b">
        <f>IF(M545,ISNA(VLOOKUP(B545,$B$3:B544,1,FALSE)))</f>
        <v>1</v>
      </c>
      <c r="P545" s="14" t="b">
        <f>AND(M545,N545)</f>
        <v>1</v>
      </c>
      <c r="Q545" s="10" t="str">
        <f t="shared" si="121"/>
        <v>Tags_To_Write_Before_Gen_AC</v>
      </c>
      <c r="R545" s="15"/>
      <c r="S545" s="10" t="str">
        <f t="shared" si="122"/>
        <v/>
      </c>
      <c r="T545" s="10" t="str">
        <f t="shared" si="123"/>
        <v>binary</v>
      </c>
      <c r="U545" s="11" t="str">
        <f t="shared" si="124"/>
        <v>Tags_To_Write_Before_Gen_AC</v>
      </c>
      <c r="V545" s="9" t="str">
        <f>CONCATENATE("(","""",B545,"""")</f>
        <v>("FF8102"</v>
      </c>
      <c r="W545" s="9" t="str">
        <f>CONCATENATE(",","""",C545,"""")</f>
        <v>,"Tags To Write Before Gen AC"</v>
      </c>
      <c r="X545" s="9" t="str">
        <f>CONCATENATE(",","""",D545,"""")</f>
        <v>,"List of data objects indicating the Terminal data writing requests to be sent to the Card before processing the GENERATE AC command or the RECOVER AC command. This data object may be provided several times by the Terminal in a DET signal. Therefore, these values must be accumulated in Tags To Write Yet Before Gen AC buffer."</v>
      </c>
      <c r="Y545" s="9" t="str">
        <f>CONCATENATE(",","""",E545,"""")</f>
        <v>,""</v>
      </c>
      <c r="Z545" s="9" t="str">
        <f>CONCATENATE(",","""",F545,"""")</f>
        <v>,"binary"</v>
      </c>
      <c r="AA545" s="9" t="str">
        <f>CONCATENATE(",","""",G545,"""")</f>
        <v>,""</v>
      </c>
      <c r="AB545" s="9" t="str">
        <f>CONCATENATE(",","""",H545,"""")</f>
        <v>,"var."</v>
      </c>
      <c r="AC545" s="9" t="str">
        <f>CONCATENATE(",","""",I545,"""")</f>
        <v>,"var."</v>
      </c>
      <c r="AD545" s="9"/>
      <c r="AE545" s="12" t="str">
        <f>IF(P545,CONCATENATE(U545,V545,W545,X545,Y545,Z545,AA545,AB545,AC545,"),"),"")</f>
        <v>Tags_To_Write_Before_Gen_AC("FF8102","Tags To Write Before Gen AC","List of data objects indicating the Terminal data writing requests to be sent to the Card before processing the GENERATE AC command or the RECOVER AC command. This data object may be provided several times by the Terminal in a DET signal. Therefore, these values must be accumulated in Tags To Write Yet Before Gen AC buffer.","","binary","","var.","var."),</v>
      </c>
    </row>
    <row r="546" spans="1:31" ht="86.25" thickBot="1">
      <c r="A546">
        <v>541</v>
      </c>
      <c r="B546" s="2" t="s">
        <v>1067</v>
      </c>
      <c r="C546" s="2" t="s">
        <v>1068</v>
      </c>
      <c r="D546" s="3" t="s">
        <v>1069</v>
      </c>
      <c r="E546" s="2"/>
      <c r="F546" s="2" t="s">
        <v>37</v>
      </c>
      <c r="G546" s="2"/>
      <c r="H546" s="2" t="s">
        <v>110</v>
      </c>
      <c r="I546" s="2" t="s">
        <v>110</v>
      </c>
      <c r="J546" s="2"/>
      <c r="K546" s="2"/>
      <c r="L546" s="2"/>
      <c r="M546" t="b">
        <f t="shared" si="125"/>
        <v>1</v>
      </c>
      <c r="N546" t="b">
        <f>IF(M546,ISNA(VLOOKUP(B546,$B$3:B545,1,FALSE)))</f>
        <v>1</v>
      </c>
      <c r="P546" s="14" t="b">
        <f>AND(M546,N546)</f>
        <v>1</v>
      </c>
      <c r="Q546" s="10" t="str">
        <f t="shared" si="121"/>
        <v>Tags_To_Write_After_Gen_AC</v>
      </c>
      <c r="R546" s="15"/>
      <c r="S546" s="10" t="str">
        <f t="shared" si="122"/>
        <v/>
      </c>
      <c r="T546" s="10" t="str">
        <f t="shared" si="123"/>
        <v>binary</v>
      </c>
      <c r="U546" s="11" t="str">
        <f t="shared" si="124"/>
        <v>Tags_To_Write_After_Gen_AC</v>
      </c>
      <c r="V546" s="9" t="str">
        <f>CONCATENATE("(","""",B546,"""")</f>
        <v>("FF8103"</v>
      </c>
      <c r="W546" s="9" t="str">
        <f>CONCATENATE(",","""",C546,"""")</f>
        <v>,"Tags To Write After Gen AC"</v>
      </c>
      <c r="X546" s="9" t="str">
        <f>CONCATENATE(",","""",D546,"""")</f>
        <v>,"Contains the Terminal data writing requests to be sent to the Card after processing the GENERATE AC command or the RECOVER AC command. The value of this data object is composed of a series of TLVs. This data object may be provided several times by the Terminal in a DET signal. Therefore, these values must be accumulated in Tags To Write Yet After Gen AC."</v>
      </c>
      <c r="Y546" s="9" t="str">
        <f>CONCATENATE(",","""",E546,"""")</f>
        <v>,""</v>
      </c>
      <c r="Z546" s="9" t="str">
        <f>CONCATENATE(",","""",F546,"""")</f>
        <v>,"binary"</v>
      </c>
      <c r="AA546" s="9" t="str">
        <f>CONCATENATE(",","""",G546,"""")</f>
        <v>,""</v>
      </c>
      <c r="AB546" s="9" t="str">
        <f>CONCATENATE(",","""",H546,"""")</f>
        <v>,"var."</v>
      </c>
      <c r="AC546" s="9" t="str">
        <f>CONCATENATE(",","""",I546,"""")</f>
        <v>,"var."</v>
      </c>
      <c r="AD546" s="9"/>
      <c r="AE546" s="12" t="str">
        <f>IF(P546,CONCATENATE(U546,V546,W546,X546,Y546,Z546,AA546,AB546,AC546,"),"),"")</f>
        <v>Tags_To_Write_After_Gen_AC("FF8103","Tags To Write After Gen AC","Contains the Terminal data writing requests to be sent to the Card after processing the GENERATE AC command or the RECOVER AC command. The value of this data object is composed of a series of TLVs. This data object may be provided several times by the Terminal in a DET signal. Therefore, these values must be accumulated in Tags To Write Yet After Gen AC.","","binary","","var.","var."),</v>
      </c>
    </row>
    <row r="547" spans="1:31" ht="72" thickBot="1">
      <c r="A547">
        <v>542</v>
      </c>
      <c r="B547" s="4" t="s">
        <v>1070</v>
      </c>
      <c r="C547" s="4" t="s">
        <v>1071</v>
      </c>
      <c r="D547" s="5" t="s">
        <v>1072</v>
      </c>
      <c r="E547" s="4" t="s">
        <v>13</v>
      </c>
      <c r="F547" s="4" t="s">
        <v>37</v>
      </c>
      <c r="G547" s="4"/>
      <c r="H547" s="4" t="s">
        <v>110</v>
      </c>
      <c r="I547" s="4" t="s">
        <v>110</v>
      </c>
      <c r="J547" s="4"/>
      <c r="K547" s="4"/>
      <c r="L547" s="4"/>
      <c r="M547" t="b">
        <f t="shared" si="125"/>
        <v>1</v>
      </c>
      <c r="N547" t="b">
        <f>IF(M547,ISNA(VLOOKUP(B547,$B$3:B546,1,FALSE)))</f>
        <v>1</v>
      </c>
      <c r="P547" s="14" t="b">
        <f>AND(M547,N547)</f>
        <v>1</v>
      </c>
      <c r="Q547" s="10" t="str">
        <f t="shared" si="121"/>
        <v>Data_To_Send</v>
      </c>
      <c r="R547" s="15"/>
      <c r="S547" s="10" t="str">
        <f t="shared" si="122"/>
        <v>Card</v>
      </c>
      <c r="T547" s="10" t="str">
        <f t="shared" si="123"/>
        <v>binary</v>
      </c>
      <c r="U547" s="11" t="str">
        <f t="shared" si="124"/>
        <v>CARD_Data_To_Send</v>
      </c>
      <c r="V547" s="9" t="str">
        <f>CONCATENATE("(","""",B547,"""")</f>
        <v>("FF8104"</v>
      </c>
      <c r="W547" s="9" t="str">
        <f>CONCATENATE(",","""",C547,"""")</f>
        <v>,"Data To Send"</v>
      </c>
      <c r="X547" s="9" t="str">
        <f>CONCATENATE(",","""",D547,"""")</f>
        <v>,"List of data objects that contains the accumulated data sent by the Kernel to the Terminal in a DEK signal. These data may correspond to Terminal reading requests, obtained from the Card by means of GET DATA or READ RECORD commands, or may correspond to data that the Kernel posts to the Terminal as part of its own processing."</v>
      </c>
      <c r="Y547" s="9" t="str">
        <f>CONCATENATE(",","""",E547,"""")</f>
        <v>,"Card"</v>
      </c>
      <c r="Z547" s="9" t="str">
        <f>CONCATENATE(",","""",F547,"""")</f>
        <v>,"binary"</v>
      </c>
      <c r="AA547" s="9" t="str">
        <f>CONCATENATE(",","""",G547,"""")</f>
        <v>,""</v>
      </c>
      <c r="AB547" s="9" t="str">
        <f>CONCATENATE(",","""",H547,"""")</f>
        <v>,"var."</v>
      </c>
      <c r="AC547" s="9" t="str">
        <f>CONCATENATE(",","""",I547,"""")</f>
        <v>,"var."</v>
      </c>
      <c r="AD547" s="9"/>
      <c r="AE547" s="12" t="str">
        <f>IF(P547,CONCATENATE(U547,V547,W547,X547,Y547,Z547,AA547,AB547,AC547,"),"),"")</f>
        <v>CARD_Data_To_Send("FF8104","Data To Send","List of data objects that contains the accumulated data sent by the Kernel to the Terminal in a DEK signal. These data may correspond to Terminal reading requests, obtained from the Card by means of GET DATA or READ RECORD commands, or may correspond to data that the Kernel posts to the Terminal as part of its own processing.","Card","binary","","var.","var."),</v>
      </c>
    </row>
    <row r="548" spans="1:31" ht="29.25" thickBot="1">
      <c r="A548">
        <v>543</v>
      </c>
      <c r="B548" s="2" t="s">
        <v>1073</v>
      </c>
      <c r="C548" s="2" t="s">
        <v>1074</v>
      </c>
      <c r="D548" s="3" t="s">
        <v>1075</v>
      </c>
      <c r="E548" s="2" t="s">
        <v>13</v>
      </c>
      <c r="F548" s="2" t="s">
        <v>37</v>
      </c>
      <c r="G548" s="2"/>
      <c r="H548" s="2" t="s">
        <v>110</v>
      </c>
      <c r="I548" s="2" t="s">
        <v>110</v>
      </c>
      <c r="J548" s="2"/>
      <c r="K548" s="2"/>
      <c r="L548" s="2"/>
      <c r="M548" t="b">
        <f t="shared" si="125"/>
        <v>1</v>
      </c>
      <c r="N548" t="b">
        <f>IF(M548,ISNA(VLOOKUP(B548,$B$3:B547,1,FALSE)))</f>
        <v>1</v>
      </c>
      <c r="P548" s="14" t="b">
        <f>AND(M548,N548)</f>
        <v>1</v>
      </c>
      <c r="Q548" s="10" t="str">
        <f t="shared" si="121"/>
        <v>Data_Record</v>
      </c>
      <c r="R548" s="15"/>
      <c r="S548" s="10" t="str">
        <f t="shared" si="122"/>
        <v>Card</v>
      </c>
      <c r="T548" s="10" t="str">
        <f t="shared" si="123"/>
        <v>binary</v>
      </c>
      <c r="U548" s="11" t="str">
        <f t="shared" si="124"/>
        <v>CARD_Data_Record</v>
      </c>
      <c r="V548" s="9" t="str">
        <f>CONCATENATE("(","""",B548,"""")</f>
        <v>("FF8105"</v>
      </c>
      <c r="W548" s="9" t="str">
        <f>CONCATENATE(",","""",C548,"""")</f>
        <v>,"Data Record"</v>
      </c>
      <c r="X548" s="9" t="str">
        <f>CONCATENATE(",","""",D548,"""")</f>
        <v>,"The Data Record is a list of TLV encoded data objects returned with the Outcome Parameter Set on the completion of transaction processing."</v>
      </c>
      <c r="Y548" s="9" t="str">
        <f>CONCATENATE(",","""",E548,"""")</f>
        <v>,"Card"</v>
      </c>
      <c r="Z548" s="9" t="str">
        <f>CONCATENATE(",","""",F548,"""")</f>
        <v>,"binary"</v>
      </c>
      <c r="AA548" s="9" t="str">
        <f>CONCATENATE(",","""",G548,"""")</f>
        <v>,""</v>
      </c>
      <c r="AB548" s="9" t="str">
        <f>CONCATENATE(",","""",H548,"""")</f>
        <v>,"var."</v>
      </c>
      <c r="AC548" s="9" t="str">
        <f>CONCATENATE(",","""",I548,"""")</f>
        <v>,"var."</v>
      </c>
      <c r="AD548" s="9"/>
      <c r="AE548" s="12" t="str">
        <f>IF(P548,CONCATENATE(U548,V548,W548,X548,Y548,Z548,AA548,AB548,AC548,"),"),"")</f>
        <v>CARD_Data_Record("FF8105","Data Record","The Data Record is a list of TLV encoded data objects returned with the Outcome Parameter Set on the completion of transaction processing.","Card","binary","","var.","var."),</v>
      </c>
    </row>
    <row r="549" spans="1:31" ht="28.5">
      <c r="A549">
        <v>544</v>
      </c>
      <c r="B549" s="4" t="s">
        <v>1076</v>
      </c>
      <c r="C549" s="4" t="s">
        <v>1077</v>
      </c>
      <c r="D549" s="5" t="s">
        <v>1078</v>
      </c>
      <c r="E549" s="4" t="s">
        <v>13</v>
      </c>
      <c r="F549" s="4" t="s">
        <v>37</v>
      </c>
      <c r="G549" s="4"/>
      <c r="H549" s="4" t="s">
        <v>110</v>
      </c>
      <c r="I549" s="4" t="s">
        <v>110</v>
      </c>
      <c r="J549" s="4"/>
      <c r="K549" s="4"/>
      <c r="L549" s="4"/>
      <c r="M549" t="b">
        <f t="shared" si="125"/>
        <v>1</v>
      </c>
      <c r="N549" t="b">
        <f>IF(M549,ISNA(VLOOKUP(B549,$B$3:B548,1,FALSE)))</f>
        <v>1</v>
      </c>
      <c r="P549" s="14" t="b">
        <f>AND(M549,N549)</f>
        <v>1</v>
      </c>
      <c r="Q549" s="10" t="str">
        <f t="shared" si="121"/>
        <v>Discretionary_Data</v>
      </c>
      <c r="R549" s="15"/>
      <c r="S549" s="10" t="str">
        <f t="shared" si="122"/>
        <v>Card</v>
      </c>
      <c r="T549" s="10" t="str">
        <f t="shared" si="123"/>
        <v>binary</v>
      </c>
      <c r="U549" s="11" t="str">
        <f t="shared" si="124"/>
        <v>CARD_Discretionary_Data</v>
      </c>
      <c r="V549" s="9" t="str">
        <f>CONCATENATE("(","""",B549,"""")</f>
        <v>("FF8106"</v>
      </c>
      <c r="W549" s="9" t="str">
        <f>CONCATENATE(",","""",C549,"""")</f>
        <v>,"Discretionary Data"</v>
      </c>
      <c r="X549" s="9" t="str">
        <f>CONCATENATE(",","""",D549,"""")</f>
        <v>,"The Discretionary Data is a list of Kernel-specific data objects sent to the Terminal as a separate field in the OUT signal."</v>
      </c>
      <c r="Y549" s="9" t="str">
        <f>CONCATENATE(",","""",E549,"""")</f>
        <v>,"Card"</v>
      </c>
      <c r="Z549" s="9" t="str">
        <f>CONCATENATE(",","""",F549,"""")</f>
        <v>,"binary"</v>
      </c>
      <c r="AA549" s="9" t="str">
        <f>CONCATENATE(",","""",G549,"""")</f>
        <v>,""</v>
      </c>
      <c r="AB549" s="9" t="str">
        <f>CONCATENATE(",","""",H549,"""")</f>
        <v>,"var."</v>
      </c>
      <c r="AC549" s="9" t="str">
        <f>CONCATENATE(",","""",I549,"""")</f>
        <v>,"var."</v>
      </c>
      <c r="AD549" s="9"/>
      <c r="AE549" s="12" t="str">
        <f>IF(P549,CONCATENATE(U549,V549,W549,X549,Y549,Z549,AA549,AB549,AC549,"),"),"")</f>
        <v>CARD_Discretionary_Data("FF8106","Discretionary Data","The Discretionary Data is a list of Kernel-specific data objects sent to the Terminal as a separate field in the OUT signal.","Card","binary","","var.","var."),</v>
      </c>
    </row>
  </sheetData>
  <mergeCells count="81">
    <mergeCell ref="K509:K510"/>
    <mergeCell ref="B539:B540"/>
    <mergeCell ref="C539:C540"/>
    <mergeCell ref="E539:E540"/>
    <mergeCell ref="F539:F540"/>
    <mergeCell ref="G539:G540"/>
    <mergeCell ref="H539:H540"/>
    <mergeCell ref="I539:I540"/>
    <mergeCell ref="J539:J540"/>
    <mergeCell ref="K539:K540"/>
    <mergeCell ref="J504:J507"/>
    <mergeCell ref="K504:K507"/>
    <mergeCell ref="B509:B510"/>
    <mergeCell ref="C509:C510"/>
    <mergeCell ref="E509:E510"/>
    <mergeCell ref="F509:F510"/>
    <mergeCell ref="G509:G510"/>
    <mergeCell ref="H509:H510"/>
    <mergeCell ref="I509:I510"/>
    <mergeCell ref="J509:J510"/>
    <mergeCell ref="I496:I499"/>
    <mergeCell ref="J496:J499"/>
    <mergeCell ref="K496:K499"/>
    <mergeCell ref="B504:B507"/>
    <mergeCell ref="C504:C507"/>
    <mergeCell ref="E504:E507"/>
    <mergeCell ref="F504:F507"/>
    <mergeCell ref="G504:G507"/>
    <mergeCell ref="H504:H507"/>
    <mergeCell ref="I504:I507"/>
    <mergeCell ref="B496:B499"/>
    <mergeCell ref="C496:C499"/>
    <mergeCell ref="E496:E499"/>
    <mergeCell ref="F496:F499"/>
    <mergeCell ref="G496:G499"/>
    <mergeCell ref="H496:H499"/>
    <mergeCell ref="K353:K354"/>
    <mergeCell ref="B493:B495"/>
    <mergeCell ref="C493:C495"/>
    <mergeCell ref="E493:E495"/>
    <mergeCell ref="F493:F495"/>
    <mergeCell ref="G493:G495"/>
    <mergeCell ref="H493:H495"/>
    <mergeCell ref="I493:I495"/>
    <mergeCell ref="J493:J495"/>
    <mergeCell ref="K493:K495"/>
    <mergeCell ref="J188:J189"/>
    <mergeCell ref="K188:K189"/>
    <mergeCell ref="B353:B354"/>
    <mergeCell ref="C353:C354"/>
    <mergeCell ref="E353:E354"/>
    <mergeCell ref="F353:F354"/>
    <mergeCell ref="G353:G354"/>
    <mergeCell ref="H353:H354"/>
    <mergeCell ref="I353:I354"/>
    <mergeCell ref="J353:J354"/>
    <mergeCell ref="I186:I187"/>
    <mergeCell ref="J186:J187"/>
    <mergeCell ref="K186:K187"/>
    <mergeCell ref="B188:B189"/>
    <mergeCell ref="C188:C189"/>
    <mergeCell ref="E188:E189"/>
    <mergeCell ref="F188:F189"/>
    <mergeCell ref="G188:G189"/>
    <mergeCell ref="H188:H189"/>
    <mergeCell ref="I188:I189"/>
    <mergeCell ref="B186:B187"/>
    <mergeCell ref="C186:C187"/>
    <mergeCell ref="E186:E187"/>
    <mergeCell ref="F186:F187"/>
    <mergeCell ref="G186:G187"/>
    <mergeCell ref="H186:H187"/>
    <mergeCell ref="K43:K44"/>
    <mergeCell ref="B43:B44"/>
    <mergeCell ref="C43:C44"/>
    <mergeCell ref="E43:E44"/>
    <mergeCell ref="F43:F44"/>
    <mergeCell ref="G43:G44"/>
    <mergeCell ref="H43:H44"/>
    <mergeCell ref="I43:I44"/>
    <mergeCell ref="J43:J4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H251"/>
  <sheetViews>
    <sheetView topLeftCell="A232" workbookViewId="0">
      <selection activeCell="K256" sqref="K256"/>
    </sheetView>
  </sheetViews>
  <sheetFormatPr baseColWidth="10" defaultRowHeight="15"/>
  <sheetData>
    <row r="1" spans="1:1" ht="15.75" thickBot="1">
      <c r="A1" s="10" t="s">
        <v>823</v>
      </c>
    </row>
    <row r="2" spans="1:1" ht="15.75" thickBot="1">
      <c r="A2" s="10" t="s">
        <v>823</v>
      </c>
    </row>
    <row r="3" spans="1:1" ht="15.75" thickBot="1">
      <c r="A3" s="10" t="s">
        <v>823</v>
      </c>
    </row>
    <row r="4" spans="1:1" ht="15.75" thickBot="1">
      <c r="A4" s="10" t="s">
        <v>1091</v>
      </c>
    </row>
    <row r="5" spans="1:1" ht="15.75" thickBot="1">
      <c r="A5" s="10" t="s">
        <v>1092</v>
      </c>
    </row>
    <row r="6" spans="1:1" ht="15.75" thickBot="1">
      <c r="A6" s="10" t="s">
        <v>1115</v>
      </c>
    </row>
    <row r="7" spans="1:1" ht="15.75" thickBot="1">
      <c r="A7" s="10" t="s">
        <v>550</v>
      </c>
    </row>
    <row r="8" spans="1:1" ht="15.75" thickBot="1">
      <c r="A8" s="10" t="s">
        <v>1087</v>
      </c>
    </row>
    <row r="9" spans="1:1" ht="15.75" thickBot="1">
      <c r="A9" s="10" t="s">
        <v>1087</v>
      </c>
    </row>
    <row r="10" spans="1:1" ht="15.75" thickBot="1">
      <c r="A10" s="10" t="s">
        <v>1087</v>
      </c>
    </row>
    <row r="11" spans="1:1" ht="15.75" thickBot="1">
      <c r="A11" s="10" t="s">
        <v>1087</v>
      </c>
    </row>
    <row r="12" spans="1:1" ht="15.75" thickBot="1">
      <c r="A12" s="10" t="s">
        <v>1087</v>
      </c>
    </row>
    <row r="13" spans="1:1" ht="15.75" thickBot="1">
      <c r="A13" s="10" t="s">
        <v>1087</v>
      </c>
    </row>
    <row r="14" spans="1:1" ht="15.75" thickBot="1">
      <c r="A14" s="10" t="s">
        <v>1096</v>
      </c>
    </row>
    <row r="15" spans="1:1" ht="15.75" thickBot="1">
      <c r="A15" s="10" t="s">
        <v>1108</v>
      </c>
    </row>
    <row r="16" spans="1:1" ht="15.75" thickBot="1">
      <c r="A16" s="10" t="s">
        <v>1108</v>
      </c>
    </row>
    <row r="17" spans="1:1" ht="15.75" thickBot="1">
      <c r="A17" s="10" t="s">
        <v>33</v>
      </c>
    </row>
    <row r="18" spans="1:1" ht="15.75" thickBot="1">
      <c r="A18" s="10" t="s">
        <v>33</v>
      </c>
    </row>
    <row r="19" spans="1:1" ht="15.75" thickBot="1">
      <c r="A19" s="10" t="s">
        <v>33</v>
      </c>
    </row>
    <row r="20" spans="1:1" ht="15.75" thickBot="1">
      <c r="A20" s="10" t="s">
        <v>33</v>
      </c>
    </row>
    <row r="21" spans="1:1" ht="15.75" thickBot="1">
      <c r="A21" s="10" t="s">
        <v>33</v>
      </c>
    </row>
    <row r="22" spans="1:1" ht="15.75" thickBot="1">
      <c r="A22" s="10" t="s">
        <v>33</v>
      </c>
    </row>
    <row r="23" spans="1:1" ht="15.75" thickBot="1">
      <c r="A23" s="10" t="s">
        <v>33</v>
      </c>
    </row>
    <row r="24" spans="1:1" ht="15.75" thickBot="1">
      <c r="A24" s="10" t="s">
        <v>33</v>
      </c>
    </row>
    <row r="25" spans="1:1" ht="15.75" thickBot="1">
      <c r="A25" s="10" t="s">
        <v>33</v>
      </c>
    </row>
    <row r="26" spans="1:1" ht="15.75" thickBot="1">
      <c r="A26" s="10" t="s">
        <v>33</v>
      </c>
    </row>
    <row r="27" spans="1:1" ht="15.75" thickBot="1">
      <c r="A27" s="10" t="s">
        <v>33</v>
      </c>
    </row>
    <row r="28" spans="1:1" ht="15.75" thickBot="1">
      <c r="A28" s="10" t="s">
        <v>1104</v>
      </c>
    </row>
    <row r="29" spans="1:1" ht="15.75" thickBot="1">
      <c r="A29" s="10" t="s">
        <v>1104</v>
      </c>
    </row>
    <row r="30" spans="1:1" ht="15.75" thickBot="1">
      <c r="A30" s="10" t="s">
        <v>1083</v>
      </c>
    </row>
    <row r="31" spans="1:1" ht="15.75" thickBot="1">
      <c r="A31" s="10" t="s">
        <v>1083</v>
      </c>
    </row>
    <row r="32" spans="1:1" ht="15.75" thickBot="1">
      <c r="A32" s="10" t="s">
        <v>1106</v>
      </c>
    </row>
    <row r="33" spans="1:1" ht="15.75" thickBot="1">
      <c r="A33" s="10" t="s">
        <v>1085</v>
      </c>
    </row>
    <row r="34" spans="1:1" ht="15.75" thickBot="1">
      <c r="A34" s="10" t="s">
        <v>1085</v>
      </c>
    </row>
    <row r="35" spans="1:1" ht="15.75" thickBot="1">
      <c r="A35" s="10" t="s">
        <v>1085</v>
      </c>
    </row>
    <row r="36" spans="1:1" ht="15.75" thickBot="1">
      <c r="A36" s="10" t="s">
        <v>1085</v>
      </c>
    </row>
    <row r="37" spans="1:1" ht="15.75" thickBot="1">
      <c r="A37" s="10" t="s">
        <v>1103</v>
      </c>
    </row>
    <row r="38" spans="1:1" ht="15.75" thickBot="1">
      <c r="A38" s="10" t="s">
        <v>1095</v>
      </c>
    </row>
    <row r="39" spans="1:1" ht="15.75" thickBot="1">
      <c r="A39" s="10" t="s">
        <v>1082</v>
      </c>
    </row>
    <row r="40" spans="1:1" ht="15.75" thickBot="1">
      <c r="A40" s="10" t="s">
        <v>37</v>
      </c>
    </row>
    <row r="41" spans="1:1" ht="15.75" thickBot="1">
      <c r="A41" s="10" t="s">
        <v>1093</v>
      </c>
    </row>
    <row r="42" spans="1:1" ht="15.75" thickBot="1">
      <c r="A42" s="10" t="s">
        <v>1090</v>
      </c>
    </row>
    <row r="43" spans="1:1" ht="15.75" thickBot="1">
      <c r="A43" s="10" t="s">
        <v>1111</v>
      </c>
    </row>
    <row r="44" spans="1:1" ht="15.75" thickBot="1">
      <c r="A44" s="10" t="s">
        <v>1107</v>
      </c>
    </row>
    <row r="45" spans="1:1" ht="15.75" thickBot="1">
      <c r="A45" s="10" t="s">
        <v>1107</v>
      </c>
    </row>
    <row r="46" spans="1:1" ht="15.75" thickBot="1">
      <c r="A46" s="10" t="s">
        <v>1107</v>
      </c>
    </row>
    <row r="47" spans="1:1" ht="15.75" thickBot="1">
      <c r="A47" s="10" t="s">
        <v>1107</v>
      </c>
    </row>
    <row r="48" spans="1:1" ht="15.75" thickBot="1">
      <c r="A48" s="10" t="s">
        <v>1107</v>
      </c>
    </row>
    <row r="49" spans="1:1" ht="15.75" thickBot="1">
      <c r="A49" s="10" t="s">
        <v>1107</v>
      </c>
    </row>
    <row r="50" spans="1:1" ht="15.75" thickBot="1">
      <c r="A50" s="10" t="s">
        <v>1107</v>
      </c>
    </row>
    <row r="51" spans="1:1" ht="15.75" thickBot="1">
      <c r="A51" s="10" t="s">
        <v>1107</v>
      </c>
    </row>
    <row r="52" spans="1:1" ht="15.75" thickBot="1">
      <c r="A52" s="10" t="s">
        <v>1107</v>
      </c>
    </row>
    <row r="53" spans="1:1" ht="15.75" thickBot="1">
      <c r="A53" s="10" t="s">
        <v>1100</v>
      </c>
    </row>
    <row r="54" spans="1:1" ht="15.75" thickBot="1">
      <c r="A54" s="10" t="s">
        <v>1100</v>
      </c>
    </row>
    <row r="55" spans="1:1" ht="15.75" thickBot="1">
      <c r="A55" s="10" t="s">
        <v>1100</v>
      </c>
    </row>
    <row r="56" spans="1:1" ht="15.75" thickBot="1">
      <c r="A56" s="10" t="s">
        <v>1100</v>
      </c>
    </row>
    <row r="57" spans="1:1" ht="15.75" thickBot="1">
      <c r="A57" s="10" t="s">
        <v>1100</v>
      </c>
    </row>
    <row r="58" spans="1:1" ht="15.75" thickBot="1">
      <c r="A58" s="10" t="s">
        <v>1081</v>
      </c>
    </row>
    <row r="59" spans="1:1" ht="15.75" thickBot="1">
      <c r="A59" s="10" t="s">
        <v>1081</v>
      </c>
    </row>
    <row r="60" spans="1:1" ht="15.75" thickBot="1">
      <c r="A60" s="10" t="s">
        <v>1081</v>
      </c>
    </row>
    <row r="61" spans="1:1" ht="15.75" thickBot="1">
      <c r="A61" s="10" t="s">
        <v>1097</v>
      </c>
    </row>
    <row r="62" spans="1:1" ht="15.75" thickBot="1">
      <c r="A62" s="10" t="s">
        <v>1097</v>
      </c>
    </row>
    <row r="63" spans="1:1" ht="15.75" thickBot="1">
      <c r="A63" s="10" t="s">
        <v>1110</v>
      </c>
    </row>
    <row r="64" spans="1:1" ht="15.75" thickBot="1">
      <c r="A64" s="10" t="s">
        <v>1110</v>
      </c>
    </row>
    <row r="65" spans="1:1" ht="15.75" thickBot="1">
      <c r="A65" s="10" t="s">
        <v>1098</v>
      </c>
    </row>
    <row r="66" spans="1:1" ht="15.75" thickBot="1">
      <c r="A66" s="10" t="s">
        <v>1098</v>
      </c>
    </row>
    <row r="67" spans="1:1" ht="15.75" thickBot="1">
      <c r="A67" s="10" t="s">
        <v>1094</v>
      </c>
    </row>
    <row r="68" spans="1:1" ht="15.75" thickBot="1">
      <c r="A68" s="10" t="s">
        <v>1094</v>
      </c>
    </row>
    <row r="69" spans="1:1" ht="15.75" thickBot="1">
      <c r="A69" s="10" t="s">
        <v>1094</v>
      </c>
    </row>
    <row r="70" spans="1:1" ht="15.75" thickBot="1">
      <c r="A70" s="10" t="s">
        <v>1094</v>
      </c>
    </row>
    <row r="71" spans="1:1" ht="15.75" thickBot="1">
      <c r="A71" s="10" t="s">
        <v>1094</v>
      </c>
    </row>
    <row r="72" spans="1:1" ht="15.75" thickBot="1">
      <c r="A72" s="10" t="s">
        <v>1094</v>
      </c>
    </row>
    <row r="73" spans="1:1" ht="15.75" thickBot="1">
      <c r="A73" s="10" t="s">
        <v>1094</v>
      </c>
    </row>
    <row r="74" spans="1:1" ht="15.75" thickBot="1">
      <c r="A74" s="10" t="s">
        <v>1094</v>
      </c>
    </row>
    <row r="75" spans="1:1" ht="15.75" thickBot="1">
      <c r="A75" s="10" t="s">
        <v>1099</v>
      </c>
    </row>
    <row r="76" spans="1:1" ht="15.75" thickBot="1">
      <c r="A76" s="10" t="s">
        <v>41</v>
      </c>
    </row>
    <row r="77" spans="1:1" ht="15.75" thickBot="1">
      <c r="A77" s="10" t="s">
        <v>41</v>
      </c>
    </row>
    <row r="78" spans="1:1" ht="15.75" thickBot="1">
      <c r="A78" s="10" t="s">
        <v>41</v>
      </c>
    </row>
    <row r="79" spans="1:1" ht="15.75" thickBot="1">
      <c r="A79" s="10" t="s">
        <v>1084</v>
      </c>
    </row>
    <row r="80" spans="1:1" ht="15.75" thickBot="1">
      <c r="A80" s="10" t="s">
        <v>1084</v>
      </c>
    </row>
    <row r="81" spans="1:1" ht="15.75" thickBot="1">
      <c r="A81" s="10" t="s">
        <v>1084</v>
      </c>
    </row>
    <row r="82" spans="1:1" ht="15.75" thickBot="1">
      <c r="A82" s="10" t="s">
        <v>1084</v>
      </c>
    </row>
    <row r="83" spans="1:1" ht="15.75" thickBot="1">
      <c r="A83" s="10" t="s">
        <v>30</v>
      </c>
    </row>
    <row r="84" spans="1:1" ht="15.75" thickBot="1">
      <c r="A84" s="10" t="s">
        <v>30</v>
      </c>
    </row>
    <row r="85" spans="1:1" ht="15.75" thickBot="1">
      <c r="A85" s="10" t="s">
        <v>30</v>
      </c>
    </row>
    <row r="86" spans="1:1" ht="15.75" thickBot="1">
      <c r="A86" s="10" t="s">
        <v>30</v>
      </c>
    </row>
    <row r="87" spans="1:1" ht="15.75" thickBot="1">
      <c r="A87" s="10" t="s">
        <v>30</v>
      </c>
    </row>
    <row r="88" spans="1:1" ht="15.75" thickBot="1">
      <c r="A88" s="10" t="s">
        <v>30</v>
      </c>
    </row>
    <row r="89" spans="1:1" ht="15.75" thickBot="1">
      <c r="A89" s="10" t="s">
        <v>30</v>
      </c>
    </row>
    <row r="90" spans="1:1" ht="15.75" thickBot="1">
      <c r="A90" s="10" t="s">
        <v>30</v>
      </c>
    </row>
    <row r="91" spans="1:1" ht="15.75" thickBot="1">
      <c r="A91" s="10" t="s">
        <v>30</v>
      </c>
    </row>
    <row r="92" spans="1:1" ht="15.75" thickBot="1">
      <c r="A92" s="10" t="s">
        <v>30</v>
      </c>
    </row>
    <row r="93" spans="1:1" ht="15.75" thickBot="1">
      <c r="A93" s="10" t="s">
        <v>30</v>
      </c>
    </row>
    <row r="94" spans="1:1" ht="15.75" thickBot="1">
      <c r="A94" s="10" t="s">
        <v>30</v>
      </c>
    </row>
    <row r="95" spans="1:1" ht="15.75" thickBot="1">
      <c r="A95" s="10" t="s">
        <v>30</v>
      </c>
    </row>
    <row r="96" spans="1:1" ht="15.75" thickBot="1">
      <c r="A96" s="10" t="s">
        <v>30</v>
      </c>
    </row>
    <row r="97" spans="1:1" ht="15.75" thickBot="1">
      <c r="A97" s="10" t="s">
        <v>30</v>
      </c>
    </row>
    <row r="98" spans="1:1" ht="15.75" thickBot="1">
      <c r="A98" s="10" t="s">
        <v>30</v>
      </c>
    </row>
    <row r="99" spans="1:1" ht="15.75" thickBot="1">
      <c r="A99" s="10" t="s">
        <v>30</v>
      </c>
    </row>
    <row r="100" spans="1:1" ht="15.75" thickBot="1">
      <c r="A100" s="10" t="s">
        <v>30</v>
      </c>
    </row>
    <row r="101" spans="1:1" ht="15.75" thickBot="1">
      <c r="A101" s="10" t="s">
        <v>30</v>
      </c>
    </row>
    <row r="102" spans="1:1" ht="15.75" thickBot="1">
      <c r="A102" s="10" t="s">
        <v>30</v>
      </c>
    </row>
    <row r="103" spans="1:1" ht="15.75" thickBot="1">
      <c r="A103" s="10" t="s">
        <v>30</v>
      </c>
    </row>
    <row r="104" spans="1:1" ht="15.75" thickBot="1">
      <c r="A104" s="10" t="s">
        <v>30</v>
      </c>
    </row>
    <row r="105" spans="1:1" ht="15.75" thickBot="1">
      <c r="A105" s="10" t="s">
        <v>30</v>
      </c>
    </row>
    <row r="106" spans="1:1" ht="15.75" thickBot="1">
      <c r="A106" s="10" t="s">
        <v>30</v>
      </c>
    </row>
    <row r="107" spans="1:1" ht="15.75" thickBot="1">
      <c r="A107" s="10" t="s">
        <v>30</v>
      </c>
    </row>
    <row r="108" spans="1:1" ht="15.75" thickBot="1">
      <c r="A108" s="10" t="s">
        <v>30</v>
      </c>
    </row>
    <row r="109" spans="1:1" ht="15.75" thickBot="1">
      <c r="A109" s="10" t="s">
        <v>30</v>
      </c>
    </row>
    <row r="110" spans="1:1" ht="15.75" thickBot="1">
      <c r="A110" s="10" t="s">
        <v>30</v>
      </c>
    </row>
    <row r="111" spans="1:1" ht="15.75" thickBot="1">
      <c r="A111" s="10" t="s">
        <v>30</v>
      </c>
    </row>
    <row r="112" spans="1:1" ht="15.75" thickBot="1">
      <c r="A112" s="10" t="s">
        <v>30</v>
      </c>
    </row>
    <row r="113" spans="1:1" ht="15.75" thickBot="1">
      <c r="A113" s="10" t="s">
        <v>30</v>
      </c>
    </row>
    <row r="114" spans="1:1" ht="15.75" thickBot="1">
      <c r="A114" s="10" t="s">
        <v>30</v>
      </c>
    </row>
    <row r="115" spans="1:1" ht="15.75" thickBot="1">
      <c r="A115" s="10" t="s">
        <v>30</v>
      </c>
    </row>
    <row r="116" spans="1:1" ht="15.75" thickBot="1">
      <c r="A116" s="10" t="s">
        <v>30</v>
      </c>
    </row>
    <row r="117" spans="1:1" ht="15.75" thickBot="1">
      <c r="A117" s="10" t="s">
        <v>30</v>
      </c>
    </row>
    <row r="118" spans="1:1" ht="15.75" thickBot="1">
      <c r="A118" s="10" t="s">
        <v>30</v>
      </c>
    </row>
    <row r="119" spans="1:1" ht="15.75" thickBot="1">
      <c r="A119" s="10" t="s">
        <v>30</v>
      </c>
    </row>
    <row r="120" spans="1:1" ht="15.75" thickBot="1">
      <c r="A120" s="10" t="s">
        <v>30</v>
      </c>
    </row>
    <row r="121" spans="1:1" ht="15.75" thickBot="1">
      <c r="A121" s="10" t="s">
        <v>30</v>
      </c>
    </row>
    <row r="122" spans="1:1" ht="15.75" thickBot="1">
      <c r="A122" s="10" t="s">
        <v>30</v>
      </c>
    </row>
    <row r="123" spans="1:1" ht="15.75" thickBot="1">
      <c r="A123" s="10" t="s">
        <v>30</v>
      </c>
    </row>
    <row r="124" spans="1:1" ht="15.75" thickBot="1">
      <c r="A124" s="10" t="s">
        <v>30</v>
      </c>
    </row>
    <row r="125" spans="1:1" ht="15.75" thickBot="1">
      <c r="A125" s="10" t="s">
        <v>30</v>
      </c>
    </row>
    <row r="126" spans="1:1" ht="15.75" thickBot="1">
      <c r="A126" s="10" t="s">
        <v>30</v>
      </c>
    </row>
    <row r="127" spans="1:1" ht="15.75" thickBot="1">
      <c r="A127" s="10" t="s">
        <v>30</v>
      </c>
    </row>
    <row r="128" spans="1:1" ht="15.75" thickBot="1">
      <c r="A128" s="10" t="s">
        <v>30</v>
      </c>
    </row>
    <row r="129" spans="1:1" ht="15.75" thickBot="1">
      <c r="A129" s="10" t="s">
        <v>30</v>
      </c>
    </row>
    <row r="130" spans="1:1" ht="15.75" thickBot="1">
      <c r="A130" s="10" t="s">
        <v>30</v>
      </c>
    </row>
    <row r="131" spans="1:1" ht="15.75" thickBot="1">
      <c r="A131" s="10" t="s">
        <v>30</v>
      </c>
    </row>
    <row r="132" spans="1:1" ht="15.75" thickBot="1">
      <c r="A132" s="10" t="s">
        <v>30</v>
      </c>
    </row>
    <row r="133" spans="1:1" ht="15.75" thickBot="1">
      <c r="A133" s="10" t="s">
        <v>30</v>
      </c>
    </row>
    <row r="134" spans="1:1" ht="15.75" thickBot="1">
      <c r="A134" s="10" t="s">
        <v>30</v>
      </c>
    </row>
    <row r="135" spans="1:1" ht="15.75" thickBot="1">
      <c r="A135" s="10" t="s">
        <v>30</v>
      </c>
    </row>
    <row r="136" spans="1:1" ht="15.75" thickBot="1">
      <c r="A136" s="10" t="s">
        <v>30</v>
      </c>
    </row>
    <row r="137" spans="1:1" ht="15.75" thickBot="1">
      <c r="A137" s="10" t="s">
        <v>30</v>
      </c>
    </row>
    <row r="138" spans="1:1" ht="15.75" thickBot="1">
      <c r="A138" s="10" t="s">
        <v>30</v>
      </c>
    </row>
    <row r="139" spans="1:1" ht="15.75" thickBot="1">
      <c r="A139" s="10" t="s">
        <v>30</v>
      </c>
    </row>
    <row r="140" spans="1:1" ht="15.75" thickBot="1">
      <c r="A140" s="10" t="s">
        <v>30</v>
      </c>
    </row>
    <row r="141" spans="1:1" ht="15.75" thickBot="1">
      <c r="A141" s="10" t="s">
        <v>30</v>
      </c>
    </row>
    <row r="142" spans="1:1" ht="15.75" thickBot="1">
      <c r="A142" s="10" t="s">
        <v>30</v>
      </c>
    </row>
    <row r="143" spans="1:1" ht="15.75" thickBot="1">
      <c r="A143" s="10" t="s">
        <v>30</v>
      </c>
    </row>
    <row r="144" spans="1:1" ht="15.75" thickBot="1">
      <c r="A144" s="10" t="s">
        <v>30</v>
      </c>
    </row>
    <row r="145" spans="1:1" ht="15.75" thickBot="1">
      <c r="A145" s="10" t="s">
        <v>30</v>
      </c>
    </row>
    <row r="146" spans="1:1" ht="15.75" thickBot="1">
      <c r="A146" s="10" t="s">
        <v>30</v>
      </c>
    </row>
    <row r="147" spans="1:1" ht="15.75" thickBot="1">
      <c r="A147" s="10" t="s">
        <v>30</v>
      </c>
    </row>
    <row r="148" spans="1:1" ht="15.75" thickBot="1">
      <c r="A148" s="10" t="s">
        <v>30</v>
      </c>
    </row>
    <row r="149" spans="1:1" ht="15.75" thickBot="1">
      <c r="A149" s="10" t="s">
        <v>30</v>
      </c>
    </row>
    <row r="150" spans="1:1" ht="15.75" thickBot="1">
      <c r="A150" s="10" t="s">
        <v>30</v>
      </c>
    </row>
    <row r="151" spans="1:1" ht="15.75" thickBot="1">
      <c r="A151" s="10" t="s">
        <v>30</v>
      </c>
    </row>
    <row r="152" spans="1:1" ht="15.75" thickBot="1">
      <c r="A152" s="10" t="s">
        <v>30</v>
      </c>
    </row>
    <row r="153" spans="1:1" ht="15.75" thickBot="1">
      <c r="A153" s="10" t="s">
        <v>30</v>
      </c>
    </row>
    <row r="154" spans="1:1" ht="15.75" thickBot="1">
      <c r="A154" s="10" t="s">
        <v>30</v>
      </c>
    </row>
    <row r="155" spans="1:1" ht="15.75" thickBot="1">
      <c r="A155" s="10" t="s">
        <v>30</v>
      </c>
    </row>
    <row r="156" spans="1:1" ht="15.75" thickBot="1">
      <c r="A156" s="10" t="s">
        <v>30</v>
      </c>
    </row>
    <row r="157" spans="1:1" ht="15.75" thickBot="1">
      <c r="A157" s="10" t="s">
        <v>30</v>
      </c>
    </row>
    <row r="158" spans="1:1" ht="15.75" thickBot="1">
      <c r="A158" s="10" t="s">
        <v>30</v>
      </c>
    </row>
    <row r="159" spans="1:1" ht="15.75" thickBot="1">
      <c r="A159" s="10" t="s">
        <v>30</v>
      </c>
    </row>
    <row r="160" spans="1:1" ht="15.75" thickBot="1">
      <c r="A160" s="10" t="s">
        <v>30</v>
      </c>
    </row>
    <row r="161" spans="1:1" ht="15.75" thickBot="1">
      <c r="A161" s="10" t="s">
        <v>30</v>
      </c>
    </row>
    <row r="162" spans="1:1" ht="15.75" thickBot="1">
      <c r="A162" s="10" t="s">
        <v>30</v>
      </c>
    </row>
    <row r="163" spans="1:1" ht="15.75" thickBot="1">
      <c r="A163" s="10" t="s">
        <v>30</v>
      </c>
    </row>
    <row r="164" spans="1:1" ht="15.75" thickBot="1">
      <c r="A164" s="10" t="s">
        <v>30</v>
      </c>
    </row>
    <row r="165" spans="1:1" ht="15.75" thickBot="1">
      <c r="A165" s="10" t="s">
        <v>30</v>
      </c>
    </row>
    <row r="166" spans="1:1" ht="15.75" thickBot="1">
      <c r="A166" s="10" t="s">
        <v>30</v>
      </c>
    </row>
    <row r="167" spans="1:1" ht="15.75" thickBot="1">
      <c r="A167" s="10" t="s">
        <v>30</v>
      </c>
    </row>
    <row r="168" spans="1:1" ht="15.75" thickBot="1">
      <c r="A168" s="10" t="s">
        <v>30</v>
      </c>
    </row>
    <row r="169" spans="1:1" ht="15.75" thickBot="1">
      <c r="A169" s="10" t="s">
        <v>30</v>
      </c>
    </row>
    <row r="170" spans="1:1" ht="15.75" thickBot="1">
      <c r="A170" s="10" t="s">
        <v>30</v>
      </c>
    </row>
    <row r="171" spans="1:1" ht="15.75" thickBot="1">
      <c r="A171" s="10" t="s">
        <v>1089</v>
      </c>
    </row>
    <row r="172" spans="1:1" ht="15.75" thickBot="1">
      <c r="A172" s="10" t="s">
        <v>1089</v>
      </c>
    </row>
    <row r="173" spans="1:1" ht="15.75" thickBot="1">
      <c r="A173" s="10" t="s">
        <v>1089</v>
      </c>
    </row>
    <row r="174" spans="1:1" ht="15.75" thickBot="1">
      <c r="A174" s="10" t="s">
        <v>1089</v>
      </c>
    </row>
    <row r="175" spans="1:1" ht="15.75" thickBot="1">
      <c r="A175" s="10" t="s">
        <v>1089</v>
      </c>
    </row>
    <row r="176" spans="1:1" ht="15.75" thickBot="1">
      <c r="A176" s="10" t="s">
        <v>1089</v>
      </c>
    </row>
    <row r="177" spans="1:1" ht="15.75" thickBot="1">
      <c r="A177" s="10" t="s">
        <v>1089</v>
      </c>
    </row>
    <row r="178" spans="1:1" ht="15.75" thickBot="1">
      <c r="A178" s="10" t="s">
        <v>1102</v>
      </c>
    </row>
    <row r="179" spans="1:1" ht="15.75" thickBot="1">
      <c r="A179" s="10" t="s">
        <v>1102</v>
      </c>
    </row>
    <row r="180" spans="1:1" ht="15.75" thickBot="1">
      <c r="A180" s="10" t="s">
        <v>1102</v>
      </c>
    </row>
    <row r="181" spans="1:1" ht="15.75" thickBot="1">
      <c r="A181" s="10" t="s">
        <v>1102</v>
      </c>
    </row>
    <row r="182" spans="1:1" ht="15.75" thickBot="1">
      <c r="A182" s="10" t="s">
        <v>1102</v>
      </c>
    </row>
    <row r="183" spans="1:1" ht="15.75" thickBot="1">
      <c r="A183" s="10" t="s">
        <v>1102</v>
      </c>
    </row>
    <row r="184" spans="1:1" ht="15.75" thickBot="1">
      <c r="A184" s="10" t="s">
        <v>1102</v>
      </c>
    </row>
    <row r="185" spans="1:1" ht="15.75" thickBot="1">
      <c r="A185" s="10" t="s">
        <v>1102</v>
      </c>
    </row>
    <row r="186" spans="1:1" ht="15.75" thickBot="1">
      <c r="A186" s="10" t="s">
        <v>1102</v>
      </c>
    </row>
    <row r="187" spans="1:1" ht="15.75" thickBot="1">
      <c r="A187" s="10" t="s">
        <v>1102</v>
      </c>
    </row>
    <row r="188" spans="1:1" ht="15.75" thickBot="1">
      <c r="A188" s="10" t="s">
        <v>1102</v>
      </c>
    </row>
    <row r="189" spans="1:1" ht="15.75" thickBot="1">
      <c r="A189" s="10" t="s">
        <v>1102</v>
      </c>
    </row>
    <row r="190" spans="1:1" ht="15.75" thickBot="1">
      <c r="A190" s="10" t="s">
        <v>1102</v>
      </c>
    </row>
    <row r="191" spans="1:1" ht="15.75" thickBot="1">
      <c r="A191" s="10" t="s">
        <v>1102</v>
      </c>
    </row>
    <row r="192" spans="1:1" ht="15.75" thickBot="1">
      <c r="A192" s="10" t="s">
        <v>1102</v>
      </c>
    </row>
    <row r="193" spans="1:1" ht="15.75" thickBot="1">
      <c r="A193" s="10" t="s">
        <v>1102</v>
      </c>
    </row>
    <row r="194" spans="1:1" ht="15.75" thickBot="1">
      <c r="A194" s="10" t="s">
        <v>1102</v>
      </c>
    </row>
    <row r="195" spans="1:1" ht="15.75" thickBot="1">
      <c r="A195" s="10" t="s">
        <v>1102</v>
      </c>
    </row>
    <row r="196" spans="1:1" ht="15.75" thickBot="1">
      <c r="A196" s="10" t="s">
        <v>1102</v>
      </c>
    </row>
    <row r="197" spans="1:1" ht="15.75" thickBot="1">
      <c r="A197" s="10" t="s">
        <v>1102</v>
      </c>
    </row>
    <row r="198" spans="1:1" ht="15.75" thickBot="1">
      <c r="A198" s="10" t="s">
        <v>1102</v>
      </c>
    </row>
    <row r="199" spans="1:1" ht="15.75" thickBot="1">
      <c r="A199" s="10" t="s">
        <v>1113</v>
      </c>
    </row>
    <row r="200" spans="1:1" ht="15.75" thickBot="1">
      <c r="A200" s="10" t="s">
        <v>1088</v>
      </c>
    </row>
    <row r="201" spans="1:1" ht="15.75" thickBot="1">
      <c r="A201" s="10" t="s">
        <v>1088</v>
      </c>
    </row>
    <row r="202" spans="1:1" ht="15.75" thickBot="1">
      <c r="A202" s="10" t="s">
        <v>1088</v>
      </c>
    </row>
    <row r="203" spans="1:1" ht="15.75" thickBot="1">
      <c r="A203" s="10" t="s">
        <v>1088</v>
      </c>
    </row>
    <row r="204" spans="1:1" ht="15.75" thickBot="1">
      <c r="A204" s="10" t="s">
        <v>1088</v>
      </c>
    </row>
    <row r="205" spans="1:1" ht="15.75" thickBot="1">
      <c r="A205" s="10" t="s">
        <v>1088</v>
      </c>
    </row>
    <row r="206" spans="1:1" ht="15.75" thickBot="1">
      <c r="A206" s="10" t="s">
        <v>1088</v>
      </c>
    </row>
    <row r="207" spans="1:1" ht="15.75" thickBot="1">
      <c r="A207" s="10" t="s">
        <v>1088</v>
      </c>
    </row>
    <row r="208" spans="1:1" ht="15.75" thickBot="1">
      <c r="A208" s="10" t="s">
        <v>1088</v>
      </c>
    </row>
    <row r="209" spans="1:1" ht="15.75" thickBot="1">
      <c r="A209" s="10" t="s">
        <v>1088</v>
      </c>
    </row>
    <row r="210" spans="1:1" ht="15.75" thickBot="1">
      <c r="A210" s="10" t="s">
        <v>1088</v>
      </c>
    </row>
    <row r="211" spans="1:1" ht="15.75" thickBot="1">
      <c r="A211" s="10" t="s">
        <v>1088</v>
      </c>
    </row>
    <row r="212" spans="1:1" ht="15.75" thickBot="1">
      <c r="A212" s="10" t="s">
        <v>1088</v>
      </c>
    </row>
    <row r="213" spans="1:1" ht="15.75" thickBot="1">
      <c r="A213" s="10" t="s">
        <v>1088</v>
      </c>
    </row>
    <row r="214" spans="1:1" ht="15.75" thickBot="1">
      <c r="A214" s="10" t="s">
        <v>1088</v>
      </c>
    </row>
    <row r="215" spans="1:1" ht="15.75" thickBot="1">
      <c r="A215" s="10" t="s">
        <v>1088</v>
      </c>
    </row>
    <row r="216" spans="1:1" ht="15.75" thickBot="1">
      <c r="A216" s="10" t="s">
        <v>1088</v>
      </c>
    </row>
    <row r="217" spans="1:1" ht="15.75" thickBot="1">
      <c r="A217" s="10" t="s">
        <v>1088</v>
      </c>
    </row>
    <row r="218" spans="1:1" ht="15.75" thickBot="1">
      <c r="A218" s="10" t="s">
        <v>1088</v>
      </c>
    </row>
    <row r="219" spans="1:1" ht="15.75" thickBot="1">
      <c r="A219" s="10" t="s">
        <v>1086</v>
      </c>
    </row>
    <row r="220" spans="1:1" ht="15.75" thickBot="1">
      <c r="A220" s="10" t="s">
        <v>1086</v>
      </c>
    </row>
    <row r="221" spans="1:1" ht="15.75" thickBot="1">
      <c r="A221" s="10" t="s">
        <v>1086</v>
      </c>
    </row>
    <row r="222" spans="1:1" ht="15.75" thickBot="1">
      <c r="A222" s="10" t="s">
        <v>1086</v>
      </c>
    </row>
    <row r="223" spans="1:1" ht="15.75" thickBot="1">
      <c r="A223" s="10" t="s">
        <v>1086</v>
      </c>
    </row>
    <row r="224" spans="1:1" ht="15.75" thickBot="1">
      <c r="A224" s="10" t="s">
        <v>1086</v>
      </c>
    </row>
    <row r="225" spans="1:8" ht="15.75" thickBot="1">
      <c r="A225" s="10" t="s">
        <v>1086</v>
      </c>
    </row>
    <row r="226" spans="1:8" ht="15.75" thickBot="1">
      <c r="A226" s="10" t="s">
        <v>1086</v>
      </c>
    </row>
    <row r="227" spans="1:8" ht="15.75" thickBot="1">
      <c r="A227" s="10" t="s">
        <v>1086</v>
      </c>
    </row>
    <row r="228" spans="1:8" ht="15.75" thickBot="1">
      <c r="A228" s="10" t="s">
        <v>1086</v>
      </c>
    </row>
    <row r="229" spans="1:8" ht="15.75" thickBot="1">
      <c r="A229" s="10" t="s">
        <v>1086</v>
      </c>
    </row>
    <row r="230" spans="1:8" ht="15.75" thickBot="1">
      <c r="A230" s="10" t="s">
        <v>1086</v>
      </c>
    </row>
    <row r="231" spans="1:8" ht="15.75" thickBot="1">
      <c r="A231" s="10" t="s">
        <v>1086</v>
      </c>
    </row>
    <row r="232" spans="1:8" ht="15.75" thickBot="1">
      <c r="A232" s="10" t="s">
        <v>1086</v>
      </c>
    </row>
    <row r="233" spans="1:8" ht="15.75" thickBot="1">
      <c r="A233" s="10" t="s">
        <v>1086</v>
      </c>
    </row>
    <row r="234" spans="1:8" ht="15.75" thickBot="1">
      <c r="A234" s="10" t="s">
        <v>1086</v>
      </c>
    </row>
    <row r="235" spans="1:8" ht="15.75" thickBot="1">
      <c r="A235" s="10" t="s">
        <v>1086</v>
      </c>
    </row>
    <row r="236" spans="1:8" ht="15.75" thickBot="1">
      <c r="A236" s="10" t="s">
        <v>1086</v>
      </c>
    </row>
    <row r="237" spans="1:8" ht="15.75" thickBot="1">
      <c r="A237" s="10" t="s">
        <v>1086</v>
      </c>
      <c r="F237" t="s">
        <v>1116</v>
      </c>
      <c r="G237" t="s">
        <v>1117</v>
      </c>
      <c r="H237" t="s">
        <v>1130</v>
      </c>
    </row>
    <row r="238" spans="1:8" ht="15.75" thickBot="1">
      <c r="A238" s="10" t="s">
        <v>1105</v>
      </c>
      <c r="F238" t="s">
        <v>1118</v>
      </c>
      <c r="G238" t="s">
        <v>1119</v>
      </c>
      <c r="H238" t="s">
        <v>1120</v>
      </c>
    </row>
    <row r="239" spans="1:8" ht="15.75" thickBot="1">
      <c r="A239" s="10" t="s">
        <v>1086</v>
      </c>
      <c r="F239" t="s">
        <v>1121</v>
      </c>
      <c r="G239" t="s">
        <v>1122</v>
      </c>
      <c r="H239" t="s">
        <v>1123</v>
      </c>
    </row>
    <row r="240" spans="1:8" ht="15.75" thickBot="1">
      <c r="A240" s="10" t="s">
        <v>1112</v>
      </c>
      <c r="F240" t="s">
        <v>1124</v>
      </c>
      <c r="G240" t="s">
        <v>1125</v>
      </c>
      <c r="H240" t="s">
        <v>1126</v>
      </c>
    </row>
    <row r="241" spans="1:8" ht="15.75" thickBot="1">
      <c r="A241" s="10" t="s">
        <v>1105</v>
      </c>
      <c r="F241" t="s">
        <v>1127</v>
      </c>
      <c r="G241" t="s">
        <v>1128</v>
      </c>
      <c r="H241" t="s">
        <v>1129</v>
      </c>
    </row>
    <row r="242" spans="1:8" ht="15.75" thickBot="1">
      <c r="A242" s="10" t="s">
        <v>1086</v>
      </c>
    </row>
    <row r="243" spans="1:8" ht="15.75" thickBot="1">
      <c r="A243" s="10" t="s">
        <v>1086</v>
      </c>
    </row>
    <row r="244" spans="1:8" ht="15.75" thickBot="1">
      <c r="A244" s="10" t="s">
        <v>1080</v>
      </c>
    </row>
    <row r="245" spans="1:8" ht="15.75" thickBot="1">
      <c r="A245" s="10" t="s">
        <v>1080</v>
      </c>
    </row>
    <row r="246" spans="1:8" ht="15.75" thickBot="1">
      <c r="A246" s="10" t="s">
        <v>1101</v>
      </c>
    </row>
    <row r="247" spans="1:8" ht="15.75" thickBot="1">
      <c r="A247" s="10" t="s">
        <v>1101</v>
      </c>
    </row>
    <row r="248" spans="1:8" ht="15.75" thickBot="1">
      <c r="A248" s="10" t="s">
        <v>1109</v>
      </c>
    </row>
    <row r="249" spans="1:8" ht="15.75" thickBot="1">
      <c r="A249" s="10" t="s">
        <v>1114</v>
      </c>
    </row>
    <row r="250" spans="1:8" ht="15.75" thickBot="1">
      <c r="A250" s="10" t="s">
        <v>1114</v>
      </c>
    </row>
    <row r="251" spans="1:8">
      <c r="A251" s="10" t="s">
        <v>114</v>
      </c>
    </row>
  </sheetData>
  <sortState ref="A237:H243">
    <sortCondition ref="F237:F243"/>
  </sortState>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Feuil1</vt:lpstr>
      <vt:lpstr>Feuil2</vt:lpstr>
      <vt:lpstr>Feuil3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deostem</dc:creator>
  <cp:lastModifiedBy>deostem</cp:lastModifiedBy>
  <dcterms:created xsi:type="dcterms:W3CDTF">2014-05-16T16:12:07Z</dcterms:created>
  <dcterms:modified xsi:type="dcterms:W3CDTF">2014-05-16T19:32:47Z</dcterms:modified>
</cp:coreProperties>
</file>