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rris/Desktop/SpongeExp1/finalizedData/chemicalBioerosion/"/>
    </mc:Choice>
  </mc:AlternateContent>
  <xr:revisionPtr revIDLastSave="0" documentId="13_ncr:1_{798E63C3-2566-5C44-8AE7-1EDEDEFB4CF5}" xr6:coauthVersionLast="47" xr6:coauthVersionMax="47" xr10:uidLastSave="{00000000-0000-0000-0000-000000000000}"/>
  <bookViews>
    <workbookView xWindow="820" yWindow="1320" windowWidth="26840" windowHeight="14940" xr2:uid="{4EE67769-433D-3549-B7C7-DA036A3C4D77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57" i="1" l="1"/>
  <c r="BW13" i="1"/>
  <c r="BV10" i="1"/>
  <c r="BW99" i="1"/>
  <c r="BW98" i="1"/>
  <c r="BW97" i="1"/>
  <c r="BW96" i="1"/>
  <c r="BW95" i="1"/>
  <c r="BW94" i="1"/>
  <c r="X107" i="1" l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2" i="1"/>
  <c r="X2" i="1"/>
  <c r="AA8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2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8" i="1"/>
  <c r="X109" i="1"/>
  <c r="X110" i="1"/>
  <c r="X111" i="1"/>
  <c r="X112" i="1"/>
  <c r="X11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2" i="1"/>
  <c r="R3" i="1"/>
  <c r="U2" i="1"/>
  <c r="U3" i="1"/>
  <c r="X3" i="1"/>
  <c r="AI23" i="1" l="1"/>
  <c r="AI24" i="1"/>
  <c r="AI16" i="1"/>
  <c r="AI17" i="1"/>
  <c r="AI28" i="1"/>
  <c r="AI29" i="1"/>
  <c r="AI21" i="1"/>
  <c r="AI22" i="1"/>
  <c r="AI14" i="1"/>
  <c r="AI15" i="1"/>
  <c r="AI7" i="1"/>
  <c r="AI8" i="1"/>
  <c r="AI9" i="1"/>
  <c r="AI10" i="1"/>
  <c r="AI2" i="1"/>
  <c r="AI56" i="1"/>
  <c r="AI57" i="1"/>
  <c r="AI51" i="1"/>
  <c r="AI52" i="1"/>
  <c r="AI49" i="1"/>
  <c r="AI50" i="1"/>
  <c r="AI44" i="1"/>
  <c r="AI45" i="1"/>
  <c r="AI42" i="1"/>
  <c r="AI43" i="1"/>
  <c r="AI37" i="1"/>
  <c r="AI38" i="1"/>
  <c r="AI35" i="1"/>
  <c r="AI36" i="1"/>
  <c r="AI30" i="1"/>
  <c r="AI31" i="1"/>
  <c r="AI112" i="1"/>
  <c r="AI113" i="1"/>
  <c r="AI107" i="1"/>
  <c r="AI108" i="1"/>
  <c r="AI100" i="1"/>
  <c r="AI101" i="1"/>
  <c r="AI105" i="1"/>
  <c r="AI106" i="1"/>
  <c r="AI98" i="1"/>
  <c r="AI99" i="1"/>
  <c r="AI93" i="1"/>
  <c r="AI94" i="1"/>
  <c r="AI86" i="1"/>
  <c r="AI87" i="1"/>
  <c r="AI91" i="1"/>
  <c r="AI92" i="1"/>
  <c r="AI79" i="1"/>
  <c r="AI80" i="1"/>
  <c r="AI72" i="1"/>
  <c r="AI73" i="1"/>
  <c r="AI65" i="1"/>
  <c r="AI66" i="1"/>
  <c r="AI58" i="1"/>
  <c r="AI59" i="1"/>
  <c r="AI84" i="1"/>
  <c r="AI85" i="1"/>
  <c r="AI77" i="1"/>
  <c r="AI78" i="1"/>
  <c r="AI70" i="1"/>
  <c r="AI71" i="1"/>
  <c r="AI63" i="1"/>
  <c r="AI64" i="1"/>
  <c r="BQ112" i="1"/>
  <c r="BQ113" i="1"/>
  <c r="BQ105" i="1"/>
  <c r="BQ106" i="1"/>
  <c r="BQ98" i="1"/>
  <c r="BQ99" i="1"/>
  <c r="BQ91" i="1"/>
  <c r="BQ92" i="1"/>
  <c r="BQ84" i="1"/>
  <c r="BQ85" i="1"/>
  <c r="BQ77" i="1"/>
  <c r="BQ78" i="1"/>
  <c r="BQ70" i="1"/>
  <c r="BQ71" i="1"/>
  <c r="BQ63" i="1"/>
  <c r="BQ64" i="1"/>
  <c r="BQ56" i="1"/>
  <c r="BQ57" i="1"/>
  <c r="BQ49" i="1"/>
  <c r="BQ50" i="1"/>
  <c r="BQ42" i="1"/>
  <c r="BQ43" i="1"/>
  <c r="BQ35" i="1"/>
  <c r="BQ36" i="1"/>
  <c r="BQ28" i="1"/>
  <c r="BQ29" i="1"/>
  <c r="BQ21" i="1"/>
  <c r="BQ22" i="1"/>
  <c r="BQ14" i="1"/>
  <c r="BQ15" i="1"/>
  <c r="BQ7" i="1"/>
  <c r="BQ8" i="1"/>
  <c r="BQ3" i="1" l="1"/>
  <c r="AI3" i="1"/>
  <c r="N112" i="1"/>
  <c r="N113" i="1"/>
  <c r="N107" i="1"/>
  <c r="N105" i="1"/>
  <c r="N106" i="1"/>
  <c r="N100" i="1"/>
  <c r="N98" i="1"/>
  <c r="N99" i="1"/>
  <c r="N93" i="1"/>
  <c r="N91" i="1"/>
  <c r="N92" i="1"/>
  <c r="N86" i="1"/>
  <c r="N84" i="1"/>
  <c r="N85" i="1"/>
  <c r="N79" i="1"/>
  <c r="N77" i="1"/>
  <c r="N78" i="1"/>
  <c r="N72" i="1"/>
  <c r="N70" i="1"/>
  <c r="N71" i="1"/>
  <c r="N65" i="1"/>
  <c r="N63" i="1"/>
  <c r="N64" i="1"/>
  <c r="N58" i="1"/>
  <c r="N56" i="1"/>
  <c r="N57" i="1"/>
  <c r="N51" i="1"/>
  <c r="N49" i="1"/>
  <c r="N50" i="1"/>
  <c r="N44" i="1"/>
  <c r="N42" i="1"/>
  <c r="N43" i="1"/>
  <c r="N37" i="1"/>
  <c r="N35" i="1"/>
  <c r="N36" i="1"/>
  <c r="N30" i="1"/>
  <c r="N23" i="1"/>
  <c r="N16" i="1"/>
  <c r="N9" i="1"/>
  <c r="N29" i="1" l="1"/>
  <c r="N28" i="1"/>
  <c r="N22" i="1"/>
  <c r="N21" i="1"/>
  <c r="N15" i="1"/>
  <c r="N14" i="1"/>
  <c r="N3" i="1"/>
  <c r="N7" i="1" l="1"/>
  <c r="N8" i="1"/>
  <c r="N2" i="1"/>
  <c r="BD113" i="1" l="1"/>
  <c r="BJ113" i="1" s="1"/>
  <c r="BC113" i="1"/>
  <c r="BI113" i="1" s="1"/>
  <c r="BB113" i="1"/>
  <c r="BH113" i="1" s="1"/>
  <c r="BA113" i="1"/>
  <c r="BG113" i="1" s="1"/>
  <c r="AZ113" i="1"/>
  <c r="BF113" i="1" s="1"/>
  <c r="AY113" i="1"/>
  <c r="BE113" i="1" s="1"/>
  <c r="BD112" i="1"/>
  <c r="BJ112" i="1" s="1"/>
  <c r="BC112" i="1"/>
  <c r="BI112" i="1" s="1"/>
  <c r="BB112" i="1"/>
  <c r="BH112" i="1" s="1"/>
  <c r="BA112" i="1"/>
  <c r="BG112" i="1" s="1"/>
  <c r="AZ112" i="1"/>
  <c r="BF112" i="1" s="1"/>
  <c r="AY112" i="1"/>
  <c r="BE112" i="1" s="1"/>
  <c r="BD107" i="1"/>
  <c r="BJ107" i="1" s="1"/>
  <c r="BC107" i="1"/>
  <c r="BI107" i="1" s="1"/>
  <c r="BB107" i="1"/>
  <c r="BH107" i="1" s="1"/>
  <c r="BA107" i="1"/>
  <c r="BG107" i="1" s="1"/>
  <c r="AZ107" i="1"/>
  <c r="BF107" i="1" s="1"/>
  <c r="AY107" i="1"/>
  <c r="BE107" i="1" s="1"/>
  <c r="BD106" i="1"/>
  <c r="BJ106" i="1" s="1"/>
  <c r="BC106" i="1"/>
  <c r="BI106" i="1" s="1"/>
  <c r="BB106" i="1"/>
  <c r="BH106" i="1" s="1"/>
  <c r="BA106" i="1"/>
  <c r="BG106" i="1" s="1"/>
  <c r="AZ106" i="1"/>
  <c r="BF106" i="1" s="1"/>
  <c r="AY106" i="1"/>
  <c r="BE106" i="1" s="1"/>
  <c r="BD105" i="1"/>
  <c r="BJ105" i="1" s="1"/>
  <c r="BC105" i="1"/>
  <c r="BI105" i="1" s="1"/>
  <c r="BB105" i="1"/>
  <c r="BH105" i="1" s="1"/>
  <c r="BA105" i="1"/>
  <c r="BG105" i="1" s="1"/>
  <c r="AZ105" i="1"/>
  <c r="BF105" i="1" s="1"/>
  <c r="AY105" i="1"/>
  <c r="BE105" i="1" s="1"/>
  <c r="BD100" i="1"/>
  <c r="BJ100" i="1" s="1"/>
  <c r="BC100" i="1"/>
  <c r="BI100" i="1" s="1"/>
  <c r="BB100" i="1"/>
  <c r="BH100" i="1" s="1"/>
  <c r="BA100" i="1"/>
  <c r="BG100" i="1" s="1"/>
  <c r="AZ100" i="1"/>
  <c r="BF100" i="1" s="1"/>
  <c r="AY100" i="1"/>
  <c r="BE100" i="1" s="1"/>
  <c r="BD99" i="1"/>
  <c r="BJ99" i="1" s="1"/>
  <c r="BC99" i="1"/>
  <c r="BI99" i="1" s="1"/>
  <c r="BB99" i="1"/>
  <c r="BH99" i="1" s="1"/>
  <c r="BA99" i="1"/>
  <c r="BG99" i="1" s="1"/>
  <c r="AZ99" i="1"/>
  <c r="BF99" i="1" s="1"/>
  <c r="AY99" i="1"/>
  <c r="BE99" i="1" s="1"/>
  <c r="BD98" i="1"/>
  <c r="BJ98" i="1" s="1"/>
  <c r="BC98" i="1"/>
  <c r="BI98" i="1" s="1"/>
  <c r="BB98" i="1"/>
  <c r="BH98" i="1" s="1"/>
  <c r="BA98" i="1"/>
  <c r="BG98" i="1" s="1"/>
  <c r="AZ98" i="1"/>
  <c r="BF98" i="1" s="1"/>
  <c r="AY98" i="1"/>
  <c r="BE98" i="1" s="1"/>
  <c r="BD93" i="1"/>
  <c r="BJ93" i="1" s="1"/>
  <c r="BC93" i="1"/>
  <c r="BI93" i="1" s="1"/>
  <c r="BB93" i="1"/>
  <c r="BH93" i="1" s="1"/>
  <c r="BA93" i="1"/>
  <c r="BG93" i="1" s="1"/>
  <c r="AZ93" i="1"/>
  <c r="BF93" i="1" s="1"/>
  <c r="AY93" i="1"/>
  <c r="BE93" i="1" s="1"/>
  <c r="BD92" i="1"/>
  <c r="BJ92" i="1" s="1"/>
  <c r="BC92" i="1"/>
  <c r="BI92" i="1" s="1"/>
  <c r="BB92" i="1"/>
  <c r="BH92" i="1" s="1"/>
  <c r="BA92" i="1"/>
  <c r="BG92" i="1" s="1"/>
  <c r="AZ92" i="1"/>
  <c r="BF92" i="1" s="1"/>
  <c r="AY92" i="1"/>
  <c r="BE92" i="1" s="1"/>
  <c r="BD91" i="1"/>
  <c r="BJ91" i="1" s="1"/>
  <c r="BC91" i="1"/>
  <c r="BI91" i="1" s="1"/>
  <c r="BB91" i="1"/>
  <c r="BH91" i="1" s="1"/>
  <c r="BA91" i="1"/>
  <c r="BG91" i="1" s="1"/>
  <c r="AZ91" i="1"/>
  <c r="BF91" i="1" s="1"/>
  <c r="AY91" i="1"/>
  <c r="BE91" i="1" s="1"/>
  <c r="BD86" i="1"/>
  <c r="BJ86" i="1" s="1"/>
  <c r="BC86" i="1"/>
  <c r="BI86" i="1" s="1"/>
  <c r="BB86" i="1"/>
  <c r="BH86" i="1" s="1"/>
  <c r="BA86" i="1"/>
  <c r="BG86" i="1" s="1"/>
  <c r="AZ86" i="1"/>
  <c r="BF86" i="1" s="1"/>
  <c r="AY86" i="1"/>
  <c r="BE86" i="1" s="1"/>
  <c r="BD85" i="1"/>
  <c r="BJ85" i="1" s="1"/>
  <c r="BC85" i="1"/>
  <c r="BI85" i="1" s="1"/>
  <c r="BB85" i="1"/>
  <c r="BH85" i="1" s="1"/>
  <c r="BA85" i="1"/>
  <c r="BG85" i="1" s="1"/>
  <c r="AZ85" i="1"/>
  <c r="BF85" i="1" s="1"/>
  <c r="AY85" i="1"/>
  <c r="BE85" i="1" s="1"/>
  <c r="BD84" i="1"/>
  <c r="BJ84" i="1" s="1"/>
  <c r="BC84" i="1"/>
  <c r="BI84" i="1" s="1"/>
  <c r="BB84" i="1"/>
  <c r="BH84" i="1" s="1"/>
  <c r="BA84" i="1"/>
  <c r="BG84" i="1" s="1"/>
  <c r="AZ84" i="1"/>
  <c r="BF84" i="1" s="1"/>
  <c r="AY84" i="1"/>
  <c r="BE84" i="1" s="1"/>
  <c r="BD79" i="1"/>
  <c r="BJ79" i="1" s="1"/>
  <c r="BC79" i="1"/>
  <c r="BI79" i="1" s="1"/>
  <c r="BB79" i="1"/>
  <c r="BH79" i="1" s="1"/>
  <c r="BA79" i="1"/>
  <c r="BG79" i="1" s="1"/>
  <c r="AZ79" i="1"/>
  <c r="BF79" i="1" s="1"/>
  <c r="AY79" i="1"/>
  <c r="BE79" i="1" s="1"/>
  <c r="BD78" i="1"/>
  <c r="BJ78" i="1" s="1"/>
  <c r="BC78" i="1"/>
  <c r="BI78" i="1" s="1"/>
  <c r="BB78" i="1"/>
  <c r="BH78" i="1" s="1"/>
  <c r="BA78" i="1"/>
  <c r="BG78" i="1" s="1"/>
  <c r="AZ78" i="1"/>
  <c r="BF78" i="1" s="1"/>
  <c r="AY78" i="1"/>
  <c r="BE78" i="1" s="1"/>
  <c r="BD77" i="1"/>
  <c r="BJ77" i="1" s="1"/>
  <c r="BC77" i="1"/>
  <c r="BI77" i="1" s="1"/>
  <c r="BB77" i="1"/>
  <c r="BH77" i="1" s="1"/>
  <c r="BA77" i="1"/>
  <c r="BG77" i="1" s="1"/>
  <c r="AZ77" i="1"/>
  <c r="BF77" i="1" s="1"/>
  <c r="AY77" i="1"/>
  <c r="BE77" i="1" s="1"/>
  <c r="BD72" i="1"/>
  <c r="BJ72" i="1" s="1"/>
  <c r="BC72" i="1"/>
  <c r="BI72" i="1" s="1"/>
  <c r="BB72" i="1"/>
  <c r="BH72" i="1" s="1"/>
  <c r="BA72" i="1"/>
  <c r="BG72" i="1" s="1"/>
  <c r="AZ72" i="1"/>
  <c r="BF72" i="1" s="1"/>
  <c r="AY72" i="1"/>
  <c r="BE72" i="1" s="1"/>
  <c r="BD71" i="1"/>
  <c r="BJ71" i="1" s="1"/>
  <c r="BC71" i="1"/>
  <c r="BI71" i="1" s="1"/>
  <c r="BB71" i="1"/>
  <c r="BH71" i="1" s="1"/>
  <c r="BA71" i="1"/>
  <c r="BG71" i="1" s="1"/>
  <c r="AZ71" i="1"/>
  <c r="BF71" i="1" s="1"/>
  <c r="AY71" i="1"/>
  <c r="BE71" i="1" s="1"/>
  <c r="BD70" i="1"/>
  <c r="BJ70" i="1" s="1"/>
  <c r="BC70" i="1"/>
  <c r="BI70" i="1" s="1"/>
  <c r="BB70" i="1"/>
  <c r="BH70" i="1" s="1"/>
  <c r="BA70" i="1"/>
  <c r="BG70" i="1" s="1"/>
  <c r="AZ70" i="1"/>
  <c r="BF70" i="1" s="1"/>
  <c r="AY70" i="1"/>
  <c r="BE70" i="1" s="1"/>
  <c r="BD65" i="1"/>
  <c r="BJ65" i="1" s="1"/>
  <c r="BC65" i="1"/>
  <c r="BI65" i="1" s="1"/>
  <c r="BB65" i="1"/>
  <c r="BH65" i="1" s="1"/>
  <c r="BA65" i="1"/>
  <c r="BG65" i="1" s="1"/>
  <c r="AZ65" i="1"/>
  <c r="BF65" i="1" s="1"/>
  <c r="AY65" i="1"/>
  <c r="BE65" i="1" s="1"/>
  <c r="BD64" i="1"/>
  <c r="BJ64" i="1" s="1"/>
  <c r="BC64" i="1"/>
  <c r="BI64" i="1" s="1"/>
  <c r="BB64" i="1"/>
  <c r="BH64" i="1" s="1"/>
  <c r="BA64" i="1"/>
  <c r="BG64" i="1" s="1"/>
  <c r="AZ64" i="1"/>
  <c r="BF64" i="1" s="1"/>
  <c r="AY64" i="1"/>
  <c r="BE64" i="1" s="1"/>
  <c r="BD63" i="1"/>
  <c r="BJ63" i="1" s="1"/>
  <c r="BC63" i="1"/>
  <c r="BI63" i="1" s="1"/>
  <c r="BB63" i="1"/>
  <c r="BH63" i="1" s="1"/>
  <c r="BA63" i="1"/>
  <c r="BG63" i="1" s="1"/>
  <c r="AZ63" i="1"/>
  <c r="BF63" i="1" s="1"/>
  <c r="AY63" i="1"/>
  <c r="BE63" i="1" s="1"/>
  <c r="BD58" i="1"/>
  <c r="BJ58" i="1" s="1"/>
  <c r="BC58" i="1"/>
  <c r="BI58" i="1" s="1"/>
  <c r="BB58" i="1"/>
  <c r="BH58" i="1" s="1"/>
  <c r="BA58" i="1"/>
  <c r="BG58" i="1" s="1"/>
  <c r="AZ58" i="1"/>
  <c r="BF58" i="1" s="1"/>
  <c r="AY58" i="1"/>
  <c r="BE58" i="1" s="1"/>
  <c r="BD57" i="1"/>
  <c r="BJ57" i="1" s="1"/>
  <c r="BC57" i="1"/>
  <c r="BI57" i="1" s="1"/>
  <c r="BB57" i="1"/>
  <c r="BH57" i="1" s="1"/>
  <c r="BA57" i="1"/>
  <c r="BG57" i="1" s="1"/>
  <c r="AZ57" i="1"/>
  <c r="BF57" i="1" s="1"/>
  <c r="AY57" i="1"/>
  <c r="BE57" i="1" s="1"/>
  <c r="BD56" i="1"/>
  <c r="BJ56" i="1" s="1"/>
  <c r="BC56" i="1"/>
  <c r="BI56" i="1" s="1"/>
  <c r="BB56" i="1"/>
  <c r="BH56" i="1" s="1"/>
  <c r="BA56" i="1"/>
  <c r="BG56" i="1" s="1"/>
  <c r="AZ56" i="1"/>
  <c r="BF56" i="1" s="1"/>
  <c r="AY56" i="1"/>
  <c r="BE56" i="1" s="1"/>
  <c r="BD51" i="1"/>
  <c r="BJ51" i="1" s="1"/>
  <c r="BC51" i="1"/>
  <c r="BI51" i="1" s="1"/>
  <c r="BB51" i="1"/>
  <c r="BH51" i="1" s="1"/>
  <c r="BA51" i="1"/>
  <c r="BG51" i="1" s="1"/>
  <c r="AZ51" i="1"/>
  <c r="BF51" i="1" s="1"/>
  <c r="AY51" i="1"/>
  <c r="BE51" i="1" s="1"/>
  <c r="BD50" i="1"/>
  <c r="BJ50" i="1" s="1"/>
  <c r="BC50" i="1"/>
  <c r="BI50" i="1" s="1"/>
  <c r="BB50" i="1"/>
  <c r="BH50" i="1" s="1"/>
  <c r="BA50" i="1"/>
  <c r="BG50" i="1" s="1"/>
  <c r="AZ50" i="1"/>
  <c r="BF50" i="1" s="1"/>
  <c r="AY50" i="1"/>
  <c r="BE50" i="1" s="1"/>
  <c r="BD49" i="1"/>
  <c r="BJ49" i="1" s="1"/>
  <c r="BC49" i="1"/>
  <c r="BI49" i="1" s="1"/>
  <c r="BB49" i="1"/>
  <c r="BH49" i="1" s="1"/>
  <c r="BA49" i="1"/>
  <c r="BG49" i="1" s="1"/>
  <c r="AZ49" i="1"/>
  <c r="BF49" i="1" s="1"/>
  <c r="AY49" i="1"/>
  <c r="BE49" i="1" s="1"/>
  <c r="BD44" i="1"/>
  <c r="BJ44" i="1" s="1"/>
  <c r="BC44" i="1"/>
  <c r="BI44" i="1" s="1"/>
  <c r="BB44" i="1"/>
  <c r="BH44" i="1" s="1"/>
  <c r="BA44" i="1"/>
  <c r="BG44" i="1" s="1"/>
  <c r="AZ44" i="1"/>
  <c r="BF44" i="1" s="1"/>
  <c r="AY44" i="1"/>
  <c r="BE44" i="1" s="1"/>
  <c r="BD43" i="1"/>
  <c r="BJ43" i="1" s="1"/>
  <c r="BC43" i="1"/>
  <c r="BI43" i="1" s="1"/>
  <c r="BB43" i="1"/>
  <c r="BH43" i="1" s="1"/>
  <c r="BA43" i="1"/>
  <c r="BG43" i="1" s="1"/>
  <c r="AZ43" i="1"/>
  <c r="BF43" i="1" s="1"/>
  <c r="AY43" i="1"/>
  <c r="BE43" i="1" s="1"/>
  <c r="BD42" i="1"/>
  <c r="BJ42" i="1" s="1"/>
  <c r="BC42" i="1"/>
  <c r="BI42" i="1" s="1"/>
  <c r="BB42" i="1"/>
  <c r="BH42" i="1" s="1"/>
  <c r="BA42" i="1"/>
  <c r="BG42" i="1" s="1"/>
  <c r="AZ42" i="1"/>
  <c r="BF42" i="1" s="1"/>
  <c r="AY42" i="1"/>
  <c r="BE42" i="1" s="1"/>
  <c r="BD37" i="1"/>
  <c r="BJ37" i="1" s="1"/>
  <c r="BC37" i="1"/>
  <c r="BI37" i="1" s="1"/>
  <c r="BB37" i="1"/>
  <c r="BH37" i="1" s="1"/>
  <c r="BA37" i="1"/>
  <c r="BG37" i="1" s="1"/>
  <c r="AZ37" i="1"/>
  <c r="BF37" i="1" s="1"/>
  <c r="AY37" i="1"/>
  <c r="BE37" i="1" s="1"/>
  <c r="BD36" i="1"/>
  <c r="BJ36" i="1" s="1"/>
  <c r="BC36" i="1"/>
  <c r="BI36" i="1" s="1"/>
  <c r="BB36" i="1"/>
  <c r="BH36" i="1" s="1"/>
  <c r="BA36" i="1"/>
  <c r="BG36" i="1" s="1"/>
  <c r="AZ36" i="1"/>
  <c r="BF36" i="1" s="1"/>
  <c r="AY36" i="1"/>
  <c r="BE36" i="1" s="1"/>
  <c r="BD35" i="1"/>
  <c r="BJ35" i="1" s="1"/>
  <c r="BC35" i="1"/>
  <c r="BI35" i="1" s="1"/>
  <c r="BB35" i="1"/>
  <c r="BH35" i="1" s="1"/>
  <c r="BA35" i="1"/>
  <c r="BG35" i="1" s="1"/>
  <c r="AZ35" i="1"/>
  <c r="BF35" i="1" s="1"/>
  <c r="AY35" i="1"/>
  <c r="BE35" i="1" s="1"/>
  <c r="BD30" i="1"/>
  <c r="BJ30" i="1" s="1"/>
  <c r="BC30" i="1"/>
  <c r="BI30" i="1" s="1"/>
  <c r="BB30" i="1"/>
  <c r="BH30" i="1" s="1"/>
  <c r="BA30" i="1"/>
  <c r="BG30" i="1" s="1"/>
  <c r="AZ30" i="1"/>
  <c r="BF30" i="1" s="1"/>
  <c r="AY30" i="1"/>
  <c r="BE30" i="1" s="1"/>
  <c r="BD29" i="1"/>
  <c r="BJ29" i="1" s="1"/>
  <c r="BC29" i="1"/>
  <c r="BI29" i="1" s="1"/>
  <c r="BB29" i="1"/>
  <c r="BH29" i="1" s="1"/>
  <c r="BA29" i="1"/>
  <c r="BG29" i="1" s="1"/>
  <c r="AZ29" i="1"/>
  <c r="BF29" i="1" s="1"/>
  <c r="AY29" i="1"/>
  <c r="BE29" i="1" s="1"/>
  <c r="BD28" i="1"/>
  <c r="BJ28" i="1" s="1"/>
  <c r="BC28" i="1"/>
  <c r="BI28" i="1" s="1"/>
  <c r="BB28" i="1"/>
  <c r="BH28" i="1" s="1"/>
  <c r="BA28" i="1"/>
  <c r="BG28" i="1" s="1"/>
  <c r="AZ28" i="1"/>
  <c r="BF28" i="1" s="1"/>
  <c r="AY28" i="1"/>
  <c r="BE28" i="1" s="1"/>
  <c r="BD23" i="1"/>
  <c r="BJ23" i="1" s="1"/>
  <c r="BC23" i="1"/>
  <c r="BI23" i="1" s="1"/>
  <c r="BB23" i="1"/>
  <c r="BH23" i="1" s="1"/>
  <c r="BA23" i="1"/>
  <c r="BG23" i="1" s="1"/>
  <c r="AZ23" i="1"/>
  <c r="BF23" i="1" s="1"/>
  <c r="AY23" i="1"/>
  <c r="BE23" i="1" s="1"/>
  <c r="BD22" i="1"/>
  <c r="BJ22" i="1" s="1"/>
  <c r="BC22" i="1"/>
  <c r="BI22" i="1" s="1"/>
  <c r="BB22" i="1"/>
  <c r="BH22" i="1" s="1"/>
  <c r="BA22" i="1"/>
  <c r="BG22" i="1" s="1"/>
  <c r="AZ22" i="1"/>
  <c r="BF22" i="1" s="1"/>
  <c r="AY22" i="1"/>
  <c r="BE22" i="1" s="1"/>
  <c r="BD21" i="1"/>
  <c r="BJ21" i="1" s="1"/>
  <c r="BC21" i="1"/>
  <c r="BI21" i="1" s="1"/>
  <c r="BB21" i="1"/>
  <c r="BH21" i="1" s="1"/>
  <c r="BA21" i="1"/>
  <c r="BG21" i="1" s="1"/>
  <c r="AZ21" i="1"/>
  <c r="BF21" i="1" s="1"/>
  <c r="AY21" i="1"/>
  <c r="BE21" i="1" s="1"/>
  <c r="BD16" i="1"/>
  <c r="BJ16" i="1" s="1"/>
  <c r="BC16" i="1"/>
  <c r="BI16" i="1" s="1"/>
  <c r="BB16" i="1"/>
  <c r="BH16" i="1" s="1"/>
  <c r="BA16" i="1"/>
  <c r="BG16" i="1" s="1"/>
  <c r="AZ16" i="1"/>
  <c r="BF16" i="1" s="1"/>
  <c r="AY16" i="1"/>
  <c r="BE16" i="1" s="1"/>
  <c r="BD15" i="1"/>
  <c r="BJ15" i="1" s="1"/>
  <c r="BC15" i="1"/>
  <c r="BI15" i="1" s="1"/>
  <c r="BB15" i="1"/>
  <c r="BH15" i="1" s="1"/>
  <c r="BA15" i="1"/>
  <c r="BG15" i="1" s="1"/>
  <c r="AZ15" i="1"/>
  <c r="BF15" i="1" s="1"/>
  <c r="AY15" i="1"/>
  <c r="BE15" i="1" s="1"/>
  <c r="BD14" i="1"/>
  <c r="BJ14" i="1" s="1"/>
  <c r="BC14" i="1"/>
  <c r="BI14" i="1" s="1"/>
  <c r="BB14" i="1"/>
  <c r="BH14" i="1" s="1"/>
  <c r="BA14" i="1"/>
  <c r="BG14" i="1" s="1"/>
  <c r="AZ14" i="1"/>
  <c r="BF14" i="1" s="1"/>
  <c r="AY14" i="1"/>
  <c r="BE14" i="1" s="1"/>
  <c r="BD9" i="1"/>
  <c r="BJ9" i="1" s="1"/>
  <c r="BC9" i="1"/>
  <c r="BI9" i="1" s="1"/>
  <c r="BB9" i="1"/>
  <c r="BH9" i="1" s="1"/>
  <c r="BA9" i="1"/>
  <c r="BG9" i="1" s="1"/>
  <c r="AZ9" i="1"/>
  <c r="BF9" i="1" s="1"/>
  <c r="AY9" i="1"/>
  <c r="BE9" i="1" s="1"/>
  <c r="BD8" i="1"/>
  <c r="BJ8" i="1" s="1"/>
  <c r="BC8" i="1"/>
  <c r="BI8" i="1" s="1"/>
  <c r="BB8" i="1"/>
  <c r="BH8" i="1" s="1"/>
  <c r="BA8" i="1"/>
  <c r="BG8" i="1" s="1"/>
  <c r="AZ8" i="1"/>
  <c r="BF8" i="1" s="1"/>
  <c r="AY8" i="1"/>
  <c r="BE8" i="1" s="1"/>
  <c r="BD7" i="1"/>
  <c r="BJ7" i="1" s="1"/>
  <c r="BC7" i="1"/>
  <c r="BI7" i="1" s="1"/>
  <c r="BB7" i="1"/>
  <c r="BH7" i="1" s="1"/>
  <c r="BA7" i="1"/>
  <c r="BG7" i="1" s="1"/>
  <c r="AZ7" i="1"/>
  <c r="BF7" i="1" s="1"/>
  <c r="AY7" i="1"/>
  <c r="BE7" i="1" s="1"/>
  <c r="BD2" i="1"/>
  <c r="BJ2" i="1" s="1"/>
  <c r="BC2" i="1"/>
  <c r="BI2" i="1" s="1"/>
  <c r="BB2" i="1"/>
  <c r="BH2" i="1" s="1"/>
  <c r="BA2" i="1"/>
  <c r="BG2" i="1" s="1"/>
  <c r="AZ2" i="1"/>
  <c r="BF2" i="1" s="1"/>
  <c r="AY2" i="1"/>
  <c r="BE2" i="1" s="1"/>
  <c r="BQ17" i="1"/>
  <c r="BD17" i="1"/>
  <c r="BJ17" i="1" s="1"/>
  <c r="BC17" i="1"/>
  <c r="BI17" i="1" s="1"/>
  <c r="BB17" i="1"/>
  <c r="BH17" i="1" s="1"/>
  <c r="BA17" i="1"/>
  <c r="BG17" i="1" s="1"/>
  <c r="AZ17" i="1"/>
  <c r="BF17" i="1" s="1"/>
  <c r="AY17" i="1"/>
  <c r="BE17" i="1" s="1"/>
  <c r="N17" i="1"/>
  <c r="AJ9" i="1" l="1"/>
  <c r="BK9" i="1" s="1"/>
  <c r="BL9" i="1" s="1"/>
  <c r="BM9" i="1" s="1"/>
  <c r="AJ8" i="1"/>
  <c r="AJ14" i="1"/>
  <c r="BK14" i="1" s="1"/>
  <c r="BL14" i="1" s="1"/>
  <c r="BM14" i="1" s="1"/>
  <c r="BR14" i="1" s="1"/>
  <c r="AJ16" i="1"/>
  <c r="BK16" i="1" s="1"/>
  <c r="BL16" i="1" s="1"/>
  <c r="BM16" i="1" s="1"/>
  <c r="AJ22" i="1"/>
  <c r="BK22" i="1" s="1"/>
  <c r="BL22" i="1" s="1"/>
  <c r="BM22" i="1" s="1"/>
  <c r="BR22" i="1" s="1"/>
  <c r="AJ30" i="1"/>
  <c r="BK30" i="1" s="1"/>
  <c r="BL30" i="1" s="1"/>
  <c r="BM30" i="1" s="1"/>
  <c r="AJ36" i="1"/>
  <c r="BK36" i="1" s="1"/>
  <c r="BL36" i="1" s="1"/>
  <c r="BM36" i="1" s="1"/>
  <c r="BR36" i="1" s="1"/>
  <c r="AJ42" i="1"/>
  <c r="BK42" i="1" s="1"/>
  <c r="BL42" i="1" s="1"/>
  <c r="BM42" i="1" s="1"/>
  <c r="BR42" i="1" s="1"/>
  <c r="AJ50" i="1"/>
  <c r="BK50" i="1" s="1"/>
  <c r="BL50" i="1" s="1"/>
  <c r="BM50" i="1" s="1"/>
  <c r="BR50" i="1" s="1"/>
  <c r="AJ58" i="1"/>
  <c r="BK58" i="1" s="1"/>
  <c r="BL58" i="1" s="1"/>
  <c r="BM58" i="1" s="1"/>
  <c r="AJ70" i="1"/>
  <c r="BK70" i="1" s="1"/>
  <c r="BL70" i="1" s="1"/>
  <c r="BM70" i="1" s="1"/>
  <c r="BR70" i="1" s="1"/>
  <c r="AJ72" i="1"/>
  <c r="BK72" i="1" s="1"/>
  <c r="BL72" i="1" s="1"/>
  <c r="BM72" i="1" s="1"/>
  <c r="AJ84" i="1"/>
  <c r="BK84" i="1" s="1"/>
  <c r="BL84" i="1" s="1"/>
  <c r="BM84" i="1" s="1"/>
  <c r="BR84" i="1" s="1"/>
  <c r="AJ86" i="1"/>
  <c r="BK86" i="1" s="1"/>
  <c r="BL86" i="1" s="1"/>
  <c r="BM86" i="1" s="1"/>
  <c r="AJ92" i="1"/>
  <c r="BK92" i="1" s="1"/>
  <c r="BL92" i="1" s="1"/>
  <c r="BM92" i="1" s="1"/>
  <c r="BR92" i="1" s="1"/>
  <c r="AJ98" i="1"/>
  <c r="BK98" i="1" s="1"/>
  <c r="BL98" i="1" s="1"/>
  <c r="BM98" i="1" s="1"/>
  <c r="BR98" i="1" s="1"/>
  <c r="AJ100" i="1"/>
  <c r="BK100" i="1" s="1"/>
  <c r="BL100" i="1" s="1"/>
  <c r="BM100" i="1" s="1"/>
  <c r="AJ17" i="1"/>
  <c r="BK17" i="1" s="1"/>
  <c r="BL17" i="1" s="1"/>
  <c r="BM17" i="1" s="1"/>
  <c r="AJ28" i="1"/>
  <c r="BK28" i="1" s="1"/>
  <c r="BL28" i="1" s="1"/>
  <c r="BM28" i="1" s="1"/>
  <c r="BR28" i="1" s="1"/>
  <c r="AJ44" i="1"/>
  <c r="BK44" i="1" s="1"/>
  <c r="BL44" i="1" s="1"/>
  <c r="BM44" i="1" s="1"/>
  <c r="AJ56" i="1"/>
  <c r="BK56" i="1" s="1"/>
  <c r="BL56" i="1" s="1"/>
  <c r="BM56" i="1" s="1"/>
  <c r="BR56" i="1" s="1"/>
  <c r="AJ64" i="1"/>
  <c r="BK64" i="1" s="1"/>
  <c r="BL64" i="1" s="1"/>
  <c r="BM64" i="1" s="1"/>
  <c r="BR64" i="1" s="1"/>
  <c r="AJ78" i="1"/>
  <c r="BK78" i="1" s="1"/>
  <c r="BL78" i="1" s="1"/>
  <c r="BM78" i="1" s="1"/>
  <c r="BR78" i="1" s="1"/>
  <c r="AJ106" i="1"/>
  <c r="AJ112" i="1"/>
  <c r="BK112" i="1" s="1"/>
  <c r="BL112" i="1" s="1"/>
  <c r="BM112" i="1" s="1"/>
  <c r="BR112" i="1" s="1"/>
  <c r="AJ7" i="1"/>
  <c r="AJ15" i="1"/>
  <c r="BK15" i="1" s="1"/>
  <c r="BL15" i="1" s="1"/>
  <c r="BM15" i="1" s="1"/>
  <c r="BR15" i="1" s="1"/>
  <c r="AJ21" i="1"/>
  <c r="BK21" i="1" s="1"/>
  <c r="BL21" i="1" s="1"/>
  <c r="BM21" i="1" s="1"/>
  <c r="BR21" i="1" s="1"/>
  <c r="AJ23" i="1"/>
  <c r="BK23" i="1" s="1"/>
  <c r="BL23" i="1" s="1"/>
  <c r="BM23" i="1" s="1"/>
  <c r="AJ29" i="1"/>
  <c r="BK29" i="1" s="1"/>
  <c r="BL29" i="1" s="1"/>
  <c r="BM29" i="1" s="1"/>
  <c r="BR29" i="1" s="1"/>
  <c r="AJ35" i="1"/>
  <c r="BK35" i="1" s="1"/>
  <c r="BL35" i="1" s="1"/>
  <c r="BM35" i="1" s="1"/>
  <c r="BR35" i="1" s="1"/>
  <c r="AJ37" i="1"/>
  <c r="BK37" i="1" s="1"/>
  <c r="BL37" i="1" s="1"/>
  <c r="BM37" i="1" s="1"/>
  <c r="AJ43" i="1"/>
  <c r="BK43" i="1" s="1"/>
  <c r="BL43" i="1" s="1"/>
  <c r="BM43" i="1" s="1"/>
  <c r="BR43" i="1" s="1"/>
  <c r="AJ49" i="1"/>
  <c r="BK49" i="1" s="1"/>
  <c r="BL49" i="1" s="1"/>
  <c r="BM49" i="1" s="1"/>
  <c r="BR49" i="1" s="1"/>
  <c r="AJ51" i="1"/>
  <c r="BK51" i="1" s="1"/>
  <c r="BL51" i="1" s="1"/>
  <c r="BM51" i="1" s="1"/>
  <c r="AJ57" i="1"/>
  <c r="BK57" i="1" s="1"/>
  <c r="BL57" i="1" s="1"/>
  <c r="BM57" i="1" s="1"/>
  <c r="BR57" i="1" s="1"/>
  <c r="AJ63" i="1"/>
  <c r="BK63" i="1" s="1"/>
  <c r="BL63" i="1" s="1"/>
  <c r="BM63" i="1" s="1"/>
  <c r="BR63" i="1" s="1"/>
  <c r="AJ65" i="1"/>
  <c r="BK65" i="1" s="1"/>
  <c r="BL65" i="1" s="1"/>
  <c r="BM65" i="1" s="1"/>
  <c r="AJ71" i="1"/>
  <c r="BK71" i="1" s="1"/>
  <c r="BL71" i="1" s="1"/>
  <c r="BM71" i="1" s="1"/>
  <c r="BR71" i="1" s="1"/>
  <c r="AJ77" i="1"/>
  <c r="BK77" i="1" s="1"/>
  <c r="BL77" i="1" s="1"/>
  <c r="BM77" i="1" s="1"/>
  <c r="BR77" i="1" s="1"/>
  <c r="AJ79" i="1"/>
  <c r="BK79" i="1" s="1"/>
  <c r="BL79" i="1" s="1"/>
  <c r="BM79" i="1" s="1"/>
  <c r="AJ85" i="1"/>
  <c r="BK85" i="1" s="1"/>
  <c r="BL85" i="1" s="1"/>
  <c r="BM85" i="1" s="1"/>
  <c r="BR85" i="1" s="1"/>
  <c r="AJ91" i="1"/>
  <c r="BK91" i="1" s="1"/>
  <c r="BL91" i="1" s="1"/>
  <c r="BM91" i="1" s="1"/>
  <c r="BR91" i="1" s="1"/>
  <c r="AJ93" i="1"/>
  <c r="BK93" i="1" s="1"/>
  <c r="BL93" i="1" s="1"/>
  <c r="BM93" i="1" s="1"/>
  <c r="AJ99" i="1"/>
  <c r="BK99" i="1" s="1"/>
  <c r="BL99" i="1" s="1"/>
  <c r="BM99" i="1" s="1"/>
  <c r="BR99" i="1" s="1"/>
  <c r="AJ105" i="1"/>
  <c r="BK105" i="1" s="1"/>
  <c r="BL105" i="1" s="1"/>
  <c r="BM105" i="1" s="1"/>
  <c r="BR105" i="1" s="1"/>
  <c r="AJ107" i="1"/>
  <c r="BK107" i="1" s="1"/>
  <c r="BL107" i="1" s="1"/>
  <c r="BM107" i="1" s="1"/>
  <c r="AJ113" i="1"/>
  <c r="BK113" i="1" s="1"/>
  <c r="BL113" i="1" s="1"/>
  <c r="BM113" i="1" s="1"/>
  <c r="BR113" i="1" s="1"/>
  <c r="AJ2" i="1"/>
  <c r="BK2" i="1" s="1"/>
  <c r="BL2" i="1" s="1"/>
  <c r="BM2" i="1" s="1"/>
  <c r="BR17" i="1"/>
  <c r="BT113" i="1" l="1"/>
  <c r="BS113" i="1"/>
  <c r="BV113" i="1" s="1"/>
  <c r="BT77" i="1"/>
  <c r="BS77" i="1"/>
  <c r="BU77" i="1" s="1"/>
  <c r="BS98" i="1"/>
  <c r="BV98" i="1" s="1"/>
  <c r="BT98" i="1"/>
  <c r="BT42" i="1"/>
  <c r="BS42" i="1"/>
  <c r="BV42" i="1" s="1"/>
  <c r="BS15" i="1"/>
  <c r="BV15" i="1" s="1"/>
  <c r="BT15" i="1"/>
  <c r="BT28" i="1"/>
  <c r="BS28" i="1"/>
  <c r="BV28" i="1" s="1"/>
  <c r="BT36" i="1"/>
  <c r="BS36" i="1"/>
  <c r="BU36" i="1" s="1"/>
  <c r="BT85" i="1"/>
  <c r="BS85" i="1"/>
  <c r="BV85" i="1" s="1"/>
  <c r="BW85" i="1" s="1"/>
  <c r="BX85" i="1" s="1"/>
  <c r="BK8" i="1"/>
  <c r="BL8" i="1" s="1"/>
  <c r="BM8" i="1" s="1"/>
  <c r="BR8" i="1" s="1"/>
  <c r="BT57" i="1"/>
  <c r="BS57" i="1"/>
  <c r="BV57" i="1" s="1"/>
  <c r="BX57" i="1" s="1"/>
  <c r="BT21" i="1"/>
  <c r="BS21" i="1"/>
  <c r="BU21" i="1" s="1"/>
  <c r="BT71" i="1"/>
  <c r="BS71" i="1"/>
  <c r="BV71" i="1" s="1"/>
  <c r="BS35" i="1"/>
  <c r="BU35" i="1" s="1"/>
  <c r="BT35" i="1"/>
  <c r="BT78" i="1"/>
  <c r="BS78" i="1"/>
  <c r="BU78" i="1" s="1"/>
  <c r="BS70" i="1"/>
  <c r="BV70" i="1" s="1"/>
  <c r="BT70" i="1"/>
  <c r="BT14" i="1"/>
  <c r="BS14" i="1"/>
  <c r="BV14" i="1" s="1"/>
  <c r="BS105" i="1"/>
  <c r="BU105" i="1" s="1"/>
  <c r="BT105" i="1"/>
  <c r="BT49" i="1"/>
  <c r="BS49" i="1"/>
  <c r="BU49" i="1" s="1"/>
  <c r="BT29" i="1"/>
  <c r="BS29" i="1"/>
  <c r="BV29" i="1" s="1"/>
  <c r="BK7" i="1"/>
  <c r="BL7" i="1" s="1"/>
  <c r="BM7" i="1" s="1"/>
  <c r="BR7" i="1" s="1"/>
  <c r="BS7" i="1" s="1"/>
  <c r="BU7" i="1" s="1"/>
  <c r="BT64" i="1"/>
  <c r="BS64" i="1"/>
  <c r="BU64" i="1" s="1"/>
  <c r="BS99" i="1"/>
  <c r="BV99" i="1" s="1"/>
  <c r="BX99" i="1" s="1"/>
  <c r="BT99" i="1"/>
  <c r="BT63" i="1"/>
  <c r="BS63" i="1"/>
  <c r="BU63" i="1" s="1"/>
  <c r="BW28" i="1" s="1"/>
  <c r="BX28" i="1" s="1"/>
  <c r="BS43" i="1"/>
  <c r="BV43" i="1" s="1"/>
  <c r="BT43" i="1"/>
  <c r="BS112" i="1"/>
  <c r="BV112" i="1" s="1"/>
  <c r="BT112" i="1"/>
  <c r="BS56" i="1"/>
  <c r="BV56" i="1" s="1"/>
  <c r="BW56" i="1" s="1"/>
  <c r="BX56" i="1" s="1"/>
  <c r="BT56" i="1"/>
  <c r="BT84" i="1"/>
  <c r="BS84" i="1"/>
  <c r="BV84" i="1" s="1"/>
  <c r="BW84" i="1" s="1"/>
  <c r="BX84" i="1" s="1"/>
  <c r="BS50" i="1"/>
  <c r="BU50" i="1" s="1"/>
  <c r="BT50" i="1"/>
  <c r="BS22" i="1"/>
  <c r="BU22" i="1" s="1"/>
  <c r="BT22" i="1"/>
  <c r="BT92" i="1"/>
  <c r="BS92" i="1"/>
  <c r="BU92" i="1" s="1"/>
  <c r="BK106" i="1"/>
  <c r="BL106" i="1" s="1"/>
  <c r="BM106" i="1" s="1"/>
  <c r="BR106" i="1" s="1"/>
  <c r="BS91" i="1"/>
  <c r="BU91" i="1" s="1"/>
  <c r="BT91" i="1"/>
  <c r="BT17" i="1"/>
  <c r="BS17" i="1"/>
  <c r="BU17" i="1" s="1"/>
  <c r="BW29" i="1" l="1"/>
  <c r="BX29" i="1" s="1"/>
  <c r="BW42" i="1"/>
  <c r="BX42" i="1" s="1"/>
  <c r="BX98" i="1"/>
  <c r="BW70" i="1"/>
  <c r="BX70" i="1" s="1"/>
  <c r="BW112" i="1"/>
  <c r="BX112" i="1" s="1"/>
  <c r="BW71" i="1"/>
  <c r="BX71" i="1" s="1"/>
  <c r="BW43" i="1"/>
  <c r="BX43" i="1" s="1"/>
  <c r="BW14" i="1"/>
  <c r="BX14" i="1" s="1"/>
  <c r="BS8" i="1"/>
  <c r="BU8" i="1" s="1"/>
  <c r="BW15" i="1" s="1"/>
  <c r="BX15" i="1" s="1"/>
  <c r="BT8" i="1"/>
  <c r="BT7" i="1"/>
  <c r="BT106" i="1"/>
  <c r="BS106" i="1"/>
  <c r="BU106" i="1" s="1"/>
  <c r="BW113" i="1" s="1"/>
  <c r="BX113" i="1" s="1"/>
  <c r="N10" i="1"/>
  <c r="N11" i="1"/>
  <c r="N12" i="1"/>
  <c r="N13" i="1"/>
  <c r="N18" i="1"/>
  <c r="N19" i="1"/>
  <c r="N20" i="1"/>
  <c r="N24" i="1"/>
  <c r="N25" i="1"/>
  <c r="N26" i="1"/>
  <c r="N27" i="1"/>
  <c r="N31" i="1"/>
  <c r="N32" i="1"/>
  <c r="N33" i="1"/>
  <c r="N34" i="1"/>
  <c r="N38" i="1"/>
  <c r="N39" i="1"/>
  <c r="N40" i="1"/>
  <c r="N41" i="1"/>
  <c r="N45" i="1"/>
  <c r="N46" i="1"/>
  <c r="N47" i="1"/>
  <c r="N48" i="1"/>
  <c r="N52" i="1"/>
  <c r="N53" i="1"/>
  <c r="N54" i="1"/>
  <c r="N55" i="1"/>
  <c r="N59" i="1"/>
  <c r="N60" i="1"/>
  <c r="N61" i="1"/>
  <c r="N62" i="1"/>
  <c r="N66" i="1"/>
  <c r="N67" i="1"/>
  <c r="N68" i="1"/>
  <c r="N69" i="1"/>
  <c r="N73" i="1"/>
  <c r="N74" i="1"/>
  <c r="N75" i="1"/>
  <c r="N76" i="1"/>
  <c r="N80" i="1"/>
  <c r="N81" i="1"/>
  <c r="N82" i="1"/>
  <c r="N83" i="1"/>
  <c r="N87" i="1"/>
  <c r="N88" i="1"/>
  <c r="N89" i="1"/>
  <c r="N90" i="1"/>
  <c r="N94" i="1"/>
  <c r="N95" i="1"/>
  <c r="N96" i="1"/>
  <c r="N97" i="1"/>
  <c r="N101" i="1"/>
  <c r="N102" i="1"/>
  <c r="N103" i="1"/>
  <c r="N104" i="1"/>
  <c r="N108" i="1"/>
  <c r="N109" i="1"/>
  <c r="N110" i="1"/>
  <c r="N111" i="1"/>
  <c r="N4" i="1"/>
  <c r="N5" i="1"/>
  <c r="N6" i="1"/>
  <c r="BQ10" i="1" l="1"/>
  <c r="X4" i="1"/>
  <c r="X5" i="1"/>
  <c r="X6" i="1"/>
  <c r="R4" i="1"/>
  <c r="R5" i="1"/>
  <c r="R6" i="1"/>
  <c r="U4" i="1"/>
  <c r="U5" i="1"/>
  <c r="U6" i="1"/>
  <c r="BQ11" i="1"/>
  <c r="BQ12" i="1"/>
  <c r="BQ13" i="1"/>
  <c r="BQ66" i="1"/>
  <c r="BQ67" i="1"/>
  <c r="BQ68" i="1"/>
  <c r="BQ69" i="1"/>
  <c r="BQ38" i="1"/>
  <c r="BQ39" i="1"/>
  <c r="BQ40" i="1"/>
  <c r="BQ41" i="1"/>
  <c r="BQ101" i="1"/>
  <c r="BQ102" i="1"/>
  <c r="BQ103" i="1"/>
  <c r="BQ104" i="1"/>
  <c r="BQ73" i="1"/>
  <c r="BQ74" i="1"/>
  <c r="BQ75" i="1"/>
  <c r="BQ76" i="1"/>
  <c r="BQ45" i="1"/>
  <c r="BQ46" i="1"/>
  <c r="BQ47" i="1"/>
  <c r="BQ48" i="1"/>
  <c r="BQ108" i="1"/>
  <c r="BQ109" i="1"/>
  <c r="BQ110" i="1"/>
  <c r="BQ111" i="1"/>
  <c r="BQ80" i="1"/>
  <c r="BQ81" i="1"/>
  <c r="BQ82" i="1"/>
  <c r="BQ83" i="1"/>
  <c r="BQ52" i="1"/>
  <c r="BQ53" i="1"/>
  <c r="BQ54" i="1"/>
  <c r="BQ55" i="1"/>
  <c r="BQ87" i="1"/>
  <c r="BQ88" i="1"/>
  <c r="BQ89" i="1"/>
  <c r="BQ90" i="1"/>
  <c r="BQ18" i="1"/>
  <c r="BQ19" i="1"/>
  <c r="BQ20" i="1"/>
  <c r="BQ4" i="1"/>
  <c r="BQ5" i="1"/>
  <c r="BQ6" i="1"/>
  <c r="BQ94" i="1"/>
  <c r="BQ95" i="1"/>
  <c r="BQ96" i="1"/>
  <c r="BQ97" i="1"/>
  <c r="BQ24" i="1"/>
  <c r="BQ25" i="1"/>
  <c r="BQ26" i="1"/>
  <c r="BQ27" i="1"/>
  <c r="BQ59" i="1"/>
  <c r="BQ60" i="1"/>
  <c r="BQ61" i="1"/>
  <c r="BQ62" i="1"/>
  <c r="BQ31" i="1"/>
  <c r="BQ32" i="1"/>
  <c r="BQ33" i="1"/>
  <c r="BQ34" i="1"/>
  <c r="BD11" i="1" l="1"/>
  <c r="BJ11" i="1" s="1"/>
  <c r="BD12" i="1"/>
  <c r="BJ12" i="1" s="1"/>
  <c r="BD13" i="1"/>
  <c r="BJ13" i="1" s="1"/>
  <c r="BD66" i="1"/>
  <c r="BJ66" i="1" s="1"/>
  <c r="BD67" i="1"/>
  <c r="BJ67" i="1" s="1"/>
  <c r="BD68" i="1"/>
  <c r="BJ68" i="1" s="1"/>
  <c r="BD69" i="1"/>
  <c r="BJ69" i="1" s="1"/>
  <c r="BD38" i="1"/>
  <c r="BJ38" i="1" s="1"/>
  <c r="BD39" i="1"/>
  <c r="BJ39" i="1" s="1"/>
  <c r="BD40" i="1"/>
  <c r="BJ40" i="1" s="1"/>
  <c r="BD41" i="1"/>
  <c r="BJ41" i="1" s="1"/>
  <c r="BD101" i="1"/>
  <c r="BJ101" i="1" s="1"/>
  <c r="BD102" i="1"/>
  <c r="BJ102" i="1" s="1"/>
  <c r="BD103" i="1"/>
  <c r="BJ103" i="1" s="1"/>
  <c r="BD104" i="1"/>
  <c r="BJ104" i="1" s="1"/>
  <c r="BD73" i="1"/>
  <c r="BJ73" i="1" s="1"/>
  <c r="BD74" i="1"/>
  <c r="BJ74" i="1" s="1"/>
  <c r="BD75" i="1"/>
  <c r="BJ75" i="1" s="1"/>
  <c r="BD76" i="1"/>
  <c r="BJ76" i="1" s="1"/>
  <c r="BD45" i="1"/>
  <c r="BJ45" i="1" s="1"/>
  <c r="BD46" i="1"/>
  <c r="BJ46" i="1" s="1"/>
  <c r="BD47" i="1"/>
  <c r="BJ47" i="1" s="1"/>
  <c r="BD48" i="1"/>
  <c r="BJ48" i="1" s="1"/>
  <c r="BD108" i="1"/>
  <c r="BJ108" i="1" s="1"/>
  <c r="BD109" i="1"/>
  <c r="BJ109" i="1" s="1"/>
  <c r="BD110" i="1"/>
  <c r="BJ110" i="1" s="1"/>
  <c r="BD111" i="1"/>
  <c r="BJ111" i="1" s="1"/>
  <c r="BD80" i="1"/>
  <c r="BJ80" i="1" s="1"/>
  <c r="BD81" i="1"/>
  <c r="BJ81" i="1" s="1"/>
  <c r="BD82" i="1"/>
  <c r="BJ82" i="1" s="1"/>
  <c r="BD83" i="1"/>
  <c r="BJ83" i="1" s="1"/>
  <c r="BD52" i="1"/>
  <c r="BJ52" i="1" s="1"/>
  <c r="BD53" i="1"/>
  <c r="BJ53" i="1" s="1"/>
  <c r="BD54" i="1"/>
  <c r="BJ54" i="1" s="1"/>
  <c r="BD55" i="1"/>
  <c r="BJ55" i="1" s="1"/>
  <c r="BD87" i="1"/>
  <c r="BJ87" i="1" s="1"/>
  <c r="BD88" i="1"/>
  <c r="BJ88" i="1" s="1"/>
  <c r="BD89" i="1"/>
  <c r="BJ89" i="1" s="1"/>
  <c r="BD90" i="1"/>
  <c r="BJ90" i="1" s="1"/>
  <c r="BD18" i="1"/>
  <c r="BJ18" i="1" s="1"/>
  <c r="BD19" i="1"/>
  <c r="BJ19" i="1" s="1"/>
  <c r="BD20" i="1"/>
  <c r="BJ20" i="1" s="1"/>
  <c r="BD3" i="1"/>
  <c r="BJ3" i="1" s="1"/>
  <c r="BD4" i="1"/>
  <c r="BJ4" i="1" s="1"/>
  <c r="BD5" i="1"/>
  <c r="BJ5" i="1" s="1"/>
  <c r="BD6" i="1"/>
  <c r="BJ6" i="1" s="1"/>
  <c r="BD94" i="1"/>
  <c r="BJ94" i="1" s="1"/>
  <c r="BD95" i="1"/>
  <c r="BJ95" i="1" s="1"/>
  <c r="BD96" i="1"/>
  <c r="BJ96" i="1" s="1"/>
  <c r="BD97" i="1"/>
  <c r="BJ97" i="1" s="1"/>
  <c r="BD24" i="1"/>
  <c r="BJ24" i="1" s="1"/>
  <c r="BD25" i="1"/>
  <c r="BJ25" i="1" s="1"/>
  <c r="BD26" i="1"/>
  <c r="BJ26" i="1" s="1"/>
  <c r="BD27" i="1"/>
  <c r="BJ27" i="1" s="1"/>
  <c r="BD59" i="1"/>
  <c r="BJ59" i="1" s="1"/>
  <c r="BD60" i="1"/>
  <c r="BJ60" i="1" s="1"/>
  <c r="BD61" i="1"/>
  <c r="BJ61" i="1" s="1"/>
  <c r="BD62" i="1"/>
  <c r="BJ62" i="1" s="1"/>
  <c r="BD31" i="1"/>
  <c r="BJ31" i="1" s="1"/>
  <c r="BD32" i="1"/>
  <c r="BJ32" i="1" s="1"/>
  <c r="BD33" i="1"/>
  <c r="BJ33" i="1" s="1"/>
  <c r="BD34" i="1"/>
  <c r="BJ34" i="1" s="1"/>
  <c r="BD10" i="1"/>
  <c r="BJ10" i="1" s="1"/>
  <c r="BC11" i="1"/>
  <c r="BI11" i="1" s="1"/>
  <c r="BC12" i="1"/>
  <c r="BI12" i="1" s="1"/>
  <c r="BC13" i="1"/>
  <c r="BI13" i="1" s="1"/>
  <c r="BC66" i="1"/>
  <c r="BI66" i="1" s="1"/>
  <c r="BC67" i="1"/>
  <c r="BI67" i="1" s="1"/>
  <c r="BC68" i="1"/>
  <c r="BI68" i="1" s="1"/>
  <c r="BC69" i="1"/>
  <c r="BI69" i="1" s="1"/>
  <c r="BC38" i="1"/>
  <c r="BI38" i="1" s="1"/>
  <c r="BC39" i="1"/>
  <c r="BI39" i="1" s="1"/>
  <c r="BC40" i="1"/>
  <c r="BI40" i="1" s="1"/>
  <c r="BC41" i="1"/>
  <c r="BI41" i="1" s="1"/>
  <c r="BC101" i="1"/>
  <c r="BI101" i="1" s="1"/>
  <c r="BC102" i="1"/>
  <c r="BI102" i="1" s="1"/>
  <c r="BC103" i="1"/>
  <c r="BI103" i="1" s="1"/>
  <c r="BC104" i="1"/>
  <c r="BI104" i="1" s="1"/>
  <c r="BC73" i="1"/>
  <c r="BI73" i="1" s="1"/>
  <c r="BC74" i="1"/>
  <c r="BI74" i="1" s="1"/>
  <c r="BC75" i="1"/>
  <c r="BI75" i="1" s="1"/>
  <c r="BC76" i="1"/>
  <c r="BI76" i="1" s="1"/>
  <c r="BC45" i="1"/>
  <c r="BI45" i="1" s="1"/>
  <c r="BC46" i="1"/>
  <c r="BI46" i="1" s="1"/>
  <c r="BC47" i="1"/>
  <c r="BI47" i="1" s="1"/>
  <c r="BC48" i="1"/>
  <c r="BI48" i="1" s="1"/>
  <c r="BC108" i="1"/>
  <c r="BI108" i="1" s="1"/>
  <c r="BC109" i="1"/>
  <c r="BI109" i="1" s="1"/>
  <c r="BC110" i="1"/>
  <c r="BI110" i="1" s="1"/>
  <c r="BC111" i="1"/>
  <c r="BI111" i="1" s="1"/>
  <c r="BC80" i="1"/>
  <c r="BI80" i="1" s="1"/>
  <c r="BC81" i="1"/>
  <c r="BI81" i="1" s="1"/>
  <c r="BC82" i="1"/>
  <c r="BI82" i="1" s="1"/>
  <c r="BC83" i="1"/>
  <c r="BI83" i="1" s="1"/>
  <c r="BC52" i="1"/>
  <c r="BI52" i="1" s="1"/>
  <c r="BC53" i="1"/>
  <c r="BI53" i="1" s="1"/>
  <c r="BC54" i="1"/>
  <c r="BI54" i="1" s="1"/>
  <c r="BC55" i="1"/>
  <c r="BI55" i="1" s="1"/>
  <c r="BC87" i="1"/>
  <c r="BI87" i="1" s="1"/>
  <c r="BC88" i="1"/>
  <c r="BI88" i="1" s="1"/>
  <c r="BC89" i="1"/>
  <c r="BI89" i="1" s="1"/>
  <c r="BC90" i="1"/>
  <c r="BI90" i="1" s="1"/>
  <c r="BC18" i="1"/>
  <c r="BI18" i="1" s="1"/>
  <c r="BC19" i="1"/>
  <c r="BI19" i="1" s="1"/>
  <c r="BC20" i="1"/>
  <c r="BI20" i="1" s="1"/>
  <c r="BC3" i="1"/>
  <c r="BI3" i="1" s="1"/>
  <c r="BC4" i="1"/>
  <c r="BI4" i="1" s="1"/>
  <c r="BC5" i="1"/>
  <c r="BI5" i="1" s="1"/>
  <c r="BC6" i="1"/>
  <c r="BI6" i="1" s="1"/>
  <c r="BC94" i="1"/>
  <c r="BI94" i="1" s="1"/>
  <c r="BC95" i="1"/>
  <c r="BI95" i="1" s="1"/>
  <c r="BC96" i="1"/>
  <c r="BI96" i="1" s="1"/>
  <c r="BC97" i="1"/>
  <c r="BI97" i="1" s="1"/>
  <c r="BC24" i="1"/>
  <c r="BI24" i="1" s="1"/>
  <c r="BC25" i="1"/>
  <c r="BI25" i="1" s="1"/>
  <c r="BC26" i="1"/>
  <c r="BI26" i="1" s="1"/>
  <c r="BC27" i="1"/>
  <c r="BI27" i="1" s="1"/>
  <c r="BC59" i="1"/>
  <c r="BI59" i="1" s="1"/>
  <c r="BC60" i="1"/>
  <c r="BI60" i="1" s="1"/>
  <c r="BC61" i="1"/>
  <c r="BI61" i="1" s="1"/>
  <c r="BC62" i="1"/>
  <c r="BI62" i="1" s="1"/>
  <c r="BC31" i="1"/>
  <c r="BI31" i="1" s="1"/>
  <c r="BC32" i="1"/>
  <c r="BI32" i="1" s="1"/>
  <c r="BC33" i="1"/>
  <c r="BI33" i="1" s="1"/>
  <c r="BC34" i="1"/>
  <c r="BI34" i="1" s="1"/>
  <c r="BC10" i="1"/>
  <c r="BI10" i="1" s="1"/>
  <c r="BB11" i="1"/>
  <c r="BH11" i="1" s="1"/>
  <c r="BB12" i="1"/>
  <c r="BH12" i="1" s="1"/>
  <c r="BB13" i="1"/>
  <c r="BH13" i="1" s="1"/>
  <c r="BB66" i="1"/>
  <c r="BH66" i="1" s="1"/>
  <c r="BB67" i="1"/>
  <c r="BH67" i="1" s="1"/>
  <c r="BB68" i="1"/>
  <c r="BH68" i="1" s="1"/>
  <c r="BB69" i="1"/>
  <c r="BH69" i="1" s="1"/>
  <c r="BB38" i="1"/>
  <c r="BH38" i="1" s="1"/>
  <c r="BB39" i="1"/>
  <c r="BH39" i="1" s="1"/>
  <c r="BB40" i="1"/>
  <c r="BH40" i="1" s="1"/>
  <c r="BB41" i="1"/>
  <c r="BH41" i="1" s="1"/>
  <c r="BB101" i="1"/>
  <c r="BH101" i="1" s="1"/>
  <c r="BB102" i="1"/>
  <c r="BH102" i="1" s="1"/>
  <c r="BB103" i="1"/>
  <c r="BH103" i="1" s="1"/>
  <c r="BB104" i="1"/>
  <c r="BH104" i="1" s="1"/>
  <c r="BB73" i="1"/>
  <c r="BH73" i="1" s="1"/>
  <c r="BB74" i="1"/>
  <c r="BH74" i="1" s="1"/>
  <c r="BB75" i="1"/>
  <c r="BH75" i="1" s="1"/>
  <c r="BB76" i="1"/>
  <c r="BH76" i="1" s="1"/>
  <c r="BB45" i="1"/>
  <c r="BH45" i="1" s="1"/>
  <c r="BB46" i="1"/>
  <c r="BH46" i="1" s="1"/>
  <c r="BB47" i="1"/>
  <c r="BH47" i="1" s="1"/>
  <c r="BB48" i="1"/>
  <c r="BH48" i="1" s="1"/>
  <c r="BB108" i="1"/>
  <c r="BH108" i="1" s="1"/>
  <c r="BB109" i="1"/>
  <c r="BH109" i="1" s="1"/>
  <c r="BB110" i="1"/>
  <c r="BH110" i="1" s="1"/>
  <c r="BB111" i="1"/>
  <c r="BH111" i="1" s="1"/>
  <c r="BB80" i="1"/>
  <c r="BH80" i="1" s="1"/>
  <c r="BB81" i="1"/>
  <c r="BH81" i="1" s="1"/>
  <c r="BB82" i="1"/>
  <c r="BH82" i="1" s="1"/>
  <c r="BB83" i="1"/>
  <c r="BH83" i="1" s="1"/>
  <c r="BB52" i="1"/>
  <c r="BH52" i="1" s="1"/>
  <c r="BB53" i="1"/>
  <c r="BH53" i="1" s="1"/>
  <c r="BB54" i="1"/>
  <c r="BH54" i="1" s="1"/>
  <c r="BB55" i="1"/>
  <c r="BH55" i="1" s="1"/>
  <c r="BB87" i="1"/>
  <c r="BH87" i="1" s="1"/>
  <c r="BB88" i="1"/>
  <c r="BH88" i="1" s="1"/>
  <c r="BB89" i="1"/>
  <c r="BH89" i="1" s="1"/>
  <c r="BB90" i="1"/>
  <c r="BH90" i="1" s="1"/>
  <c r="BB18" i="1"/>
  <c r="BH18" i="1" s="1"/>
  <c r="BB19" i="1"/>
  <c r="BH19" i="1" s="1"/>
  <c r="BB20" i="1"/>
  <c r="BH20" i="1" s="1"/>
  <c r="BB3" i="1"/>
  <c r="BH3" i="1" s="1"/>
  <c r="BB4" i="1"/>
  <c r="BH4" i="1" s="1"/>
  <c r="BB5" i="1"/>
  <c r="BH5" i="1" s="1"/>
  <c r="BB6" i="1"/>
  <c r="BH6" i="1" s="1"/>
  <c r="BB94" i="1"/>
  <c r="BH94" i="1" s="1"/>
  <c r="BB95" i="1"/>
  <c r="BH95" i="1" s="1"/>
  <c r="BB96" i="1"/>
  <c r="BH96" i="1" s="1"/>
  <c r="BB97" i="1"/>
  <c r="BH97" i="1" s="1"/>
  <c r="BB24" i="1"/>
  <c r="BH24" i="1" s="1"/>
  <c r="BB25" i="1"/>
  <c r="BH25" i="1" s="1"/>
  <c r="BB26" i="1"/>
  <c r="BH26" i="1" s="1"/>
  <c r="BB27" i="1"/>
  <c r="BH27" i="1" s="1"/>
  <c r="BB59" i="1"/>
  <c r="BH59" i="1" s="1"/>
  <c r="BB60" i="1"/>
  <c r="BH60" i="1" s="1"/>
  <c r="BB61" i="1"/>
  <c r="BH61" i="1" s="1"/>
  <c r="BB62" i="1"/>
  <c r="BH62" i="1" s="1"/>
  <c r="BB31" i="1"/>
  <c r="BH31" i="1" s="1"/>
  <c r="BB32" i="1"/>
  <c r="BH32" i="1" s="1"/>
  <c r="BB33" i="1"/>
  <c r="BH33" i="1" s="1"/>
  <c r="BB34" i="1"/>
  <c r="BH34" i="1" s="1"/>
  <c r="BB10" i="1"/>
  <c r="BH10" i="1" s="1"/>
  <c r="BA11" i="1"/>
  <c r="BG11" i="1" s="1"/>
  <c r="BA12" i="1"/>
  <c r="BG12" i="1" s="1"/>
  <c r="BA13" i="1"/>
  <c r="BG13" i="1" s="1"/>
  <c r="BA66" i="1"/>
  <c r="BG66" i="1" s="1"/>
  <c r="BA67" i="1"/>
  <c r="BG67" i="1" s="1"/>
  <c r="BA68" i="1"/>
  <c r="BG68" i="1" s="1"/>
  <c r="BA69" i="1"/>
  <c r="BG69" i="1" s="1"/>
  <c r="BA38" i="1"/>
  <c r="BG38" i="1" s="1"/>
  <c r="BA39" i="1"/>
  <c r="BG39" i="1" s="1"/>
  <c r="BA40" i="1"/>
  <c r="BG40" i="1" s="1"/>
  <c r="BA41" i="1"/>
  <c r="BG41" i="1" s="1"/>
  <c r="BA101" i="1"/>
  <c r="BG101" i="1" s="1"/>
  <c r="BA102" i="1"/>
  <c r="BG102" i="1" s="1"/>
  <c r="BA103" i="1"/>
  <c r="BG103" i="1" s="1"/>
  <c r="BA104" i="1"/>
  <c r="BG104" i="1" s="1"/>
  <c r="BA73" i="1"/>
  <c r="BG73" i="1" s="1"/>
  <c r="BA74" i="1"/>
  <c r="BG74" i="1" s="1"/>
  <c r="BA75" i="1"/>
  <c r="BG75" i="1" s="1"/>
  <c r="BA76" i="1"/>
  <c r="BG76" i="1" s="1"/>
  <c r="BA45" i="1"/>
  <c r="BG45" i="1" s="1"/>
  <c r="BA46" i="1"/>
  <c r="BG46" i="1" s="1"/>
  <c r="BA47" i="1"/>
  <c r="BG47" i="1" s="1"/>
  <c r="BA48" i="1"/>
  <c r="BG48" i="1" s="1"/>
  <c r="BA108" i="1"/>
  <c r="BG108" i="1" s="1"/>
  <c r="BA109" i="1"/>
  <c r="BG109" i="1" s="1"/>
  <c r="BA110" i="1"/>
  <c r="BG110" i="1" s="1"/>
  <c r="BA111" i="1"/>
  <c r="BG111" i="1" s="1"/>
  <c r="BA80" i="1"/>
  <c r="BG80" i="1" s="1"/>
  <c r="BA81" i="1"/>
  <c r="BG81" i="1" s="1"/>
  <c r="BA82" i="1"/>
  <c r="BG82" i="1" s="1"/>
  <c r="BA83" i="1"/>
  <c r="BG83" i="1" s="1"/>
  <c r="BA52" i="1"/>
  <c r="BG52" i="1" s="1"/>
  <c r="BA53" i="1"/>
  <c r="BG53" i="1" s="1"/>
  <c r="BA54" i="1"/>
  <c r="BG54" i="1" s="1"/>
  <c r="BA55" i="1"/>
  <c r="BG55" i="1" s="1"/>
  <c r="BA87" i="1"/>
  <c r="BG87" i="1" s="1"/>
  <c r="BA88" i="1"/>
  <c r="BG88" i="1" s="1"/>
  <c r="BA89" i="1"/>
  <c r="BG89" i="1" s="1"/>
  <c r="BA90" i="1"/>
  <c r="BG90" i="1" s="1"/>
  <c r="BA18" i="1"/>
  <c r="BG18" i="1" s="1"/>
  <c r="BA19" i="1"/>
  <c r="BG19" i="1" s="1"/>
  <c r="BA20" i="1"/>
  <c r="BG20" i="1" s="1"/>
  <c r="BA3" i="1"/>
  <c r="BG3" i="1" s="1"/>
  <c r="BA4" i="1"/>
  <c r="BG4" i="1" s="1"/>
  <c r="BA5" i="1"/>
  <c r="BG5" i="1" s="1"/>
  <c r="BA6" i="1"/>
  <c r="BG6" i="1" s="1"/>
  <c r="BA94" i="1"/>
  <c r="BG94" i="1" s="1"/>
  <c r="BA95" i="1"/>
  <c r="BG95" i="1" s="1"/>
  <c r="BA96" i="1"/>
  <c r="BG96" i="1" s="1"/>
  <c r="BA97" i="1"/>
  <c r="BG97" i="1" s="1"/>
  <c r="BA24" i="1"/>
  <c r="BG24" i="1" s="1"/>
  <c r="BA25" i="1"/>
  <c r="BG25" i="1" s="1"/>
  <c r="BA26" i="1"/>
  <c r="BG26" i="1" s="1"/>
  <c r="BA27" i="1"/>
  <c r="BG27" i="1" s="1"/>
  <c r="BA59" i="1"/>
  <c r="BG59" i="1" s="1"/>
  <c r="BA60" i="1"/>
  <c r="BG60" i="1" s="1"/>
  <c r="BA61" i="1"/>
  <c r="BG61" i="1" s="1"/>
  <c r="BA62" i="1"/>
  <c r="BG62" i="1" s="1"/>
  <c r="BA31" i="1"/>
  <c r="BG31" i="1" s="1"/>
  <c r="BA32" i="1"/>
  <c r="BG32" i="1" s="1"/>
  <c r="BA33" i="1"/>
  <c r="BG33" i="1" s="1"/>
  <c r="BA34" i="1"/>
  <c r="BG34" i="1" s="1"/>
  <c r="BA10" i="1"/>
  <c r="BG10" i="1" s="1"/>
  <c r="AZ11" i="1"/>
  <c r="BF11" i="1" s="1"/>
  <c r="AZ12" i="1"/>
  <c r="BF12" i="1" s="1"/>
  <c r="AZ13" i="1"/>
  <c r="BF13" i="1" s="1"/>
  <c r="AZ66" i="1"/>
  <c r="BF66" i="1" s="1"/>
  <c r="AZ67" i="1"/>
  <c r="BF67" i="1" s="1"/>
  <c r="AZ68" i="1"/>
  <c r="BF68" i="1" s="1"/>
  <c r="AZ69" i="1"/>
  <c r="BF69" i="1" s="1"/>
  <c r="AZ38" i="1"/>
  <c r="BF38" i="1" s="1"/>
  <c r="AZ39" i="1"/>
  <c r="BF39" i="1" s="1"/>
  <c r="AZ40" i="1"/>
  <c r="BF40" i="1" s="1"/>
  <c r="AZ41" i="1"/>
  <c r="BF41" i="1" s="1"/>
  <c r="AZ101" i="1"/>
  <c r="BF101" i="1" s="1"/>
  <c r="AZ102" i="1"/>
  <c r="BF102" i="1" s="1"/>
  <c r="AZ103" i="1"/>
  <c r="BF103" i="1" s="1"/>
  <c r="AZ104" i="1"/>
  <c r="BF104" i="1" s="1"/>
  <c r="AZ73" i="1"/>
  <c r="BF73" i="1" s="1"/>
  <c r="AZ74" i="1"/>
  <c r="BF74" i="1" s="1"/>
  <c r="AZ75" i="1"/>
  <c r="BF75" i="1" s="1"/>
  <c r="AZ76" i="1"/>
  <c r="BF76" i="1" s="1"/>
  <c r="AZ45" i="1"/>
  <c r="BF45" i="1" s="1"/>
  <c r="AZ46" i="1"/>
  <c r="BF46" i="1" s="1"/>
  <c r="AZ47" i="1"/>
  <c r="BF47" i="1" s="1"/>
  <c r="AZ48" i="1"/>
  <c r="BF48" i="1" s="1"/>
  <c r="AZ108" i="1"/>
  <c r="BF108" i="1" s="1"/>
  <c r="AZ109" i="1"/>
  <c r="BF109" i="1" s="1"/>
  <c r="AZ110" i="1"/>
  <c r="BF110" i="1" s="1"/>
  <c r="AZ111" i="1"/>
  <c r="BF111" i="1" s="1"/>
  <c r="AZ80" i="1"/>
  <c r="BF80" i="1" s="1"/>
  <c r="AZ81" i="1"/>
  <c r="BF81" i="1" s="1"/>
  <c r="AZ82" i="1"/>
  <c r="BF82" i="1" s="1"/>
  <c r="AZ83" i="1"/>
  <c r="BF83" i="1" s="1"/>
  <c r="AZ52" i="1"/>
  <c r="BF52" i="1" s="1"/>
  <c r="AZ53" i="1"/>
  <c r="BF53" i="1" s="1"/>
  <c r="AZ54" i="1"/>
  <c r="BF54" i="1" s="1"/>
  <c r="AZ55" i="1"/>
  <c r="BF55" i="1" s="1"/>
  <c r="AZ87" i="1"/>
  <c r="BF87" i="1" s="1"/>
  <c r="AZ88" i="1"/>
  <c r="BF88" i="1" s="1"/>
  <c r="AZ89" i="1"/>
  <c r="BF89" i="1" s="1"/>
  <c r="AZ90" i="1"/>
  <c r="BF90" i="1" s="1"/>
  <c r="AZ18" i="1"/>
  <c r="BF18" i="1" s="1"/>
  <c r="AZ19" i="1"/>
  <c r="BF19" i="1" s="1"/>
  <c r="AZ20" i="1"/>
  <c r="BF20" i="1" s="1"/>
  <c r="AZ3" i="1"/>
  <c r="BF3" i="1" s="1"/>
  <c r="AZ4" i="1"/>
  <c r="BF4" i="1" s="1"/>
  <c r="AZ5" i="1"/>
  <c r="BF5" i="1" s="1"/>
  <c r="AZ6" i="1"/>
  <c r="BF6" i="1" s="1"/>
  <c r="AZ94" i="1"/>
  <c r="BF94" i="1" s="1"/>
  <c r="AZ95" i="1"/>
  <c r="BF95" i="1" s="1"/>
  <c r="AZ96" i="1"/>
  <c r="BF96" i="1" s="1"/>
  <c r="AZ97" i="1"/>
  <c r="BF97" i="1" s="1"/>
  <c r="AZ24" i="1"/>
  <c r="BF24" i="1" s="1"/>
  <c r="AZ25" i="1"/>
  <c r="BF25" i="1" s="1"/>
  <c r="AZ26" i="1"/>
  <c r="BF26" i="1" s="1"/>
  <c r="AZ27" i="1"/>
  <c r="BF27" i="1" s="1"/>
  <c r="AZ59" i="1"/>
  <c r="BF59" i="1" s="1"/>
  <c r="AZ60" i="1"/>
  <c r="BF60" i="1" s="1"/>
  <c r="AZ61" i="1"/>
  <c r="BF61" i="1" s="1"/>
  <c r="AZ62" i="1"/>
  <c r="BF62" i="1" s="1"/>
  <c r="AZ31" i="1"/>
  <c r="BF31" i="1" s="1"/>
  <c r="AZ32" i="1"/>
  <c r="BF32" i="1" s="1"/>
  <c r="AZ33" i="1"/>
  <c r="BF33" i="1" s="1"/>
  <c r="AZ34" i="1"/>
  <c r="BF34" i="1" s="1"/>
  <c r="AZ10" i="1"/>
  <c r="BF10" i="1" s="1"/>
  <c r="AY11" i="1"/>
  <c r="BE11" i="1" s="1"/>
  <c r="AY12" i="1"/>
  <c r="BE12" i="1" s="1"/>
  <c r="AY13" i="1"/>
  <c r="BE13" i="1" s="1"/>
  <c r="AY66" i="1"/>
  <c r="BE66" i="1" s="1"/>
  <c r="AY67" i="1"/>
  <c r="BE67" i="1" s="1"/>
  <c r="AY68" i="1"/>
  <c r="BE68" i="1" s="1"/>
  <c r="AY69" i="1"/>
  <c r="BE69" i="1" s="1"/>
  <c r="AY38" i="1"/>
  <c r="BE38" i="1" s="1"/>
  <c r="AY39" i="1"/>
  <c r="BE39" i="1" s="1"/>
  <c r="AY40" i="1"/>
  <c r="BE40" i="1" s="1"/>
  <c r="AY41" i="1"/>
  <c r="BE41" i="1" s="1"/>
  <c r="AY101" i="1"/>
  <c r="BE101" i="1" s="1"/>
  <c r="AY102" i="1"/>
  <c r="BE102" i="1" s="1"/>
  <c r="AY103" i="1"/>
  <c r="BE103" i="1" s="1"/>
  <c r="AY104" i="1"/>
  <c r="BE104" i="1" s="1"/>
  <c r="AY73" i="1"/>
  <c r="BE73" i="1" s="1"/>
  <c r="AY74" i="1"/>
  <c r="BE74" i="1" s="1"/>
  <c r="AY75" i="1"/>
  <c r="BE75" i="1" s="1"/>
  <c r="AY76" i="1"/>
  <c r="BE76" i="1" s="1"/>
  <c r="AY45" i="1"/>
  <c r="BE45" i="1" s="1"/>
  <c r="AY46" i="1"/>
  <c r="BE46" i="1" s="1"/>
  <c r="AY47" i="1"/>
  <c r="BE47" i="1" s="1"/>
  <c r="AY48" i="1"/>
  <c r="BE48" i="1" s="1"/>
  <c r="AY108" i="1"/>
  <c r="BE108" i="1" s="1"/>
  <c r="AY109" i="1"/>
  <c r="BE109" i="1" s="1"/>
  <c r="AY110" i="1"/>
  <c r="BE110" i="1" s="1"/>
  <c r="AY111" i="1"/>
  <c r="BE111" i="1" s="1"/>
  <c r="AY80" i="1"/>
  <c r="BE80" i="1" s="1"/>
  <c r="AY81" i="1"/>
  <c r="BE81" i="1" s="1"/>
  <c r="AY82" i="1"/>
  <c r="BE82" i="1" s="1"/>
  <c r="AY83" i="1"/>
  <c r="BE83" i="1" s="1"/>
  <c r="AY52" i="1"/>
  <c r="BE52" i="1" s="1"/>
  <c r="AY53" i="1"/>
  <c r="BE53" i="1" s="1"/>
  <c r="AY54" i="1"/>
  <c r="BE54" i="1" s="1"/>
  <c r="AY55" i="1"/>
  <c r="BE55" i="1" s="1"/>
  <c r="AY87" i="1"/>
  <c r="BE87" i="1" s="1"/>
  <c r="AY88" i="1"/>
  <c r="BE88" i="1" s="1"/>
  <c r="AY89" i="1"/>
  <c r="BE89" i="1" s="1"/>
  <c r="AY90" i="1"/>
  <c r="BE90" i="1" s="1"/>
  <c r="AY18" i="1"/>
  <c r="BE18" i="1" s="1"/>
  <c r="AY19" i="1"/>
  <c r="BE19" i="1" s="1"/>
  <c r="AY20" i="1"/>
  <c r="BE20" i="1" s="1"/>
  <c r="AY3" i="1"/>
  <c r="BE3" i="1" s="1"/>
  <c r="AY4" i="1"/>
  <c r="BE4" i="1" s="1"/>
  <c r="AY5" i="1"/>
  <c r="BE5" i="1" s="1"/>
  <c r="AY6" i="1"/>
  <c r="BE6" i="1" s="1"/>
  <c r="AY94" i="1"/>
  <c r="BE94" i="1" s="1"/>
  <c r="AY95" i="1"/>
  <c r="BE95" i="1" s="1"/>
  <c r="AY96" i="1"/>
  <c r="BE96" i="1" s="1"/>
  <c r="AY97" i="1"/>
  <c r="BE97" i="1" s="1"/>
  <c r="AY24" i="1"/>
  <c r="BE24" i="1" s="1"/>
  <c r="AY25" i="1"/>
  <c r="BE25" i="1" s="1"/>
  <c r="AY26" i="1"/>
  <c r="BE26" i="1" s="1"/>
  <c r="AY27" i="1"/>
  <c r="BE27" i="1" s="1"/>
  <c r="AY59" i="1"/>
  <c r="BE59" i="1" s="1"/>
  <c r="AY60" i="1"/>
  <c r="BE60" i="1" s="1"/>
  <c r="AY61" i="1"/>
  <c r="BE61" i="1" s="1"/>
  <c r="AY62" i="1"/>
  <c r="BE62" i="1" s="1"/>
  <c r="AY31" i="1"/>
  <c r="BE31" i="1" s="1"/>
  <c r="AY32" i="1"/>
  <c r="BE32" i="1" s="1"/>
  <c r="AY33" i="1"/>
  <c r="BE33" i="1" s="1"/>
  <c r="AY34" i="1"/>
  <c r="BE34" i="1" s="1"/>
  <c r="AY10" i="1"/>
  <c r="BE10" i="1" s="1"/>
  <c r="AJ52" i="1" l="1"/>
  <c r="BK52" i="1" s="1"/>
  <c r="BL52" i="1" s="1"/>
  <c r="BM52" i="1" s="1"/>
  <c r="BR52" i="1" s="1"/>
  <c r="AJ80" i="1"/>
  <c r="BK80" i="1" s="1"/>
  <c r="BL80" i="1" s="1"/>
  <c r="BM80" i="1" s="1"/>
  <c r="BR80" i="1" s="1"/>
  <c r="AJ108" i="1"/>
  <c r="AJ45" i="1"/>
  <c r="BK45" i="1" s="1"/>
  <c r="BL45" i="1" s="1"/>
  <c r="BM45" i="1" s="1"/>
  <c r="BR45" i="1" s="1"/>
  <c r="AJ101" i="1"/>
  <c r="BK101" i="1" s="1"/>
  <c r="BL101" i="1" s="1"/>
  <c r="BM101" i="1" s="1"/>
  <c r="BR101" i="1" s="1"/>
  <c r="AJ66" i="1"/>
  <c r="BK66" i="1" s="1"/>
  <c r="BL66" i="1" s="1"/>
  <c r="BM66" i="1" s="1"/>
  <c r="BR66" i="1" s="1"/>
  <c r="AJ73" i="1"/>
  <c r="BK73" i="1" s="1"/>
  <c r="BL73" i="1" s="1"/>
  <c r="BM73" i="1" s="1"/>
  <c r="BR73" i="1" s="1"/>
  <c r="AJ38" i="1"/>
  <c r="AJ10" i="1"/>
  <c r="BK10" i="1" s="1"/>
  <c r="BL10" i="1" s="1"/>
  <c r="BM10" i="1" s="1"/>
  <c r="AJ31" i="1"/>
  <c r="AJ59" i="1"/>
  <c r="AJ24" i="1"/>
  <c r="AJ94" i="1"/>
  <c r="AJ3" i="1"/>
  <c r="AI11" i="1"/>
  <c r="AJ11" i="1" s="1"/>
  <c r="BK11" i="1" s="1"/>
  <c r="BL11" i="1" s="1"/>
  <c r="BM11" i="1" s="1"/>
  <c r="AI12" i="1"/>
  <c r="AJ12" i="1" s="1"/>
  <c r="AI13" i="1"/>
  <c r="AJ13" i="1" s="1"/>
  <c r="AI67" i="1"/>
  <c r="AJ67" i="1" s="1"/>
  <c r="AI68" i="1"/>
  <c r="AJ68" i="1" s="1"/>
  <c r="AI69" i="1"/>
  <c r="AJ69" i="1" s="1"/>
  <c r="BK69" i="1" s="1"/>
  <c r="BL69" i="1" s="1"/>
  <c r="BM69" i="1" s="1"/>
  <c r="AI39" i="1"/>
  <c r="AJ39" i="1" s="1"/>
  <c r="BK39" i="1" s="1"/>
  <c r="BL39" i="1" s="1"/>
  <c r="BM39" i="1" s="1"/>
  <c r="AI40" i="1"/>
  <c r="AJ40" i="1" s="1"/>
  <c r="AI41" i="1"/>
  <c r="AJ41" i="1" s="1"/>
  <c r="AI102" i="1"/>
  <c r="AJ102" i="1" s="1"/>
  <c r="BK102" i="1" s="1"/>
  <c r="BL102" i="1" s="1"/>
  <c r="BM102" i="1" s="1"/>
  <c r="AI103" i="1"/>
  <c r="AJ103" i="1" s="1"/>
  <c r="AI104" i="1"/>
  <c r="AJ104" i="1" s="1"/>
  <c r="AI74" i="1"/>
  <c r="AJ74" i="1" s="1"/>
  <c r="BK74" i="1" s="1"/>
  <c r="BL74" i="1" s="1"/>
  <c r="BM74" i="1" s="1"/>
  <c r="AI75" i="1"/>
  <c r="AJ75" i="1" s="1"/>
  <c r="AI76" i="1"/>
  <c r="AJ76" i="1" s="1"/>
  <c r="AI46" i="1"/>
  <c r="AJ46" i="1" s="1"/>
  <c r="BK46" i="1" s="1"/>
  <c r="BL46" i="1" s="1"/>
  <c r="BM46" i="1" s="1"/>
  <c r="AI47" i="1"/>
  <c r="AJ47" i="1" s="1"/>
  <c r="AI48" i="1"/>
  <c r="AJ48" i="1" s="1"/>
  <c r="AI109" i="1"/>
  <c r="AJ109" i="1" s="1"/>
  <c r="BK109" i="1" s="1"/>
  <c r="BL109" i="1" s="1"/>
  <c r="BM109" i="1" s="1"/>
  <c r="AI110" i="1"/>
  <c r="AJ110" i="1" s="1"/>
  <c r="AI111" i="1"/>
  <c r="AJ111" i="1" s="1"/>
  <c r="AI81" i="1"/>
  <c r="AJ81" i="1" s="1"/>
  <c r="AI82" i="1"/>
  <c r="AJ82" i="1" s="1"/>
  <c r="AI83" i="1"/>
  <c r="AJ83" i="1" s="1"/>
  <c r="BK83" i="1" s="1"/>
  <c r="BL83" i="1" s="1"/>
  <c r="BM83" i="1" s="1"/>
  <c r="AI53" i="1"/>
  <c r="AJ53" i="1" s="1"/>
  <c r="BK53" i="1" s="1"/>
  <c r="BL53" i="1" s="1"/>
  <c r="BM53" i="1" s="1"/>
  <c r="AI54" i="1"/>
  <c r="AJ54" i="1" s="1"/>
  <c r="AI55" i="1"/>
  <c r="AJ55" i="1" s="1"/>
  <c r="AI88" i="1"/>
  <c r="AJ88" i="1" s="1"/>
  <c r="AI89" i="1"/>
  <c r="AJ89" i="1" s="1"/>
  <c r="AI90" i="1"/>
  <c r="AJ90" i="1" s="1"/>
  <c r="AI18" i="1"/>
  <c r="AI19" i="1"/>
  <c r="AJ19" i="1" s="1"/>
  <c r="AI20" i="1"/>
  <c r="AJ20" i="1" s="1"/>
  <c r="BK20" i="1" s="1"/>
  <c r="BL20" i="1" s="1"/>
  <c r="BM20" i="1" s="1"/>
  <c r="AI4" i="1"/>
  <c r="AJ4" i="1" s="1"/>
  <c r="AI5" i="1"/>
  <c r="AJ5" i="1" s="1"/>
  <c r="AI6" i="1"/>
  <c r="AJ6" i="1" s="1"/>
  <c r="AI95" i="1"/>
  <c r="AJ95" i="1" s="1"/>
  <c r="AI96" i="1"/>
  <c r="AJ96" i="1" s="1"/>
  <c r="AI97" i="1"/>
  <c r="AJ97" i="1" s="1"/>
  <c r="BK97" i="1" s="1"/>
  <c r="BL97" i="1" s="1"/>
  <c r="BM97" i="1" s="1"/>
  <c r="AI25" i="1"/>
  <c r="AJ25" i="1" s="1"/>
  <c r="AI26" i="1"/>
  <c r="AJ26" i="1" s="1"/>
  <c r="BK26" i="1" s="1"/>
  <c r="BL26" i="1" s="1"/>
  <c r="BM26" i="1" s="1"/>
  <c r="AI27" i="1"/>
  <c r="AJ27" i="1" s="1"/>
  <c r="AI60" i="1"/>
  <c r="AJ60" i="1" s="1"/>
  <c r="AI61" i="1"/>
  <c r="AI62" i="1"/>
  <c r="AI32" i="1"/>
  <c r="AJ32" i="1" s="1"/>
  <c r="BK32" i="1" s="1"/>
  <c r="BL32" i="1" s="1"/>
  <c r="BM32" i="1" s="1"/>
  <c r="AI33" i="1"/>
  <c r="AJ33" i="1" s="1"/>
  <c r="AI34" i="1"/>
  <c r="AJ34" i="1" s="1"/>
  <c r="BK95" i="1" l="1"/>
  <c r="BL95" i="1" s="1"/>
  <c r="BM95" i="1" s="1"/>
  <c r="BR95" i="1" s="1"/>
  <c r="BK4" i="1"/>
  <c r="BL4" i="1" s="1"/>
  <c r="BM4" i="1" s="1"/>
  <c r="BR4" i="1" s="1"/>
  <c r="BT4" i="1" s="1"/>
  <c r="BK54" i="1"/>
  <c r="BL54" i="1" s="1"/>
  <c r="BM54" i="1" s="1"/>
  <c r="BR54" i="1" s="1"/>
  <c r="BK82" i="1"/>
  <c r="BL82" i="1" s="1"/>
  <c r="BM82" i="1" s="1"/>
  <c r="BR82" i="1" s="1"/>
  <c r="BT82" i="1" s="1"/>
  <c r="BK110" i="1"/>
  <c r="BL110" i="1" s="1"/>
  <c r="BM110" i="1" s="1"/>
  <c r="BR110" i="1" s="1"/>
  <c r="BK47" i="1"/>
  <c r="BL47" i="1" s="1"/>
  <c r="BM47" i="1" s="1"/>
  <c r="BR47" i="1" s="1"/>
  <c r="BK75" i="1"/>
  <c r="BL75" i="1" s="1"/>
  <c r="BM75" i="1" s="1"/>
  <c r="BR75" i="1" s="1"/>
  <c r="BK40" i="1"/>
  <c r="BL40" i="1" s="1"/>
  <c r="BM40" i="1" s="1"/>
  <c r="BR40" i="1" s="1"/>
  <c r="BT40" i="1" s="1"/>
  <c r="BK67" i="1"/>
  <c r="BL67" i="1" s="1"/>
  <c r="BM67" i="1" s="1"/>
  <c r="BR67" i="1" s="1"/>
  <c r="BK59" i="1"/>
  <c r="BL59" i="1" s="1"/>
  <c r="BM59" i="1" s="1"/>
  <c r="BR59" i="1" s="1"/>
  <c r="BT59" i="1" s="1"/>
  <c r="BK34" i="1"/>
  <c r="BL34" i="1" s="1"/>
  <c r="BM34" i="1" s="1"/>
  <c r="BR34" i="1" s="1"/>
  <c r="BS34" i="1" s="1"/>
  <c r="BU34" i="1" s="1"/>
  <c r="BK25" i="1"/>
  <c r="BL25" i="1" s="1"/>
  <c r="BM25" i="1" s="1"/>
  <c r="BR25" i="1" s="1"/>
  <c r="BT25" i="1" s="1"/>
  <c r="BK89" i="1"/>
  <c r="BL89" i="1" s="1"/>
  <c r="BM89" i="1" s="1"/>
  <c r="BR89" i="1" s="1"/>
  <c r="BK81" i="1"/>
  <c r="BL81" i="1" s="1"/>
  <c r="BM81" i="1" s="1"/>
  <c r="BR81" i="1" s="1"/>
  <c r="BS81" i="1" s="1"/>
  <c r="BV81" i="1" s="1"/>
  <c r="BK3" i="1"/>
  <c r="BL3" i="1" s="1"/>
  <c r="BM3" i="1" s="1"/>
  <c r="BR3" i="1" s="1"/>
  <c r="BK31" i="1"/>
  <c r="BL31" i="1" s="1"/>
  <c r="BM31" i="1" s="1"/>
  <c r="BR31" i="1" s="1"/>
  <c r="BK108" i="1"/>
  <c r="BL108" i="1" s="1"/>
  <c r="BM108" i="1" s="1"/>
  <c r="BR108" i="1" s="1"/>
  <c r="BS108" i="1" s="1"/>
  <c r="BV108" i="1" s="1"/>
  <c r="BK33" i="1"/>
  <c r="BL33" i="1" s="1"/>
  <c r="BM33" i="1" s="1"/>
  <c r="BR33" i="1" s="1"/>
  <c r="BT33" i="1" s="1"/>
  <c r="BK60" i="1"/>
  <c r="BL60" i="1" s="1"/>
  <c r="BM60" i="1" s="1"/>
  <c r="BR60" i="1" s="1"/>
  <c r="BK6" i="1"/>
  <c r="BL6" i="1" s="1"/>
  <c r="BM6" i="1" s="1"/>
  <c r="BR6" i="1" s="1"/>
  <c r="BK19" i="1"/>
  <c r="BL19" i="1" s="1"/>
  <c r="BM19" i="1" s="1"/>
  <c r="BR19" i="1" s="1"/>
  <c r="BK88" i="1"/>
  <c r="BL88" i="1" s="1"/>
  <c r="BM88" i="1" s="1"/>
  <c r="BR88" i="1" s="1"/>
  <c r="BS88" i="1" s="1"/>
  <c r="BU88" i="1" s="1"/>
  <c r="BK13" i="1"/>
  <c r="BL13" i="1" s="1"/>
  <c r="BM13" i="1" s="1"/>
  <c r="BR13" i="1" s="1"/>
  <c r="BK94" i="1"/>
  <c r="BL94" i="1" s="1"/>
  <c r="BM94" i="1" s="1"/>
  <c r="BR94" i="1" s="1"/>
  <c r="BS94" i="1" s="1"/>
  <c r="BV94" i="1" s="1"/>
  <c r="BK27" i="1"/>
  <c r="BL27" i="1" s="1"/>
  <c r="BM27" i="1" s="1"/>
  <c r="BR27" i="1" s="1"/>
  <c r="BK96" i="1"/>
  <c r="BL96" i="1" s="1"/>
  <c r="BM96" i="1" s="1"/>
  <c r="BR96" i="1" s="1"/>
  <c r="BK5" i="1"/>
  <c r="BL5" i="1" s="1"/>
  <c r="BM5" i="1" s="1"/>
  <c r="BR5" i="1" s="1"/>
  <c r="BS5" i="1" s="1"/>
  <c r="BU5" i="1" s="1"/>
  <c r="BK55" i="1"/>
  <c r="BL55" i="1" s="1"/>
  <c r="BM55" i="1" s="1"/>
  <c r="BR55" i="1" s="1"/>
  <c r="BK111" i="1"/>
  <c r="BL111" i="1" s="1"/>
  <c r="BM111" i="1" s="1"/>
  <c r="BR111" i="1" s="1"/>
  <c r="BS111" i="1" s="1"/>
  <c r="BV111" i="1" s="1"/>
  <c r="BK48" i="1"/>
  <c r="BL48" i="1" s="1"/>
  <c r="BM48" i="1" s="1"/>
  <c r="BR48" i="1" s="1"/>
  <c r="BK76" i="1"/>
  <c r="BL76" i="1" s="1"/>
  <c r="BM76" i="1" s="1"/>
  <c r="BR76" i="1" s="1"/>
  <c r="BS76" i="1" s="1"/>
  <c r="BU76" i="1" s="1"/>
  <c r="BK104" i="1"/>
  <c r="BL104" i="1" s="1"/>
  <c r="BM104" i="1" s="1"/>
  <c r="BR104" i="1" s="1"/>
  <c r="BK41" i="1"/>
  <c r="BL41" i="1" s="1"/>
  <c r="BM41" i="1" s="1"/>
  <c r="BR41" i="1" s="1"/>
  <c r="BS41" i="1" s="1"/>
  <c r="BV41" i="1" s="1"/>
  <c r="BW41" i="1" s="1"/>
  <c r="BX41" i="1" s="1"/>
  <c r="BK68" i="1"/>
  <c r="BL68" i="1" s="1"/>
  <c r="BM68" i="1" s="1"/>
  <c r="BR68" i="1" s="1"/>
  <c r="BK12" i="1"/>
  <c r="BL12" i="1" s="1"/>
  <c r="BM12" i="1" s="1"/>
  <c r="BR12" i="1" s="1"/>
  <c r="BK24" i="1"/>
  <c r="BL24" i="1" s="1"/>
  <c r="BM24" i="1" s="1"/>
  <c r="BR24" i="1" s="1"/>
  <c r="BK38" i="1"/>
  <c r="BL38" i="1" s="1"/>
  <c r="BM38" i="1" s="1"/>
  <c r="BR38" i="1" s="1"/>
  <c r="BS38" i="1" s="1"/>
  <c r="BV38" i="1" s="1"/>
  <c r="BK90" i="1"/>
  <c r="BL90" i="1" s="1"/>
  <c r="BM90" i="1" s="1"/>
  <c r="BR90" i="1" s="1"/>
  <c r="BK103" i="1"/>
  <c r="BL103" i="1" s="1"/>
  <c r="BM103" i="1" s="1"/>
  <c r="BR103" i="1" s="1"/>
  <c r="BR20" i="1"/>
  <c r="BT20" i="1" s="1"/>
  <c r="BR26" i="1"/>
  <c r="BT26" i="1" s="1"/>
  <c r="BR11" i="1"/>
  <c r="BS11" i="1" s="1"/>
  <c r="BV11" i="1" s="1"/>
  <c r="BR46" i="1"/>
  <c r="BT46" i="1" s="1"/>
  <c r="BR32" i="1"/>
  <c r="BT32" i="1" s="1"/>
  <c r="BR53" i="1"/>
  <c r="BT53" i="1" s="1"/>
  <c r="BR39" i="1"/>
  <c r="BT39" i="1" s="1"/>
  <c r="BR109" i="1"/>
  <c r="BT109" i="1" s="1"/>
  <c r="BR102" i="1"/>
  <c r="BS102" i="1" s="1"/>
  <c r="BU102" i="1" s="1"/>
  <c r="BR97" i="1"/>
  <c r="BT97" i="1" s="1"/>
  <c r="AJ87" i="1"/>
  <c r="BR83" i="1"/>
  <c r="BT83" i="1" s="1"/>
  <c r="BR74" i="1"/>
  <c r="BS74" i="1" s="1"/>
  <c r="BU74" i="1" s="1"/>
  <c r="BR69" i="1"/>
  <c r="BS69" i="1" s="1"/>
  <c r="BV69" i="1" s="1"/>
  <c r="AJ62" i="1"/>
  <c r="BK62" i="1" s="1"/>
  <c r="BL62" i="1" s="1"/>
  <c r="BM62" i="1" s="1"/>
  <c r="AJ61" i="1"/>
  <c r="AJ18" i="1"/>
  <c r="BT52" i="1"/>
  <c r="BS52" i="1"/>
  <c r="BV52" i="1" s="1"/>
  <c r="BW52" i="1" s="1"/>
  <c r="BX52" i="1" s="1"/>
  <c r="BS80" i="1"/>
  <c r="BV80" i="1" s="1"/>
  <c r="BT80" i="1"/>
  <c r="BS45" i="1"/>
  <c r="BU45" i="1" s="1"/>
  <c r="BT45" i="1"/>
  <c r="BT73" i="1"/>
  <c r="BS73" i="1"/>
  <c r="BU73" i="1" s="1"/>
  <c r="BS101" i="1"/>
  <c r="BU101" i="1" s="1"/>
  <c r="BT101" i="1"/>
  <c r="BS66" i="1"/>
  <c r="BV66" i="1" s="1"/>
  <c r="BT66" i="1"/>
  <c r="BW12" i="1" l="1"/>
  <c r="BX12" i="1" s="1"/>
  <c r="BW80" i="1"/>
  <c r="BX80" i="1" s="1"/>
  <c r="BW81" i="1"/>
  <c r="BX81" i="1" s="1"/>
  <c r="BW108" i="1"/>
  <c r="BX108" i="1" s="1"/>
  <c r="BT94" i="1"/>
  <c r="BT111" i="1"/>
  <c r="BT38" i="1"/>
  <c r="BS6" i="1"/>
  <c r="BU6" i="1" s="1"/>
  <c r="BT6" i="1"/>
  <c r="BT108" i="1"/>
  <c r="BT31" i="1"/>
  <c r="BS31" i="1"/>
  <c r="BU31" i="1" s="1"/>
  <c r="BW38" i="1" s="1"/>
  <c r="BX38" i="1" s="1"/>
  <c r="BS47" i="1"/>
  <c r="BU47" i="1" s="1"/>
  <c r="BT47" i="1"/>
  <c r="BT76" i="1"/>
  <c r="BT88" i="1"/>
  <c r="BT12" i="1"/>
  <c r="BS12" i="1"/>
  <c r="BV12" i="1" s="1"/>
  <c r="BS60" i="1"/>
  <c r="BU60" i="1" s="1"/>
  <c r="BT60" i="1"/>
  <c r="BS67" i="1"/>
  <c r="BV67" i="1" s="1"/>
  <c r="BW67" i="1" s="1"/>
  <c r="BX67" i="1" s="1"/>
  <c r="BT67" i="1"/>
  <c r="BT95" i="1"/>
  <c r="BS95" i="1"/>
  <c r="BV95" i="1" s="1"/>
  <c r="BX95" i="1" s="1"/>
  <c r="BT5" i="1"/>
  <c r="BT68" i="1"/>
  <c r="BS68" i="1"/>
  <c r="BV68" i="1" s="1"/>
  <c r="BT48" i="1"/>
  <c r="BS48" i="1"/>
  <c r="BU48" i="1" s="1"/>
  <c r="BS96" i="1"/>
  <c r="BV96" i="1" s="1"/>
  <c r="BT96" i="1"/>
  <c r="BS19" i="1"/>
  <c r="BU19" i="1" s="1"/>
  <c r="BT19" i="1"/>
  <c r="BT54" i="1"/>
  <c r="BS54" i="1"/>
  <c r="BV54" i="1" s="1"/>
  <c r="BT27" i="1"/>
  <c r="BS27" i="1"/>
  <c r="BV27" i="1" s="1"/>
  <c r="BT13" i="1"/>
  <c r="BS13" i="1"/>
  <c r="BV13" i="1" s="1"/>
  <c r="BX13" i="1" s="1"/>
  <c r="BT89" i="1"/>
  <c r="BS89" i="1"/>
  <c r="BU89" i="1" s="1"/>
  <c r="BS110" i="1"/>
  <c r="BV110" i="1" s="1"/>
  <c r="BT110" i="1"/>
  <c r="BT41" i="1"/>
  <c r="BT34" i="1"/>
  <c r="BS24" i="1"/>
  <c r="BV24" i="1" s="1"/>
  <c r="BT24" i="1"/>
  <c r="BT104" i="1"/>
  <c r="BS104" i="1"/>
  <c r="BU104" i="1" s="1"/>
  <c r="BW111" i="1" s="1"/>
  <c r="BX111" i="1" s="1"/>
  <c r="BT55" i="1"/>
  <c r="BS55" i="1"/>
  <c r="BV55" i="1" s="1"/>
  <c r="BT3" i="1"/>
  <c r="BS3" i="1"/>
  <c r="BU3" i="1" s="1"/>
  <c r="BS75" i="1"/>
  <c r="BU75" i="1" s="1"/>
  <c r="BT75" i="1"/>
  <c r="BS40" i="1"/>
  <c r="BV40" i="1" s="1"/>
  <c r="BS59" i="1"/>
  <c r="BU59" i="1" s="1"/>
  <c r="BW66" i="1" s="1"/>
  <c r="BX66" i="1" s="1"/>
  <c r="BS33" i="1"/>
  <c r="BU33" i="1" s="1"/>
  <c r="BT81" i="1"/>
  <c r="BS4" i="1"/>
  <c r="BU4" i="1" s="1"/>
  <c r="BW11" i="1" s="1"/>
  <c r="BX11" i="1" s="1"/>
  <c r="BS25" i="1"/>
  <c r="BV25" i="1" s="1"/>
  <c r="BS82" i="1"/>
  <c r="BV82" i="1" s="1"/>
  <c r="BW82" i="1" s="1"/>
  <c r="BX82" i="1" s="1"/>
  <c r="BK18" i="1"/>
  <c r="BL18" i="1" s="1"/>
  <c r="BM18" i="1" s="1"/>
  <c r="BR18" i="1" s="1"/>
  <c r="BS18" i="1" s="1"/>
  <c r="BU18" i="1" s="1"/>
  <c r="BK61" i="1"/>
  <c r="BL61" i="1" s="1"/>
  <c r="BM61" i="1" s="1"/>
  <c r="BR61" i="1" s="1"/>
  <c r="BT90" i="1"/>
  <c r="BS90" i="1"/>
  <c r="BU90" i="1" s="1"/>
  <c r="BT103" i="1"/>
  <c r="BS103" i="1"/>
  <c r="BU103" i="1" s="1"/>
  <c r="BK87" i="1"/>
  <c r="BL87" i="1" s="1"/>
  <c r="BM87" i="1" s="1"/>
  <c r="BR87" i="1" s="1"/>
  <c r="BS87" i="1" s="1"/>
  <c r="BU87" i="1" s="1"/>
  <c r="BX94" i="1" s="1"/>
  <c r="BS20" i="1"/>
  <c r="BU20" i="1" s="1"/>
  <c r="BS32" i="1"/>
  <c r="BU32" i="1" s="1"/>
  <c r="BS26" i="1"/>
  <c r="BV26" i="1" s="1"/>
  <c r="BT74" i="1"/>
  <c r="BT11" i="1"/>
  <c r="BS53" i="1"/>
  <c r="BV53" i="1" s="1"/>
  <c r="BS46" i="1"/>
  <c r="BU46" i="1" s="1"/>
  <c r="BS39" i="1"/>
  <c r="BV39" i="1" s="1"/>
  <c r="BW39" i="1" s="1"/>
  <c r="BX39" i="1" s="1"/>
  <c r="BS109" i="1"/>
  <c r="BV109" i="1" s="1"/>
  <c r="BW109" i="1" s="1"/>
  <c r="BX109" i="1" s="1"/>
  <c r="BT69" i="1"/>
  <c r="BS83" i="1"/>
  <c r="BV83" i="1" s="1"/>
  <c r="BW83" i="1" s="1"/>
  <c r="BX83" i="1" s="1"/>
  <c r="BT102" i="1"/>
  <c r="BS97" i="1"/>
  <c r="BV97" i="1" s="1"/>
  <c r="BR62" i="1"/>
  <c r="BS62" i="1" s="1"/>
  <c r="BU62" i="1" s="1"/>
  <c r="BW69" i="1" s="1"/>
  <c r="BX69" i="1" s="1"/>
  <c r="BR10" i="1"/>
  <c r="BW53" i="1" l="1"/>
  <c r="BX53" i="1" s="1"/>
  <c r="BW55" i="1"/>
  <c r="BX55" i="1" s="1"/>
  <c r="BW54" i="1"/>
  <c r="BX54" i="1" s="1"/>
  <c r="BW110" i="1"/>
  <c r="BX110" i="1" s="1"/>
  <c r="BW40" i="1"/>
  <c r="BX40" i="1" s="1"/>
  <c r="BW27" i="1"/>
  <c r="BX27" i="1" s="1"/>
  <c r="BW25" i="1"/>
  <c r="BX25" i="1" s="1"/>
  <c r="BW24" i="1"/>
  <c r="BX24" i="1" s="1"/>
  <c r="BX97" i="1"/>
  <c r="BX96" i="1"/>
  <c r="BT61" i="1"/>
  <c r="BS61" i="1"/>
  <c r="BU61" i="1" s="1"/>
  <c r="BW26" i="1" s="1"/>
  <c r="BX26" i="1" s="1"/>
  <c r="BT18" i="1"/>
  <c r="BT87" i="1"/>
  <c r="BT62" i="1"/>
  <c r="BT10" i="1"/>
  <c r="BS10" i="1"/>
  <c r="BW10" i="1" s="1"/>
  <c r="BX10" i="1" s="1"/>
  <c r="BW68" i="1" l="1"/>
  <c r="BX68" i="1" s="1"/>
</calcChain>
</file>

<file path=xl/sharedStrings.xml><?xml version="1.0" encoding="utf-8"?>
<sst xmlns="http://schemas.openxmlformats.org/spreadsheetml/2006/main" count="316" uniqueCount="81">
  <si>
    <t>Bottle_ID</t>
  </si>
  <si>
    <t>Date</t>
  </si>
  <si>
    <t>Tank</t>
  </si>
  <si>
    <t>Treatment</t>
  </si>
  <si>
    <t>Sample_ID</t>
  </si>
  <si>
    <t>Sample_Type</t>
  </si>
  <si>
    <t>Dark/Light</t>
  </si>
  <si>
    <t>Start_Time</t>
  </si>
  <si>
    <t>End_Time</t>
  </si>
  <si>
    <t>Total_Time_hrs</t>
  </si>
  <si>
    <t>Final_DO%</t>
  </si>
  <si>
    <t>Salinity_Initial</t>
  </si>
  <si>
    <t>Salinity_Final</t>
  </si>
  <si>
    <t>deltaSalinity</t>
  </si>
  <si>
    <t>Density</t>
  </si>
  <si>
    <t>pH_Initial</t>
  </si>
  <si>
    <t>pH_Final</t>
  </si>
  <si>
    <t>delta_pH</t>
  </si>
  <si>
    <t>omega_Initial</t>
  </si>
  <si>
    <t>omega_Final</t>
  </si>
  <si>
    <t>deltaNH4_uM_+Cl3CH</t>
  </si>
  <si>
    <t>deltaPO4_uM</t>
  </si>
  <si>
    <t>deltaN+N_uM</t>
  </si>
  <si>
    <t>deltaNO3_uM</t>
  </si>
  <si>
    <t>deltaNO2_uM</t>
  </si>
  <si>
    <t>deltaSi_uM</t>
  </si>
  <si>
    <t>deltaNH4_umol/kg_+Cl3CH</t>
  </si>
  <si>
    <t>deltaPO4_umol/kg</t>
  </si>
  <si>
    <t>deltaN+N_umol/kg</t>
  </si>
  <si>
    <t>deltaNO3_umol/kg</t>
  </si>
  <si>
    <t>deltaNO2_umol/kg</t>
  </si>
  <si>
    <t>deltaSi_umol/kg</t>
  </si>
  <si>
    <t>deltaTA_Corrected_mol kg-1</t>
  </si>
  <si>
    <t>deltaMassGper_3hr</t>
  </si>
  <si>
    <t>deltaMassGper_1hr</t>
  </si>
  <si>
    <t>radius_cm</t>
  </si>
  <si>
    <t>height_cm</t>
  </si>
  <si>
    <t>Surface Area_cm^2</t>
  </si>
  <si>
    <t>deltaCaCO3_g_cm-2_hr-1</t>
  </si>
  <si>
    <t>deltaCaCO3_mg_cm-2_hr-1</t>
  </si>
  <si>
    <t>deltaCaCO3_ug_cm-2_hr-1</t>
  </si>
  <si>
    <t>sample</t>
  </si>
  <si>
    <t>NH4 (uM) + Cl3CH_Initial</t>
  </si>
  <si>
    <t>PO4 (uM)_Initial</t>
  </si>
  <si>
    <t>N+N (uM)_Initial</t>
  </si>
  <si>
    <t>NO3 (uM)_Initial</t>
  </si>
  <si>
    <t>NO2 (uM)_Initial</t>
  </si>
  <si>
    <t>Si (uM)_Initial</t>
  </si>
  <si>
    <t>NH4 (uM) + Cl3CH_Final</t>
  </si>
  <si>
    <t>PO4 (uM)_Final</t>
  </si>
  <si>
    <t>N+N (uM)_Final</t>
  </si>
  <si>
    <t>NO3 (uM)_Final</t>
  </si>
  <si>
    <t>NO2 (uM)_Final</t>
  </si>
  <si>
    <t>Si (uM)_Final</t>
  </si>
  <si>
    <t>diameter_cm</t>
  </si>
  <si>
    <t>Daytime_DeltaMass_mg_cm-2_day-1</t>
  </si>
  <si>
    <t>Nighttime_DeltaMass_mg_cm-2_day-1</t>
  </si>
  <si>
    <t>Net Carbonate Production_mg_cm-2_day-1</t>
  </si>
  <si>
    <t>pCO2_Initial_uatm</t>
  </si>
  <si>
    <t>pCO2_Final_uatm</t>
  </si>
  <si>
    <t>delta_pCO2_uatm</t>
  </si>
  <si>
    <t>CO2_Initial_ppm</t>
  </si>
  <si>
    <t>CO2_Final_ppm</t>
  </si>
  <si>
    <t>delta_CO2_ppm</t>
  </si>
  <si>
    <t>delta_Omega</t>
  </si>
  <si>
    <t>DIC_Initial_umol/kg</t>
  </si>
  <si>
    <t>DIC_Final_umol/kg</t>
  </si>
  <si>
    <t>deltaDIC_umol/kg</t>
  </si>
  <si>
    <t>TA_Initial_umol/kg</t>
  </si>
  <si>
    <t>TA_Final_umol/kg</t>
  </si>
  <si>
    <t>deltaTA_umol/kg</t>
  </si>
  <si>
    <t>Corrected_deltaTA_umol/kg</t>
  </si>
  <si>
    <t>DIC_Initial_mol/kg</t>
  </si>
  <si>
    <t>DIC_Final_mol/kg</t>
  </si>
  <si>
    <t>TA_Initial_mol/kg</t>
  </si>
  <si>
    <t>TA_Final_mol/kg</t>
  </si>
  <si>
    <t>Night</t>
  </si>
  <si>
    <t>Day</t>
  </si>
  <si>
    <t>control</t>
  </si>
  <si>
    <t>blank</t>
  </si>
  <si>
    <t>Net Carbonate Production_ug_cm-2_day-1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</si>
</sst>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#0.000"/>
    <numFmt numFmtId="166" formatCode="#0.00"/>
    <numFmt numFmtId="167" formatCode="#0"/>
    <numFmt numFmtId="168" formatCode="0.000000000000"/>
    <numFmt numFmtId="169" formatCode="0.000"/>
    <numFmt numFmtId="170" formatCode="0.000000000"/>
    <numFmt numFmtId="171" formatCode="0.00000"/>
    <numFmt numFmtId="172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0" xfId="0" applyFill="1"/>
    <xf numFmtId="0" fontId="2" fillId="6" borderId="1" xfId="0" applyFont="1" applyFill="1" applyBorder="1" applyAlignment="1">
      <alignment horizontal="center"/>
    </xf>
    <xf numFmtId="0" fontId="0" fillId="6" borderId="0" xfId="0" applyFill="1"/>
    <xf numFmtId="0" fontId="2" fillId="8" borderId="1" xfId="0" applyFont="1" applyFill="1" applyBorder="1" applyAlignment="1">
      <alignment horizontal="center"/>
    </xf>
    <xf numFmtId="0" fontId="0" fillId="8" borderId="0" xfId="0" applyFill="1"/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8" fontId="0" fillId="0" borderId="0" xfId="0" applyNumberFormat="1"/>
    <xf numFmtId="168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right"/>
    </xf>
    <xf numFmtId="170" fontId="0" fillId="0" borderId="0" xfId="0" applyNumberFormat="1"/>
    <xf numFmtId="0" fontId="0" fillId="0" borderId="0" xfId="0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9" fontId="0" fillId="0" borderId="0" xfId="0" applyNumberFormat="1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172" fontId="6" fillId="0" borderId="0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1" fontId="4" fillId="0" borderId="0" xfId="1" applyNumberFormat="1" applyFont="1" applyFill="1" applyBorder="1" applyAlignment="1">
      <alignment horizontal="center" wrapText="1"/>
    </xf>
    <xf numFmtId="172" fontId="4" fillId="0" borderId="0" xfId="1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right"/>
    </xf>
    <xf numFmtId="172" fontId="0" fillId="0" borderId="0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Fill="1" applyBorder="1"/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Normal_Incubations_1" xfId="1" xr:uid="{23265BE7-874E-2B4B-A12D-C4BEC1C16D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1221-B14F-A14A-AE58-C55CD15C70DB}">
  <dimension ref="A1:BY115"/>
  <sheetViews>
    <sheetView tabSelected="1" topLeftCell="A24" workbookViewId="0">
      <pane xSplit="1" topLeftCell="BT1" activePane="topRight" state="frozen"/>
      <selection pane="topRight" activeCell="A43" activeCellId="1" sqref="A36:XFD36 A43:XFD43"/>
    </sheetView>
  </sheetViews>
  <sheetFormatPr baseColWidth="10" defaultRowHeight="16" x14ac:dyDescent="0.2"/>
  <cols>
    <col min="1" max="1" width="15" customWidth="1"/>
    <col min="2" max="3" width="16.33203125" customWidth="1"/>
    <col min="4" max="4" width="15.83203125" customWidth="1"/>
    <col min="5" max="5" width="13.83203125" customWidth="1"/>
    <col min="6" max="6" width="16.5" customWidth="1"/>
    <col min="7" max="7" width="19.1640625" customWidth="1"/>
    <col min="8" max="8" width="20.6640625" customWidth="1"/>
    <col min="9" max="9" width="19" customWidth="1"/>
    <col min="10" max="10" width="20" customWidth="1"/>
    <col min="11" max="11" width="17.6640625" customWidth="1"/>
    <col min="12" max="12" width="18.6640625" style="24" customWidth="1"/>
    <col min="13" max="13" width="20.33203125" style="24" customWidth="1"/>
    <col min="14" max="14" width="19.6640625" style="30" customWidth="1"/>
    <col min="15" max="15" width="17.1640625" style="24" customWidth="1"/>
    <col min="16" max="16" width="16.6640625" customWidth="1"/>
    <col min="17" max="17" width="17.33203125" style="30" customWidth="1"/>
    <col min="18" max="18" width="19.83203125" customWidth="1"/>
    <col min="19" max="19" width="19.6640625" customWidth="1"/>
    <col min="20" max="20" width="20.6640625" style="30" customWidth="1"/>
    <col min="21" max="22" width="18.33203125" customWidth="1"/>
    <col min="23" max="23" width="18.33203125" style="30" customWidth="1"/>
    <col min="24" max="25" width="18.33203125" customWidth="1"/>
    <col min="26" max="27" width="18.33203125" style="30" customWidth="1"/>
    <col min="28" max="28" width="22.33203125" style="24" customWidth="1"/>
    <col min="29" max="29" width="20" style="24" customWidth="1"/>
    <col min="30" max="32" width="19" customWidth="1"/>
    <col min="33" max="33" width="20.83203125" style="64" customWidth="1"/>
    <col min="34" max="34" width="20.33203125" style="64" customWidth="1"/>
    <col min="35" max="35" width="24.1640625" style="24" customWidth="1"/>
    <col min="36" max="36" width="26.83203125" style="24" customWidth="1"/>
    <col min="37" max="39" width="26.83203125" customWidth="1"/>
    <col min="40" max="40" width="22" customWidth="1"/>
    <col min="41" max="41" width="20.6640625" customWidth="1"/>
    <col min="42" max="42" width="22.33203125" customWidth="1"/>
    <col min="43" max="43" width="25.33203125" customWidth="1"/>
    <col min="44" max="44" width="22.1640625" customWidth="1"/>
    <col min="45" max="45" width="22.83203125" customWidth="1"/>
    <col min="46" max="46" width="20.5" customWidth="1"/>
    <col min="47" max="47" width="20" customWidth="1"/>
    <col min="48" max="48" width="18.83203125" customWidth="1"/>
    <col min="49" max="49" width="21.5" customWidth="1"/>
    <col min="50" max="50" width="18.5" customWidth="1"/>
    <col min="51" max="51" width="25" customWidth="1"/>
    <col min="52" max="52" width="24.5" customWidth="1"/>
    <col min="53" max="53" width="21.83203125" customWidth="1"/>
    <col min="54" max="54" width="20.6640625" customWidth="1"/>
    <col min="55" max="55" width="22.33203125" customWidth="1"/>
    <col min="56" max="56" width="22.83203125" customWidth="1"/>
    <col min="57" max="57" width="26.5" customWidth="1"/>
    <col min="58" max="58" width="24.6640625" customWidth="1"/>
    <col min="59" max="59" width="23.83203125" customWidth="1"/>
    <col min="60" max="60" width="23.5" customWidth="1"/>
    <col min="61" max="61" width="23.6640625" customWidth="1"/>
    <col min="62" max="62" width="24.1640625" customWidth="1"/>
    <col min="63" max="63" width="31.5" customWidth="1"/>
    <col min="64" max="64" width="28" customWidth="1"/>
    <col min="65" max="65" width="23.33203125" customWidth="1"/>
    <col min="66" max="66" width="17.1640625" customWidth="1"/>
    <col min="67" max="68" width="17" customWidth="1"/>
    <col min="69" max="69" width="23" customWidth="1"/>
    <col min="70" max="70" width="26" style="13" customWidth="1"/>
    <col min="71" max="71" width="26.1640625" style="13" customWidth="1"/>
    <col min="72" max="72" width="25.1640625" style="13" customWidth="1"/>
    <col min="73" max="73" width="36" style="15" customWidth="1"/>
    <col min="74" max="74" width="34.1640625" style="17" customWidth="1"/>
    <col min="75" max="75" width="34.83203125" style="51" customWidth="1"/>
    <col min="76" max="76" width="35.33203125" style="52" customWidth="1"/>
  </cols>
  <sheetData>
    <row r="1" spans="1:7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2" t="s">
        <v>13</v>
      </c>
      <c r="O1" s="5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2" t="s">
        <v>64</v>
      </c>
      <c r="V1" s="1" t="s">
        <v>58</v>
      </c>
      <c r="W1" s="1" t="s">
        <v>59</v>
      </c>
      <c r="X1" s="18" t="s">
        <v>60</v>
      </c>
      <c r="Y1" s="19" t="s">
        <v>61</v>
      </c>
      <c r="Z1" s="19" t="s">
        <v>62</v>
      </c>
      <c r="AA1" s="18" t="s">
        <v>63</v>
      </c>
      <c r="AB1" s="1" t="s">
        <v>65</v>
      </c>
      <c r="AC1" s="1" t="s">
        <v>66</v>
      </c>
      <c r="AD1" s="2" t="s">
        <v>67</v>
      </c>
      <c r="AE1" s="1" t="s">
        <v>72</v>
      </c>
      <c r="AF1" s="62" t="s">
        <v>73</v>
      </c>
      <c r="AG1" s="65" t="s">
        <v>68</v>
      </c>
      <c r="AH1" s="65" t="s">
        <v>69</v>
      </c>
      <c r="AI1" s="63" t="s">
        <v>70</v>
      </c>
      <c r="AJ1" s="2" t="s">
        <v>71</v>
      </c>
      <c r="AK1" s="1" t="s">
        <v>74</v>
      </c>
      <c r="AL1" s="1" t="s">
        <v>75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2" t="s">
        <v>26</v>
      </c>
      <c r="BF1" s="2" t="s">
        <v>27</v>
      </c>
      <c r="BG1" s="2" t="s">
        <v>28</v>
      </c>
      <c r="BH1" s="2" t="s">
        <v>29</v>
      </c>
      <c r="BI1" s="2" t="s">
        <v>30</v>
      </c>
      <c r="BJ1" s="2" t="s">
        <v>31</v>
      </c>
      <c r="BK1" s="1" t="s">
        <v>32</v>
      </c>
      <c r="BL1" s="1" t="s">
        <v>33</v>
      </c>
      <c r="BM1" s="1" t="s">
        <v>34</v>
      </c>
      <c r="BN1" s="3" t="s">
        <v>54</v>
      </c>
      <c r="BO1" s="3" t="s">
        <v>35</v>
      </c>
      <c r="BP1" s="3" t="s">
        <v>36</v>
      </c>
      <c r="BQ1" s="1" t="s">
        <v>37</v>
      </c>
      <c r="BR1" s="12" t="s">
        <v>38</v>
      </c>
      <c r="BS1" s="12" t="s">
        <v>39</v>
      </c>
      <c r="BT1" s="12" t="s">
        <v>40</v>
      </c>
      <c r="BU1" s="14" t="s">
        <v>55</v>
      </c>
      <c r="BV1" s="16" t="s">
        <v>56</v>
      </c>
      <c r="BW1" s="50" t="s">
        <v>57</v>
      </c>
      <c r="BX1" s="1" t="s">
        <v>80</v>
      </c>
      <c r="BY1" s="4"/>
    </row>
    <row r="2" spans="1:77" s="24" customFormat="1" x14ac:dyDescent="0.2">
      <c r="A2" s="29">
        <v>4604</v>
      </c>
      <c r="B2" s="7">
        <v>43830</v>
      </c>
      <c r="C2" s="6">
        <v>1</v>
      </c>
      <c r="D2" s="6">
        <v>7.75</v>
      </c>
      <c r="E2" s="26" t="s">
        <v>79</v>
      </c>
      <c r="F2" s="26" t="s">
        <v>78</v>
      </c>
      <c r="G2" s="11" t="s">
        <v>77</v>
      </c>
      <c r="H2" s="8">
        <v>0.52083333333333337</v>
      </c>
      <c r="I2" s="8">
        <v>0.14583333333333334</v>
      </c>
      <c r="J2">
        <v>3</v>
      </c>
      <c r="K2" s="22"/>
      <c r="L2" s="58">
        <v>34.250379372954399</v>
      </c>
      <c r="M2" s="53">
        <v>34.253002137655969</v>
      </c>
      <c r="N2" s="53">
        <f t="shared" ref="N2:N33" si="0">M2-L2</f>
        <v>2.6227647015701905E-3</v>
      </c>
      <c r="O2" s="55">
        <v>1.0241929999999999</v>
      </c>
      <c r="P2" s="20">
        <v>7.7544435143539667</v>
      </c>
      <c r="Q2" s="44">
        <v>7.83690812940723</v>
      </c>
      <c r="R2" s="40">
        <f t="shared" ref="R2:R33" si="1">Q2-P2</f>
        <v>8.2464615053263302E-2</v>
      </c>
      <c r="S2" s="21">
        <v>2.3557527544060011</v>
      </c>
      <c r="T2" s="36">
        <v>2.7692594985254924</v>
      </c>
      <c r="U2" s="39">
        <f t="shared" ref="U2:U33" si="2">T2-S2</f>
        <v>0.41350674411949129</v>
      </c>
      <c r="V2" s="28">
        <v>964.43508250794673</v>
      </c>
      <c r="W2" s="46">
        <v>775.45097628273072</v>
      </c>
      <c r="X2" s="37">
        <f t="shared" ref="X2:X33" si="3">W2-V2</f>
        <v>-188.98410622521601</v>
      </c>
      <c r="Y2" s="28">
        <v>1001.0738960173264</v>
      </c>
      <c r="Z2" s="48">
        <v>804.91025468909538</v>
      </c>
      <c r="AA2" s="37">
        <f t="shared" ref="AA2:AA33" si="4">Z2-Y2</f>
        <v>-196.16364132823105</v>
      </c>
      <c r="AB2" s="60">
        <v>2333.1003500000002</v>
      </c>
      <c r="AC2" s="57">
        <v>2293.526359</v>
      </c>
      <c r="AD2" s="43">
        <f t="shared" ref="AD2:AD33" si="5">AC2-AB2</f>
        <v>-39.573991000000206</v>
      </c>
      <c r="AE2" s="31">
        <f t="shared" ref="AE2:AE33" si="6">AB2*10^-6</f>
        <v>2.3331003500000002E-3</v>
      </c>
      <c r="AF2" s="29">
        <f t="shared" ref="AF2:AF33" si="7">AC2*10^-6</f>
        <v>2.293526359E-3</v>
      </c>
      <c r="AG2" s="64">
        <v>2511.8083086143861</v>
      </c>
      <c r="AH2" s="31">
        <v>2513.2658230000002</v>
      </c>
      <c r="AI2" s="42">
        <f t="shared" ref="AI2:AI33" si="8">AH2-AG2</f>
        <v>1.457514385614104</v>
      </c>
      <c r="AJ2" s="31">
        <f t="shared" ref="AJ2:AJ33" si="9">AI2+BF2+(BH2+BI2)-BE2</f>
        <v>-0.2692750123858958</v>
      </c>
      <c r="AK2" s="31">
        <f t="shared" ref="AK2:AK33" si="10">AG2*10^-6</f>
        <v>2.5118083086143861E-3</v>
      </c>
      <c r="AL2" s="31">
        <f t="shared" ref="AL2:AL33" si="11">AH2*10^-6</f>
        <v>2.513265823E-3</v>
      </c>
      <c r="AM2">
        <v>0.66900000000000004</v>
      </c>
      <c r="AN2">
        <v>3.3069999999999999</v>
      </c>
      <c r="AO2">
        <v>0.85</v>
      </c>
      <c r="AP2">
        <v>0.58799999999999997</v>
      </c>
      <c r="AQ2">
        <v>0.26200000000000001</v>
      </c>
      <c r="AR2">
        <v>4.1580000000000004</v>
      </c>
      <c r="AS2">
        <v>2.39</v>
      </c>
      <c r="AT2">
        <v>3.3010000000000002</v>
      </c>
      <c r="AU2">
        <v>0.89100000000000001</v>
      </c>
      <c r="AV2">
        <v>0.503</v>
      </c>
      <c r="AW2">
        <v>0.38800000000000001</v>
      </c>
      <c r="AX2">
        <v>3.847</v>
      </c>
      <c r="AY2">
        <f t="shared" ref="AY2:AY33" si="12">AS2-AM2</f>
        <v>1.7210000000000001</v>
      </c>
      <c r="AZ2">
        <f t="shared" ref="AZ2:AZ33" si="13">AT2-AN2</f>
        <v>-5.9999999999997833E-3</v>
      </c>
      <c r="BA2">
        <f t="shared" ref="BA2:BA33" si="14">AU2-AO2</f>
        <v>4.1000000000000036E-2</v>
      </c>
      <c r="BB2">
        <f t="shared" ref="BB2:BB33" si="15">AV2-AP2</f>
        <v>-8.4999999999999964E-2</v>
      </c>
      <c r="BC2">
        <f t="shared" ref="BC2:BC33" si="16">AW2-AQ2</f>
        <v>0.126</v>
      </c>
      <c r="BD2">
        <f t="shared" ref="BD2:BD33" si="17">AX2-AR2</f>
        <v>-0.31100000000000039</v>
      </c>
      <c r="BE2" s="31">
        <f t="shared" ref="BE2:BE33" si="18">AY2*O2</f>
        <v>1.7626361529999999</v>
      </c>
      <c r="BF2" s="31">
        <f t="shared" ref="BF2:BF33" si="19">AZ2*O2</f>
        <v>-6.1451579999997775E-3</v>
      </c>
      <c r="BG2" s="31">
        <f t="shared" ref="BG2:BG33" si="20">BA2*O2</f>
        <v>4.1991913000000033E-2</v>
      </c>
      <c r="BH2" s="31">
        <f t="shared" ref="BH2:BH33" si="21">BB2*O2</f>
        <v>-8.7056404999999962E-2</v>
      </c>
      <c r="BI2" s="31">
        <f t="shared" ref="BI2:BI33" si="22">BC2*O2</f>
        <v>0.129048318</v>
      </c>
      <c r="BJ2" s="31">
        <f t="shared" ref="BJ2:BJ33" si="23">BD2*O2</f>
        <v>-0.31852402300000038</v>
      </c>
      <c r="BK2" s="31">
        <f t="shared" ref="BK2:BK33" si="24">AJ2*10^-6</f>
        <v>-2.6927501238589577E-7</v>
      </c>
      <c r="BL2" s="31">
        <f t="shared" ref="BL2:BL33" si="25">-(0.5*BK2*100*0.75*O2)</f>
        <v>1.0342109353520539E-5</v>
      </c>
      <c r="BM2" s="31">
        <f t="shared" ref="BM2:BM33" si="26">BL2/3</f>
        <v>3.4473697845068462E-6</v>
      </c>
      <c r="BN2" s="23"/>
      <c r="BO2" s="23"/>
      <c r="BP2" s="23"/>
      <c r="BQ2" s="22"/>
      <c r="BR2" s="32"/>
      <c r="BS2" s="32"/>
      <c r="BT2" s="32"/>
      <c r="BU2" s="33"/>
      <c r="BV2" s="34"/>
      <c r="BW2" s="35"/>
      <c r="BX2" s="52"/>
      <c r="BY2" s="25"/>
    </row>
    <row r="3" spans="1:77" x14ac:dyDescent="0.2">
      <c r="A3" s="6">
        <v>4605</v>
      </c>
      <c r="B3" s="7">
        <v>43830</v>
      </c>
      <c r="C3" s="6">
        <v>1</v>
      </c>
      <c r="D3" s="6">
        <v>7.75</v>
      </c>
      <c r="E3" s="6">
        <v>6850</v>
      </c>
      <c r="F3" t="s">
        <v>41</v>
      </c>
      <c r="G3" s="11" t="s">
        <v>77</v>
      </c>
      <c r="H3" s="8">
        <v>0.52083333333333337</v>
      </c>
      <c r="I3" s="8">
        <v>0.14583333333333334</v>
      </c>
      <c r="J3">
        <v>3</v>
      </c>
      <c r="K3" s="6">
        <v>92.6</v>
      </c>
      <c r="L3" s="58">
        <v>34.250379372954399</v>
      </c>
      <c r="M3" s="56">
        <v>34.254313518623</v>
      </c>
      <c r="N3" s="54">
        <f t="shared" si="0"/>
        <v>3.9341456686017295E-3</v>
      </c>
      <c r="O3" s="55">
        <v>1.024194</v>
      </c>
      <c r="P3" s="20">
        <v>7.7544435143539667</v>
      </c>
      <c r="Q3" s="45">
        <v>7.8807202272459351</v>
      </c>
      <c r="R3" s="41">
        <f t="shared" si="1"/>
        <v>0.1262767128919684</v>
      </c>
      <c r="S3" s="21">
        <v>2.3557527544060011</v>
      </c>
      <c r="T3" s="27">
        <v>3.0269903244427145</v>
      </c>
      <c r="U3" s="38">
        <f t="shared" si="2"/>
        <v>0.67123757003671347</v>
      </c>
      <c r="V3" s="28">
        <v>964.43508250794673</v>
      </c>
      <c r="W3" s="47">
        <v>692.73295292194837</v>
      </c>
      <c r="X3" s="49">
        <f t="shared" si="3"/>
        <v>-271.70212958599836</v>
      </c>
      <c r="Y3" s="28">
        <v>1001.0738960173264</v>
      </c>
      <c r="Z3" s="47">
        <v>719.04976523366599</v>
      </c>
      <c r="AA3" s="37">
        <f t="shared" si="4"/>
        <v>-282.02413078366044</v>
      </c>
      <c r="AB3" s="60">
        <v>2333.1003500000002</v>
      </c>
      <c r="AC3" s="61">
        <v>2282.3715270000002</v>
      </c>
      <c r="AD3" s="43">
        <f t="shared" si="5"/>
        <v>-50.72882299999992</v>
      </c>
      <c r="AE3" s="31">
        <f t="shared" si="6"/>
        <v>2.3331003500000002E-3</v>
      </c>
      <c r="AF3" s="29">
        <f t="shared" si="7"/>
        <v>2.2823715270000001E-3</v>
      </c>
      <c r="AG3" s="64">
        <v>2511.8083086143861</v>
      </c>
      <c r="AH3" s="64">
        <v>2526.4062026358201</v>
      </c>
      <c r="AI3" s="24">
        <f t="shared" si="8"/>
        <v>14.597894021434058</v>
      </c>
      <c r="AJ3" s="24">
        <f t="shared" si="9"/>
        <v>12.87110293743406</v>
      </c>
      <c r="AK3" s="31">
        <f t="shared" si="10"/>
        <v>2.5118083086143861E-3</v>
      </c>
      <c r="AL3" s="31">
        <f t="shared" si="11"/>
        <v>2.5264062026358202E-3</v>
      </c>
      <c r="AM3">
        <v>0.66900000000000004</v>
      </c>
      <c r="AN3">
        <v>3.3069999999999999</v>
      </c>
      <c r="AO3">
        <v>0.85</v>
      </c>
      <c r="AP3">
        <v>0.58799999999999997</v>
      </c>
      <c r="AQ3">
        <v>0.26200000000000001</v>
      </c>
      <c r="AR3">
        <v>4.1580000000000004</v>
      </c>
      <c r="AS3">
        <v>2.39</v>
      </c>
      <c r="AT3">
        <v>3.3010000000000002</v>
      </c>
      <c r="AU3">
        <v>0.89100000000000001</v>
      </c>
      <c r="AV3">
        <v>0.503</v>
      </c>
      <c r="AW3">
        <v>0.38800000000000001</v>
      </c>
      <c r="AX3">
        <v>3.847</v>
      </c>
      <c r="AY3">
        <f t="shared" si="12"/>
        <v>1.7210000000000001</v>
      </c>
      <c r="AZ3">
        <f t="shared" si="13"/>
        <v>-5.9999999999997833E-3</v>
      </c>
      <c r="BA3">
        <f t="shared" si="14"/>
        <v>4.1000000000000036E-2</v>
      </c>
      <c r="BB3">
        <f t="shared" si="15"/>
        <v>-8.4999999999999964E-2</v>
      </c>
      <c r="BC3">
        <f t="shared" si="16"/>
        <v>0.126</v>
      </c>
      <c r="BD3">
        <f t="shared" si="17"/>
        <v>-0.31100000000000039</v>
      </c>
      <c r="BE3">
        <f t="shared" si="18"/>
        <v>1.7626378740000002</v>
      </c>
      <c r="BF3">
        <f t="shared" si="19"/>
        <v>-6.1451639999997787E-3</v>
      </c>
      <c r="BG3">
        <f t="shared" si="20"/>
        <v>4.199195400000004E-2</v>
      </c>
      <c r="BH3">
        <f t="shared" si="21"/>
        <v>-8.7056489999999973E-2</v>
      </c>
      <c r="BI3">
        <f t="shared" si="22"/>
        <v>0.12904844400000001</v>
      </c>
      <c r="BJ3">
        <f t="shared" si="23"/>
        <v>-0.31852433400000041</v>
      </c>
      <c r="BK3" s="31">
        <f t="shared" si="24"/>
        <v>1.287110293743406E-5</v>
      </c>
      <c r="BL3" s="31">
        <f t="shared" si="25"/>
        <v>-4.943439900713378E-4</v>
      </c>
      <c r="BM3" s="31">
        <f t="shared" si="26"/>
        <v>-1.6478133002377927E-4</v>
      </c>
      <c r="BN3">
        <v>3.94</v>
      </c>
      <c r="BO3">
        <v>1.97</v>
      </c>
      <c r="BP3">
        <v>1.131</v>
      </c>
      <c r="BQ3">
        <f t="shared" ref="BQ3:BQ8" si="27">(2*3.14159265359*BO3*BP3)+(2*3.14159265359*BO3^2)</f>
        <v>38.383790546003404</v>
      </c>
      <c r="BR3" s="13">
        <f t="shared" ref="BR3:BR8" si="28">BM3/BQ3</f>
        <v>-4.2929926325615758E-6</v>
      </c>
      <c r="BS3" s="13">
        <f t="shared" ref="BS3:BS8" si="29">BR3*10^3</f>
        <v>-4.2929926325615759E-3</v>
      </c>
      <c r="BT3" s="13">
        <f t="shared" ref="BT3:BT8" si="30">BR3*10^6</f>
        <v>-4.2929926325615755</v>
      </c>
      <c r="BU3" s="15">
        <f t="shared" ref="BU3:BU8" si="31">BS3*12</f>
        <v>-5.1515911590738914E-2</v>
      </c>
    </row>
    <row r="4" spans="1:77" x14ac:dyDescent="0.2">
      <c r="A4" s="6">
        <v>4606</v>
      </c>
      <c r="B4" s="7">
        <v>43830</v>
      </c>
      <c r="C4" s="6">
        <v>1</v>
      </c>
      <c r="D4" s="6">
        <v>7.75</v>
      </c>
      <c r="E4" s="6">
        <v>6886</v>
      </c>
      <c r="F4" t="s">
        <v>41</v>
      </c>
      <c r="G4" s="11" t="s">
        <v>77</v>
      </c>
      <c r="H4" s="8">
        <v>0.52083333333333337</v>
      </c>
      <c r="I4" s="8">
        <v>0.14583333333333334</v>
      </c>
      <c r="J4">
        <v>3</v>
      </c>
      <c r="K4" s="6">
        <v>94.7</v>
      </c>
      <c r="L4" s="58">
        <v>34.250379372954399</v>
      </c>
      <c r="M4" s="56">
        <v>34.255624898666099</v>
      </c>
      <c r="N4" s="54">
        <f t="shared" si="0"/>
        <v>5.2455257117003384E-3</v>
      </c>
      <c r="O4" s="55">
        <v>1.024195</v>
      </c>
      <c r="P4" s="20">
        <v>7.7544435143539667</v>
      </c>
      <c r="Q4" s="45">
        <v>7.873847851570523</v>
      </c>
      <c r="R4">
        <f t="shared" si="1"/>
        <v>0.1194043372165563</v>
      </c>
      <c r="S4" s="21">
        <v>2.3557527544060011</v>
      </c>
      <c r="T4" s="27">
        <v>2.9956591763977047</v>
      </c>
      <c r="U4">
        <f t="shared" si="2"/>
        <v>0.63990642199170367</v>
      </c>
      <c r="V4" s="28">
        <v>964.43508250794673</v>
      </c>
      <c r="W4" s="47">
        <v>707.58771667439566</v>
      </c>
      <c r="X4" s="49">
        <f t="shared" si="3"/>
        <v>-256.84736583355107</v>
      </c>
      <c r="Y4" s="28">
        <v>1001.0738960173264</v>
      </c>
      <c r="Z4" s="47">
        <v>734.4688391285888</v>
      </c>
      <c r="AA4" s="37">
        <f t="shared" si="4"/>
        <v>-266.60505688873764</v>
      </c>
      <c r="AB4" s="60">
        <v>2333.1003500000002</v>
      </c>
      <c r="AC4" s="61">
        <v>2292.0710029000002</v>
      </c>
      <c r="AD4" s="43">
        <f t="shared" si="5"/>
        <v>-41.029347099999995</v>
      </c>
      <c r="AE4" s="31">
        <f t="shared" si="6"/>
        <v>2.3331003500000002E-3</v>
      </c>
      <c r="AF4" s="29">
        <f t="shared" si="7"/>
        <v>2.2920710029000002E-3</v>
      </c>
      <c r="AG4" s="64">
        <v>2511.8083086143861</v>
      </c>
      <c r="AH4" s="64">
        <v>2532.7845066915802</v>
      </c>
      <c r="AI4" s="24">
        <f t="shared" si="8"/>
        <v>20.976198077194113</v>
      </c>
      <c r="AJ4" s="24">
        <f t="shared" si="9"/>
        <v>19.249405307194113</v>
      </c>
      <c r="AK4" s="31">
        <f t="shared" si="10"/>
        <v>2.5118083086143861E-3</v>
      </c>
      <c r="AL4" s="31">
        <f t="shared" si="11"/>
        <v>2.5327845066915799E-3</v>
      </c>
      <c r="AM4">
        <v>0.66900000000000004</v>
      </c>
      <c r="AN4">
        <v>3.3069999999999999</v>
      </c>
      <c r="AO4">
        <v>0.85</v>
      </c>
      <c r="AP4">
        <v>0.58799999999999997</v>
      </c>
      <c r="AQ4">
        <v>0.26200000000000001</v>
      </c>
      <c r="AR4">
        <v>4.1580000000000004</v>
      </c>
      <c r="AS4">
        <v>2.39</v>
      </c>
      <c r="AT4">
        <v>3.3010000000000002</v>
      </c>
      <c r="AU4">
        <v>0.89100000000000001</v>
      </c>
      <c r="AV4">
        <v>0.503</v>
      </c>
      <c r="AW4">
        <v>0.38800000000000001</v>
      </c>
      <c r="AX4">
        <v>3.847</v>
      </c>
      <c r="AY4">
        <f t="shared" si="12"/>
        <v>1.7210000000000001</v>
      </c>
      <c r="AZ4">
        <f t="shared" si="13"/>
        <v>-5.9999999999997833E-3</v>
      </c>
      <c r="BA4">
        <f t="shared" si="14"/>
        <v>4.1000000000000036E-2</v>
      </c>
      <c r="BB4">
        <f t="shared" si="15"/>
        <v>-8.4999999999999964E-2</v>
      </c>
      <c r="BC4">
        <f t="shared" si="16"/>
        <v>0.126</v>
      </c>
      <c r="BD4">
        <f t="shared" si="17"/>
        <v>-0.31100000000000039</v>
      </c>
      <c r="BE4">
        <f t="shared" si="18"/>
        <v>1.762639595</v>
      </c>
      <c r="BF4">
        <f t="shared" si="19"/>
        <v>-6.1451699999997781E-3</v>
      </c>
      <c r="BG4">
        <f t="shared" si="20"/>
        <v>4.1991995000000039E-2</v>
      </c>
      <c r="BH4">
        <f t="shared" si="21"/>
        <v>-8.7056574999999956E-2</v>
      </c>
      <c r="BI4">
        <f t="shared" si="22"/>
        <v>0.12904857</v>
      </c>
      <c r="BJ4">
        <f t="shared" si="23"/>
        <v>-0.31852464500000038</v>
      </c>
      <c r="BK4" s="31">
        <f t="shared" si="24"/>
        <v>1.9249405307194113E-5</v>
      </c>
      <c r="BL4" s="31">
        <f t="shared" si="25"/>
        <v>-7.3931792507256279E-4</v>
      </c>
      <c r="BM4" s="31">
        <f t="shared" si="26"/>
        <v>-2.4643930835752093E-4</v>
      </c>
      <c r="BN4">
        <v>3.9060000000000006</v>
      </c>
      <c r="BO4">
        <v>1.9530000000000003</v>
      </c>
      <c r="BP4">
        <v>1.4990000000000001</v>
      </c>
      <c r="BQ4">
        <f t="shared" si="27"/>
        <v>42.359702243792626</v>
      </c>
      <c r="BR4" s="13">
        <f t="shared" si="28"/>
        <v>-5.8177771632857515E-6</v>
      </c>
      <c r="BS4" s="13">
        <f t="shared" si="29"/>
        <v>-5.8177771632857518E-3</v>
      </c>
      <c r="BT4" s="13">
        <f t="shared" si="30"/>
        <v>-5.8177771632857516</v>
      </c>
      <c r="BU4" s="15">
        <f t="shared" si="31"/>
        <v>-6.9813325959429018E-2</v>
      </c>
    </row>
    <row r="5" spans="1:77" x14ac:dyDescent="0.2">
      <c r="A5" s="6">
        <v>4607</v>
      </c>
      <c r="B5" s="7">
        <v>43830</v>
      </c>
      <c r="C5" s="6">
        <v>1</v>
      </c>
      <c r="D5" s="6">
        <v>7.75</v>
      </c>
      <c r="E5" s="6">
        <v>6892</v>
      </c>
      <c r="F5" t="s">
        <v>41</v>
      </c>
      <c r="G5" s="11" t="s">
        <v>77</v>
      </c>
      <c r="H5" s="8">
        <v>0.52083333333333337</v>
      </c>
      <c r="I5" s="8">
        <v>0.14583333333333334</v>
      </c>
      <c r="J5">
        <v>3</v>
      </c>
      <c r="K5" s="6">
        <v>97.9</v>
      </c>
      <c r="L5" s="58">
        <v>34.250379372954399</v>
      </c>
      <c r="M5" s="56">
        <v>34.253002137655997</v>
      </c>
      <c r="N5" s="54">
        <f t="shared" si="0"/>
        <v>2.6227647015986122E-3</v>
      </c>
      <c r="O5" s="55">
        <v>1.0241929999999999</v>
      </c>
      <c r="P5" s="20">
        <v>7.7544435143539667</v>
      </c>
      <c r="Q5" s="45">
        <v>7.8797786900115989</v>
      </c>
      <c r="R5">
        <f t="shared" si="1"/>
        <v>0.12533517565763219</v>
      </c>
      <c r="S5" s="21">
        <v>2.3557527544060011</v>
      </c>
      <c r="T5" s="27">
        <v>3.0099810343535878</v>
      </c>
      <c r="U5">
        <f t="shared" si="2"/>
        <v>0.6542282799475867</v>
      </c>
      <c r="V5" s="28">
        <v>964.43508250794673</v>
      </c>
      <c r="W5" s="47">
        <v>691.8522075443168</v>
      </c>
      <c r="X5" s="49">
        <f t="shared" si="3"/>
        <v>-272.58287496362993</v>
      </c>
      <c r="Y5" s="28">
        <v>1001.0738960173264</v>
      </c>
      <c r="Z5" s="47">
        <v>718.13557995788756</v>
      </c>
      <c r="AA5" s="37">
        <f t="shared" si="4"/>
        <v>-282.93831605943888</v>
      </c>
      <c r="AB5" s="60">
        <v>2333.1003500000002</v>
      </c>
      <c r="AC5" s="61">
        <v>2274.1528928000002</v>
      </c>
      <c r="AD5" s="43">
        <f t="shared" si="5"/>
        <v>-58.947457199999917</v>
      </c>
      <c r="AE5" s="31">
        <f t="shared" si="6"/>
        <v>2.3331003500000002E-3</v>
      </c>
      <c r="AF5" s="29">
        <f t="shared" si="7"/>
        <v>2.2741528927999999E-3</v>
      </c>
      <c r="AG5" s="64">
        <v>2511.8083086143861</v>
      </c>
      <c r="AH5" s="64">
        <v>2517.01694502584</v>
      </c>
      <c r="AI5" s="24">
        <f t="shared" si="8"/>
        <v>5.208636411453881</v>
      </c>
      <c r="AJ5" s="24">
        <f t="shared" si="9"/>
        <v>3.4818470134538817</v>
      </c>
      <c r="AK5" s="31">
        <f t="shared" si="10"/>
        <v>2.5118083086143861E-3</v>
      </c>
      <c r="AL5" s="31">
        <f t="shared" si="11"/>
        <v>2.5170169450258397E-3</v>
      </c>
      <c r="AM5">
        <v>0.66900000000000004</v>
      </c>
      <c r="AN5">
        <v>3.3069999999999999</v>
      </c>
      <c r="AO5">
        <v>0.85</v>
      </c>
      <c r="AP5">
        <v>0.58799999999999997</v>
      </c>
      <c r="AQ5">
        <v>0.26200000000000001</v>
      </c>
      <c r="AR5">
        <v>4.1580000000000004</v>
      </c>
      <c r="AS5">
        <v>2.39</v>
      </c>
      <c r="AT5">
        <v>3.3010000000000002</v>
      </c>
      <c r="AU5">
        <v>0.89100000000000001</v>
      </c>
      <c r="AV5">
        <v>0.503</v>
      </c>
      <c r="AW5">
        <v>0.38800000000000001</v>
      </c>
      <c r="AX5">
        <v>3.847</v>
      </c>
      <c r="AY5">
        <f t="shared" si="12"/>
        <v>1.7210000000000001</v>
      </c>
      <c r="AZ5">
        <f t="shared" si="13"/>
        <v>-5.9999999999997833E-3</v>
      </c>
      <c r="BA5">
        <f t="shared" si="14"/>
        <v>4.1000000000000036E-2</v>
      </c>
      <c r="BB5">
        <f t="shared" si="15"/>
        <v>-8.4999999999999964E-2</v>
      </c>
      <c r="BC5">
        <f t="shared" si="16"/>
        <v>0.126</v>
      </c>
      <c r="BD5">
        <f t="shared" si="17"/>
        <v>-0.31100000000000039</v>
      </c>
      <c r="BE5">
        <f t="shared" si="18"/>
        <v>1.7626361529999999</v>
      </c>
      <c r="BF5">
        <f t="shared" si="19"/>
        <v>-6.1451579999997775E-3</v>
      </c>
      <c r="BG5">
        <f t="shared" si="20"/>
        <v>4.1991913000000033E-2</v>
      </c>
      <c r="BH5">
        <f t="shared" si="21"/>
        <v>-8.7056404999999962E-2</v>
      </c>
      <c r="BI5">
        <f t="shared" si="22"/>
        <v>0.129048318</v>
      </c>
      <c r="BJ5">
        <f t="shared" si="23"/>
        <v>-0.31852402300000038</v>
      </c>
      <c r="BK5" s="31">
        <f t="shared" si="24"/>
        <v>3.4818470134538814E-6</v>
      </c>
      <c r="BL5" s="31">
        <f t="shared" si="25"/>
        <v>-1.3372812518438893E-4</v>
      </c>
      <c r="BM5" s="31">
        <f t="shared" si="26"/>
        <v>-4.457604172812964E-5</v>
      </c>
      <c r="BN5">
        <v>3.5229999999999997</v>
      </c>
      <c r="BO5">
        <v>1.7614999999999998</v>
      </c>
      <c r="BP5">
        <v>1.403</v>
      </c>
      <c r="BQ5">
        <f t="shared" si="27"/>
        <v>35.024150941902008</v>
      </c>
      <c r="BR5" s="13">
        <f t="shared" si="28"/>
        <v>-1.2727229791258121E-6</v>
      </c>
      <c r="BS5" s="13">
        <f t="shared" si="29"/>
        <v>-1.2727229791258121E-3</v>
      </c>
      <c r="BT5" s="13">
        <f t="shared" si="30"/>
        <v>-1.2727229791258121</v>
      </c>
      <c r="BU5" s="15">
        <f t="shared" si="31"/>
        <v>-1.5272675749509745E-2</v>
      </c>
    </row>
    <row r="6" spans="1:77" x14ac:dyDescent="0.2">
      <c r="A6" s="6">
        <v>4608</v>
      </c>
      <c r="B6" s="7">
        <v>43830</v>
      </c>
      <c r="C6" s="6">
        <v>1</v>
      </c>
      <c r="D6" s="6">
        <v>7.75</v>
      </c>
      <c r="E6" s="6">
        <v>6835</v>
      </c>
      <c r="F6" t="s">
        <v>41</v>
      </c>
      <c r="G6" s="11" t="s">
        <v>77</v>
      </c>
      <c r="H6" s="8">
        <v>0.52083333333333337</v>
      </c>
      <c r="I6" s="8">
        <v>0.14583333333333334</v>
      </c>
      <c r="J6">
        <v>3</v>
      </c>
      <c r="K6" s="6">
        <v>95.5</v>
      </c>
      <c r="L6" s="58">
        <v>34.250379372954399</v>
      </c>
      <c r="M6" s="56">
        <v>34.2438224450473</v>
      </c>
      <c r="N6" s="54">
        <f t="shared" si="0"/>
        <v>-6.5569279070984976E-3</v>
      </c>
      <c r="O6" s="55">
        <v>1.024186</v>
      </c>
      <c r="P6" s="20">
        <v>7.7544435143539667</v>
      </c>
      <c r="Q6" s="45">
        <v>7.834622360824091</v>
      </c>
      <c r="R6">
        <f t="shared" si="1"/>
        <v>8.0178846470124299E-2</v>
      </c>
      <c r="S6" s="21">
        <v>2.3557527544060011</v>
      </c>
      <c r="T6" s="27">
        <v>2.7639271508043137</v>
      </c>
      <c r="U6">
        <f t="shared" si="2"/>
        <v>0.40817439639831266</v>
      </c>
      <c r="V6" s="28">
        <v>964.43508250794673</v>
      </c>
      <c r="W6" s="47">
        <v>782.29502217244135</v>
      </c>
      <c r="X6" s="49">
        <f t="shared" si="3"/>
        <v>-182.14006033550538</v>
      </c>
      <c r="Y6" s="28">
        <v>1001.0738960173264</v>
      </c>
      <c r="Z6" s="47">
        <v>812.01445898622865</v>
      </c>
      <c r="AA6" s="37">
        <f t="shared" si="4"/>
        <v>-189.05943703109779</v>
      </c>
      <c r="AB6" s="60">
        <v>2333.1003500000002</v>
      </c>
      <c r="AC6" s="61">
        <v>2300.718218</v>
      </c>
      <c r="AD6" s="43">
        <f t="shared" si="5"/>
        <v>-32.382132000000183</v>
      </c>
      <c r="AE6" s="31">
        <f t="shared" si="6"/>
        <v>2.3331003500000002E-3</v>
      </c>
      <c r="AF6" s="29">
        <f t="shared" si="7"/>
        <v>2.3007182179999998E-3</v>
      </c>
      <c r="AG6" s="64">
        <v>2511.8083086143861</v>
      </c>
      <c r="AH6" s="64">
        <v>2519.6010208082698</v>
      </c>
      <c r="AI6" s="24">
        <f t="shared" si="8"/>
        <v>7.7927121938837445</v>
      </c>
      <c r="AJ6" s="24">
        <f t="shared" si="9"/>
        <v>6.0659345978837447</v>
      </c>
      <c r="AK6" s="31">
        <f t="shared" si="10"/>
        <v>2.5118083086143861E-3</v>
      </c>
      <c r="AL6" s="31">
        <f t="shared" si="11"/>
        <v>2.5196010208082698E-3</v>
      </c>
      <c r="AM6">
        <v>0.66900000000000004</v>
      </c>
      <c r="AN6">
        <v>3.3069999999999999</v>
      </c>
      <c r="AO6">
        <v>0.85</v>
      </c>
      <c r="AP6">
        <v>0.58799999999999997</v>
      </c>
      <c r="AQ6">
        <v>0.26200000000000001</v>
      </c>
      <c r="AR6">
        <v>4.1580000000000004</v>
      </c>
      <c r="AS6">
        <v>2.39</v>
      </c>
      <c r="AT6">
        <v>3.3010000000000002</v>
      </c>
      <c r="AU6">
        <v>0.89100000000000001</v>
      </c>
      <c r="AV6">
        <v>0.503</v>
      </c>
      <c r="AW6">
        <v>0.38800000000000001</v>
      </c>
      <c r="AX6">
        <v>3.847</v>
      </c>
      <c r="AY6">
        <f t="shared" si="12"/>
        <v>1.7210000000000001</v>
      </c>
      <c r="AZ6">
        <f t="shared" si="13"/>
        <v>-5.9999999999997833E-3</v>
      </c>
      <c r="BA6">
        <f t="shared" si="14"/>
        <v>4.1000000000000036E-2</v>
      </c>
      <c r="BB6">
        <f t="shared" si="15"/>
        <v>-8.4999999999999964E-2</v>
      </c>
      <c r="BC6">
        <f t="shared" si="16"/>
        <v>0.126</v>
      </c>
      <c r="BD6">
        <f t="shared" si="17"/>
        <v>-0.31100000000000039</v>
      </c>
      <c r="BE6">
        <f t="shared" si="18"/>
        <v>1.7626241060000001</v>
      </c>
      <c r="BF6">
        <f t="shared" si="19"/>
        <v>-6.1451159999997779E-3</v>
      </c>
      <c r="BG6">
        <f t="shared" si="20"/>
        <v>4.1991626000000039E-2</v>
      </c>
      <c r="BH6">
        <f t="shared" si="21"/>
        <v>-8.705580999999997E-2</v>
      </c>
      <c r="BI6">
        <f t="shared" si="22"/>
        <v>0.12904743600000002</v>
      </c>
      <c r="BJ6">
        <f t="shared" si="23"/>
        <v>-0.31852184600000039</v>
      </c>
      <c r="BK6" s="31">
        <f t="shared" si="24"/>
        <v>6.065934597883744E-6</v>
      </c>
      <c r="BL6" s="31">
        <f t="shared" si="25"/>
        <v>-2.3297419845255601E-4</v>
      </c>
      <c r="BM6" s="31">
        <f t="shared" si="26"/>
        <v>-7.7658066150852002E-5</v>
      </c>
      <c r="BN6">
        <v>4.0350000000000001</v>
      </c>
      <c r="BO6">
        <v>2.0175000000000001</v>
      </c>
      <c r="BP6">
        <v>1.9649999999999999</v>
      </c>
      <c r="BQ6">
        <f t="shared" si="27"/>
        <v>50.48346971769098</v>
      </c>
      <c r="BR6" s="13">
        <f t="shared" si="28"/>
        <v>-1.5382870191990428E-6</v>
      </c>
      <c r="BS6" s="13">
        <f t="shared" si="29"/>
        <v>-1.5382870191990427E-3</v>
      </c>
      <c r="BT6" s="13">
        <f t="shared" si="30"/>
        <v>-1.5382870191990428</v>
      </c>
      <c r="BU6" s="15">
        <f t="shared" si="31"/>
        <v>-1.8459444230388512E-2</v>
      </c>
    </row>
    <row r="7" spans="1:77" x14ac:dyDescent="0.2">
      <c r="A7" s="6">
        <v>4609</v>
      </c>
      <c r="B7" s="7">
        <v>43830</v>
      </c>
      <c r="C7" s="6">
        <v>1</v>
      </c>
      <c r="D7" s="6">
        <v>7.75</v>
      </c>
      <c r="E7" s="6">
        <v>6869</v>
      </c>
      <c r="F7" t="s">
        <v>41</v>
      </c>
      <c r="G7" s="11" t="s">
        <v>77</v>
      </c>
      <c r="H7" s="8">
        <v>0.52083333333333337</v>
      </c>
      <c r="I7" s="8">
        <v>0.14583333333333334</v>
      </c>
      <c r="J7">
        <v>3</v>
      </c>
      <c r="K7" s="6"/>
      <c r="L7" s="58">
        <v>34.250379372954399</v>
      </c>
      <c r="M7" s="56">
        <v>34.250379372954391</v>
      </c>
      <c r="N7" s="54">
        <f t="shared" si="0"/>
        <v>0</v>
      </c>
      <c r="O7" s="55">
        <v>1.0241910000000001</v>
      </c>
      <c r="P7" s="20">
        <v>7.7544435143539667</v>
      </c>
      <c r="Q7" s="45">
        <v>7.8549691187164559</v>
      </c>
      <c r="R7" s="40">
        <f t="shared" si="1"/>
        <v>0.10052560436248914</v>
      </c>
      <c r="S7" s="21">
        <v>2.3557527544060011</v>
      </c>
      <c r="T7" s="27">
        <v>2.8681980143283821</v>
      </c>
      <c r="U7" s="39">
        <f t="shared" si="2"/>
        <v>0.51244525992238099</v>
      </c>
      <c r="V7" s="28">
        <v>964.43508250794673</v>
      </c>
      <c r="W7" s="47">
        <v>739.09661710321302</v>
      </c>
      <c r="X7" s="37">
        <f t="shared" si="3"/>
        <v>-225.33846540473371</v>
      </c>
      <c r="Y7" s="28">
        <v>1001.0738960173264</v>
      </c>
      <c r="Z7" s="47">
        <v>767.17483989975358</v>
      </c>
      <c r="AA7" s="37">
        <f t="shared" si="4"/>
        <v>-233.89905611757285</v>
      </c>
      <c r="AB7" s="60">
        <v>2333.1003500000002</v>
      </c>
      <c r="AC7" s="61">
        <v>2285.1858990000001</v>
      </c>
      <c r="AD7" s="43">
        <f t="shared" si="5"/>
        <v>-47.914451000000099</v>
      </c>
      <c r="AE7" s="31">
        <f t="shared" si="6"/>
        <v>2.3331003500000002E-3</v>
      </c>
      <c r="AF7" s="29">
        <f t="shared" si="7"/>
        <v>2.2851858989999998E-3</v>
      </c>
      <c r="AG7" s="64">
        <v>2511.8083086143861</v>
      </c>
      <c r="AH7" s="64">
        <v>2514.4827409999998</v>
      </c>
      <c r="AI7" s="24">
        <f t="shared" si="8"/>
        <v>2.6744323856137271</v>
      </c>
      <c r="AJ7" s="24">
        <f t="shared" si="9"/>
        <v>0.94764635961372745</v>
      </c>
      <c r="AK7" s="31">
        <f t="shared" si="10"/>
        <v>2.5118083086143861E-3</v>
      </c>
      <c r="AL7" s="31">
        <f t="shared" si="11"/>
        <v>2.5144827409999998E-3</v>
      </c>
      <c r="AM7">
        <v>0.66900000000000004</v>
      </c>
      <c r="AN7">
        <v>3.3069999999999999</v>
      </c>
      <c r="AO7">
        <v>0.85</v>
      </c>
      <c r="AP7">
        <v>0.58799999999999997</v>
      </c>
      <c r="AQ7">
        <v>0.26200000000000001</v>
      </c>
      <c r="AR7">
        <v>4.1580000000000004</v>
      </c>
      <c r="AS7">
        <v>2.39</v>
      </c>
      <c r="AT7">
        <v>3.3010000000000002</v>
      </c>
      <c r="AU7">
        <v>0.89100000000000001</v>
      </c>
      <c r="AV7">
        <v>0.503</v>
      </c>
      <c r="AW7">
        <v>0.38800000000000001</v>
      </c>
      <c r="AX7">
        <v>3.847</v>
      </c>
      <c r="AY7">
        <f t="shared" si="12"/>
        <v>1.7210000000000001</v>
      </c>
      <c r="AZ7">
        <f t="shared" si="13"/>
        <v>-5.9999999999997833E-3</v>
      </c>
      <c r="BA7">
        <f t="shared" si="14"/>
        <v>4.1000000000000036E-2</v>
      </c>
      <c r="BB7">
        <f t="shared" si="15"/>
        <v>-8.4999999999999964E-2</v>
      </c>
      <c r="BC7">
        <f t="shared" si="16"/>
        <v>0.126</v>
      </c>
      <c r="BD7">
        <f t="shared" si="17"/>
        <v>-0.31100000000000039</v>
      </c>
      <c r="BE7">
        <f t="shared" si="18"/>
        <v>1.7626327110000002</v>
      </c>
      <c r="BF7">
        <f t="shared" si="19"/>
        <v>-6.1451459999997786E-3</v>
      </c>
      <c r="BG7">
        <f t="shared" si="20"/>
        <v>4.1991831000000042E-2</v>
      </c>
      <c r="BH7">
        <f t="shared" si="21"/>
        <v>-8.7056234999999968E-2</v>
      </c>
      <c r="BI7">
        <f t="shared" si="22"/>
        <v>0.12904806600000002</v>
      </c>
      <c r="BJ7">
        <f t="shared" si="23"/>
        <v>-0.31852340100000043</v>
      </c>
      <c r="BK7" s="31">
        <f t="shared" si="24"/>
        <v>9.4764635961372743E-7</v>
      </c>
      <c r="BL7" s="31">
        <f t="shared" si="25"/>
        <v>-3.6396407726217868E-5</v>
      </c>
      <c r="BM7" s="31">
        <f t="shared" si="26"/>
        <v>-1.213213590873929E-5</v>
      </c>
      <c r="BN7">
        <v>3.8759999999999999</v>
      </c>
      <c r="BO7">
        <v>1.9379999999999999</v>
      </c>
      <c r="BP7">
        <v>1.3280000000000001</v>
      </c>
      <c r="BQ7">
        <f t="shared" si="27"/>
        <v>39.769471667278268</v>
      </c>
      <c r="BR7" s="13">
        <f t="shared" si="28"/>
        <v>-3.0506153087071138E-7</v>
      </c>
      <c r="BS7" s="13">
        <f t="shared" si="29"/>
        <v>-3.050615308707114E-4</v>
      </c>
      <c r="BT7" s="13">
        <f t="shared" si="30"/>
        <v>-0.30506153087071136</v>
      </c>
      <c r="BU7" s="15">
        <f t="shared" si="31"/>
        <v>-3.6607383704485366E-3</v>
      </c>
    </row>
    <row r="8" spans="1:77" x14ac:dyDescent="0.2">
      <c r="A8" s="6">
        <v>4610</v>
      </c>
      <c r="B8" s="7">
        <v>43830</v>
      </c>
      <c r="C8" s="6">
        <v>1</v>
      </c>
      <c r="D8" s="6">
        <v>7.75</v>
      </c>
      <c r="E8" s="6">
        <v>6888</v>
      </c>
      <c r="F8" t="s">
        <v>41</v>
      </c>
      <c r="G8" s="11" t="s">
        <v>77</v>
      </c>
      <c r="H8" s="8">
        <v>0.52083333333333337</v>
      </c>
      <c r="I8" s="8">
        <v>0.14583333333333334</v>
      </c>
      <c r="J8">
        <v>3</v>
      </c>
      <c r="K8" s="6"/>
      <c r="L8" s="58">
        <v>34.250379372954399</v>
      </c>
      <c r="M8" s="56">
        <v>34.259559033257347</v>
      </c>
      <c r="N8" s="54">
        <f t="shared" si="0"/>
        <v>9.1796603029479229E-3</v>
      </c>
      <c r="O8" s="55">
        <v>1.0241979999999999</v>
      </c>
      <c r="P8" s="20">
        <v>7.7544435143539667</v>
      </c>
      <c r="Q8" s="45">
        <v>7.8223635734894934</v>
      </c>
      <c r="R8" s="41">
        <f t="shared" si="1"/>
        <v>6.7920059135526678E-2</v>
      </c>
      <c r="S8" s="21">
        <v>2.3557527544060011</v>
      </c>
      <c r="T8" s="27">
        <v>2.7015698212462858</v>
      </c>
      <c r="U8" s="38">
        <f t="shared" si="2"/>
        <v>0.34581706684028468</v>
      </c>
      <c r="V8" s="28">
        <v>964.43508250794673</v>
      </c>
      <c r="W8" s="47">
        <v>808.79346243642078</v>
      </c>
      <c r="X8" s="49">
        <f t="shared" si="3"/>
        <v>-155.64162007152595</v>
      </c>
      <c r="Y8" s="28">
        <v>1001.0738960173264</v>
      </c>
      <c r="Z8" s="47">
        <v>839.51930364091925</v>
      </c>
      <c r="AA8" s="37">
        <f t="shared" si="4"/>
        <v>-161.55459237640719</v>
      </c>
      <c r="AB8" s="60">
        <v>2333.1003500000002</v>
      </c>
      <c r="AC8" s="61">
        <v>2308.4552100000001</v>
      </c>
      <c r="AD8" s="43">
        <f t="shared" si="5"/>
        <v>-24.645140000000083</v>
      </c>
      <c r="AE8" s="31">
        <f t="shared" si="6"/>
        <v>2.3331003500000002E-3</v>
      </c>
      <c r="AF8" s="29">
        <f t="shared" si="7"/>
        <v>2.3084552100000001E-3</v>
      </c>
      <c r="AG8" s="64">
        <v>2511.8083086143861</v>
      </c>
      <c r="AH8" s="64">
        <v>2521.2008354</v>
      </c>
      <c r="AI8" s="24">
        <f t="shared" si="8"/>
        <v>9.3925267856138817</v>
      </c>
      <c r="AJ8" s="24">
        <f t="shared" si="9"/>
        <v>7.6657289576138812</v>
      </c>
      <c r="AK8" s="31">
        <f t="shared" si="10"/>
        <v>2.5118083086143861E-3</v>
      </c>
      <c r="AL8" s="31">
        <f t="shared" si="11"/>
        <v>2.5212008354E-3</v>
      </c>
      <c r="AM8">
        <v>0.66900000000000004</v>
      </c>
      <c r="AN8">
        <v>3.3069999999999999</v>
      </c>
      <c r="AO8">
        <v>0.85</v>
      </c>
      <c r="AP8">
        <v>0.58799999999999997</v>
      </c>
      <c r="AQ8">
        <v>0.26200000000000001</v>
      </c>
      <c r="AR8">
        <v>4.1580000000000004</v>
      </c>
      <c r="AS8">
        <v>2.39</v>
      </c>
      <c r="AT8">
        <v>3.3010000000000002</v>
      </c>
      <c r="AU8">
        <v>0.89100000000000001</v>
      </c>
      <c r="AV8">
        <v>0.503</v>
      </c>
      <c r="AW8">
        <v>0.38800000000000001</v>
      </c>
      <c r="AX8">
        <v>3.847</v>
      </c>
      <c r="AY8">
        <f t="shared" si="12"/>
        <v>1.7210000000000001</v>
      </c>
      <c r="AZ8">
        <f t="shared" si="13"/>
        <v>-5.9999999999997833E-3</v>
      </c>
      <c r="BA8">
        <f t="shared" si="14"/>
        <v>4.1000000000000036E-2</v>
      </c>
      <c r="BB8">
        <f t="shared" si="15"/>
        <v>-8.4999999999999964E-2</v>
      </c>
      <c r="BC8">
        <f t="shared" si="16"/>
        <v>0.126</v>
      </c>
      <c r="BD8">
        <f t="shared" si="17"/>
        <v>-0.31100000000000039</v>
      </c>
      <c r="BE8">
        <f t="shared" si="18"/>
        <v>1.762644758</v>
      </c>
      <c r="BF8">
        <f t="shared" si="19"/>
        <v>-6.1451879999997773E-3</v>
      </c>
      <c r="BG8">
        <f t="shared" si="20"/>
        <v>4.1992118000000037E-2</v>
      </c>
      <c r="BH8">
        <f t="shared" si="21"/>
        <v>-8.705682999999996E-2</v>
      </c>
      <c r="BI8">
        <f t="shared" si="22"/>
        <v>0.129048948</v>
      </c>
      <c r="BJ8">
        <f t="shared" si="23"/>
        <v>-0.31852557800000036</v>
      </c>
      <c r="BK8" s="31">
        <f t="shared" si="24"/>
        <v>7.6657289576138812E-6</v>
      </c>
      <c r="BL8" s="31">
        <f t="shared" si="25"/>
        <v>-2.944209100098833E-4</v>
      </c>
      <c r="BM8" s="31">
        <f t="shared" si="26"/>
        <v>-9.8140303336627767E-5</v>
      </c>
      <c r="BN8">
        <v>3.7810000000000006</v>
      </c>
      <c r="BO8">
        <v>1.8905000000000003</v>
      </c>
      <c r="BP8">
        <v>1.0429999999999999</v>
      </c>
      <c r="BQ8">
        <f t="shared" si="27"/>
        <v>34.845174408426999</v>
      </c>
      <c r="BR8" s="13">
        <f t="shared" si="28"/>
        <v>-2.8164675597919637E-6</v>
      </c>
      <c r="BS8" s="13">
        <f t="shared" si="29"/>
        <v>-2.8164675597919637E-3</v>
      </c>
      <c r="BT8" s="13">
        <f t="shared" si="30"/>
        <v>-2.8164675597919637</v>
      </c>
      <c r="BU8" s="15">
        <f t="shared" si="31"/>
        <v>-3.3797610717503562E-2</v>
      </c>
    </row>
    <row r="9" spans="1:77" x14ac:dyDescent="0.2">
      <c r="A9" s="6">
        <v>4676</v>
      </c>
      <c r="B9" s="7">
        <v>43832</v>
      </c>
      <c r="C9" s="6">
        <v>1</v>
      </c>
      <c r="D9" s="6">
        <v>7.75</v>
      </c>
      <c r="E9" s="26" t="s">
        <v>79</v>
      </c>
      <c r="F9" s="26" t="s">
        <v>78</v>
      </c>
      <c r="G9" s="10" t="s">
        <v>76</v>
      </c>
      <c r="H9" s="8">
        <v>0.34722222222222227</v>
      </c>
      <c r="I9" s="8">
        <v>0.47222222222222227</v>
      </c>
      <c r="J9">
        <v>3</v>
      </c>
      <c r="K9" s="6"/>
      <c r="L9" s="58">
        <v>34.806349477939698</v>
      </c>
      <c r="M9" s="56">
        <v>34.722455868783435</v>
      </c>
      <c r="N9" s="54">
        <f t="shared" si="0"/>
        <v>-8.3893609156262983E-2</v>
      </c>
      <c r="O9" s="55">
        <v>1.024551</v>
      </c>
      <c r="P9" s="20">
        <v>7.7413335042282334</v>
      </c>
      <c r="Q9" s="45">
        <v>7.7322769133453333</v>
      </c>
      <c r="R9">
        <f t="shared" si="1"/>
        <v>-9.0565908829001174E-3</v>
      </c>
      <c r="S9" s="21">
        <v>2.2957365021901124</v>
      </c>
      <c r="T9" s="27">
        <v>2.2543893980566128</v>
      </c>
      <c r="U9">
        <f t="shared" si="2"/>
        <v>-4.1347104133499624E-2</v>
      </c>
      <c r="V9" s="28">
        <v>987.27438922326405</v>
      </c>
      <c r="W9" s="47">
        <v>1012.4559654569309</v>
      </c>
      <c r="X9" s="49">
        <f t="shared" si="3"/>
        <v>25.181576233666874</v>
      </c>
      <c r="Y9" s="28">
        <v>1024.7690933681638</v>
      </c>
      <c r="Z9" s="47">
        <v>1050.9088370267864</v>
      </c>
      <c r="AA9" s="37">
        <f t="shared" si="4"/>
        <v>26.139743658622592</v>
      </c>
      <c r="AB9" s="60">
        <v>2320.0063599999999</v>
      </c>
      <c r="AC9" s="61">
        <v>2326.7699809999999</v>
      </c>
      <c r="AD9" s="43">
        <f t="shared" si="5"/>
        <v>6.7636210000000574</v>
      </c>
      <c r="AE9" s="31">
        <f t="shared" si="6"/>
        <v>2.3200063599999998E-3</v>
      </c>
      <c r="AF9" s="29">
        <f t="shared" si="7"/>
        <v>2.3267699809999998E-3</v>
      </c>
      <c r="AG9" s="64">
        <v>2494.732978</v>
      </c>
      <c r="AH9" s="64">
        <v>2496.9294140000002</v>
      </c>
      <c r="AI9" s="24">
        <f t="shared" si="8"/>
        <v>2.1964360000001761</v>
      </c>
      <c r="AJ9" s="24">
        <f t="shared" si="9"/>
        <v>-1.7941901449998241</v>
      </c>
      <c r="AK9" s="31">
        <f t="shared" si="10"/>
        <v>2.4947329779999999E-3</v>
      </c>
      <c r="AL9" s="31">
        <f t="shared" si="11"/>
        <v>2.4969294140000002E-3</v>
      </c>
      <c r="AM9">
        <v>1.268</v>
      </c>
      <c r="AN9">
        <v>3.4569999999999999</v>
      </c>
      <c r="AO9">
        <v>2.3479999999999999</v>
      </c>
      <c r="AP9">
        <v>1.4709999999999999</v>
      </c>
      <c r="AQ9">
        <v>0.877</v>
      </c>
      <c r="AR9">
        <v>5.3490000000000002</v>
      </c>
      <c r="AS9">
        <v>5.4210000000000003</v>
      </c>
      <c r="AT9">
        <v>3.8780000000000001</v>
      </c>
      <c r="AU9">
        <v>2.1850000000000001</v>
      </c>
      <c r="AV9">
        <v>1.653</v>
      </c>
      <c r="AW9">
        <v>0.53200000000000003</v>
      </c>
      <c r="AX9">
        <v>3.3250000000000002</v>
      </c>
      <c r="AY9">
        <f t="shared" si="12"/>
        <v>4.1530000000000005</v>
      </c>
      <c r="AZ9">
        <f t="shared" si="13"/>
        <v>0.42100000000000026</v>
      </c>
      <c r="BA9">
        <f t="shared" si="14"/>
        <v>-0.16299999999999981</v>
      </c>
      <c r="BB9">
        <f t="shared" si="15"/>
        <v>0.18200000000000016</v>
      </c>
      <c r="BC9">
        <f t="shared" si="16"/>
        <v>-0.34499999999999997</v>
      </c>
      <c r="BD9">
        <f t="shared" si="17"/>
        <v>-2.024</v>
      </c>
      <c r="BE9">
        <f t="shared" si="18"/>
        <v>4.2549603030000007</v>
      </c>
      <c r="BF9">
        <f t="shared" si="19"/>
        <v>0.43133597100000026</v>
      </c>
      <c r="BG9">
        <f t="shared" si="20"/>
        <v>-0.1670018129999998</v>
      </c>
      <c r="BH9">
        <f t="shared" si="21"/>
        <v>0.18646828200000015</v>
      </c>
      <c r="BI9">
        <f t="shared" si="22"/>
        <v>-0.35347009499999998</v>
      </c>
      <c r="BJ9">
        <f t="shared" si="23"/>
        <v>-2.0736912240000001</v>
      </c>
      <c r="BK9" s="31">
        <f t="shared" si="24"/>
        <v>-1.7941901449998241E-6</v>
      </c>
      <c r="BL9" s="31">
        <f t="shared" si="25"/>
        <v>6.8933974021864302E-5</v>
      </c>
      <c r="BM9" s="31">
        <f t="shared" si="26"/>
        <v>2.2977991340621433E-5</v>
      </c>
    </row>
    <row r="10" spans="1:77" x14ac:dyDescent="0.2">
      <c r="A10" s="6">
        <v>4677</v>
      </c>
      <c r="B10" s="7">
        <v>43832</v>
      </c>
      <c r="C10" s="6">
        <v>1</v>
      </c>
      <c r="D10" s="6">
        <v>7.75</v>
      </c>
      <c r="E10" s="6">
        <v>6850</v>
      </c>
      <c r="F10" t="s">
        <v>41</v>
      </c>
      <c r="G10" s="10" t="s">
        <v>76</v>
      </c>
      <c r="H10" s="8">
        <v>0.34722222222222227</v>
      </c>
      <c r="I10" s="8">
        <v>0.47222222222222227</v>
      </c>
      <c r="J10">
        <v>3</v>
      </c>
      <c r="K10" s="6">
        <v>96.3</v>
      </c>
      <c r="L10" s="58">
        <v>34.806349477939698</v>
      </c>
      <c r="M10" s="56">
        <v>34.721145001013198</v>
      </c>
      <c r="N10" s="54">
        <f t="shared" si="0"/>
        <v>-8.520447692649924E-2</v>
      </c>
      <c r="O10" s="55">
        <v>1.0245500000000001</v>
      </c>
      <c r="P10" s="20">
        <v>7.7413335042282334</v>
      </c>
      <c r="Q10" s="45">
        <v>7.5863495433831449</v>
      </c>
      <c r="R10">
        <f t="shared" si="1"/>
        <v>-0.15498396084508848</v>
      </c>
      <c r="S10" s="21">
        <v>2.2957365021901124</v>
      </c>
      <c r="T10" s="27">
        <v>1.6812944620620827</v>
      </c>
      <c r="U10">
        <f t="shared" si="2"/>
        <v>-0.61444204012802972</v>
      </c>
      <c r="V10" s="28">
        <v>987.27438922326405</v>
      </c>
      <c r="W10" s="47">
        <v>1478.6213442133921</v>
      </c>
      <c r="X10" s="49">
        <f t="shared" si="3"/>
        <v>491.3469549901281</v>
      </c>
      <c r="Y10" s="28">
        <v>1024.7690933681638</v>
      </c>
      <c r="Z10" s="47">
        <v>1534.7791235114071</v>
      </c>
      <c r="AA10" s="37">
        <f t="shared" si="4"/>
        <v>510.01003014324328</v>
      </c>
      <c r="AB10" s="60">
        <v>2320.0063599999999</v>
      </c>
      <c r="AC10" s="61">
        <v>2397.8105062999998</v>
      </c>
      <c r="AD10" s="43">
        <f t="shared" si="5"/>
        <v>77.804146299999957</v>
      </c>
      <c r="AE10" s="31">
        <f t="shared" si="6"/>
        <v>2.3200063599999998E-3</v>
      </c>
      <c r="AF10" s="29">
        <f t="shared" si="7"/>
        <v>2.3978105062999995E-3</v>
      </c>
      <c r="AG10" s="64">
        <v>2494.732978</v>
      </c>
      <c r="AH10" s="64">
        <v>2505.30108608818</v>
      </c>
      <c r="AI10" s="24">
        <f t="shared" si="8"/>
        <v>10.568108088179997</v>
      </c>
      <c r="AJ10" s="24">
        <f t="shared" si="9"/>
        <v>6.5774858381799968</v>
      </c>
      <c r="AK10" s="31">
        <f t="shared" si="10"/>
        <v>2.4947329779999999E-3</v>
      </c>
      <c r="AL10" s="31">
        <f t="shared" si="11"/>
        <v>2.5053010860881797E-3</v>
      </c>
      <c r="AM10">
        <v>1.268</v>
      </c>
      <c r="AN10">
        <v>3.4569999999999999</v>
      </c>
      <c r="AO10">
        <v>2.3479999999999999</v>
      </c>
      <c r="AP10">
        <v>1.4709999999999999</v>
      </c>
      <c r="AQ10">
        <v>0.877</v>
      </c>
      <c r="AR10">
        <v>5.3490000000000002</v>
      </c>
      <c r="AS10">
        <v>5.4210000000000003</v>
      </c>
      <c r="AT10">
        <v>3.8780000000000001</v>
      </c>
      <c r="AU10">
        <v>2.1850000000000001</v>
      </c>
      <c r="AV10">
        <v>1.653</v>
      </c>
      <c r="AW10">
        <v>0.53200000000000003</v>
      </c>
      <c r="AX10">
        <v>3.3250000000000002</v>
      </c>
      <c r="AY10">
        <f t="shared" si="12"/>
        <v>4.1530000000000005</v>
      </c>
      <c r="AZ10">
        <f t="shared" si="13"/>
        <v>0.42100000000000026</v>
      </c>
      <c r="BA10">
        <f t="shared" si="14"/>
        <v>-0.16299999999999981</v>
      </c>
      <c r="BB10">
        <f t="shared" si="15"/>
        <v>0.18200000000000016</v>
      </c>
      <c r="BC10">
        <f t="shared" si="16"/>
        <v>-0.34499999999999997</v>
      </c>
      <c r="BD10">
        <f t="shared" si="17"/>
        <v>-2.024</v>
      </c>
      <c r="BE10">
        <f t="shared" si="18"/>
        <v>4.2549561500000008</v>
      </c>
      <c r="BF10">
        <f t="shared" si="19"/>
        <v>0.43133555000000029</v>
      </c>
      <c r="BG10">
        <f t="shared" si="20"/>
        <v>-0.16700164999999981</v>
      </c>
      <c r="BH10">
        <f t="shared" si="21"/>
        <v>0.18646810000000019</v>
      </c>
      <c r="BI10">
        <f t="shared" si="22"/>
        <v>-0.35346974999999997</v>
      </c>
      <c r="BJ10">
        <f t="shared" si="23"/>
        <v>-2.0736892</v>
      </c>
      <c r="BK10" s="31">
        <f t="shared" si="24"/>
        <v>6.5774858381799968E-6</v>
      </c>
      <c r="BL10" s="31">
        <f t="shared" si="25"/>
        <v>-2.5271111683152435E-4</v>
      </c>
      <c r="BM10" s="31">
        <f t="shared" si="26"/>
        <v>-8.4237038943841451E-5</v>
      </c>
      <c r="BN10">
        <v>3.94</v>
      </c>
      <c r="BO10">
        <v>1.97</v>
      </c>
      <c r="BP10">
        <v>1.131</v>
      </c>
      <c r="BQ10">
        <f t="shared" ref="BQ10:BQ15" si="32">(2*3.14159265359*BO10*BP10)+(2*3.14159265359*BO10^2)</f>
        <v>38.383790546003404</v>
      </c>
      <c r="BR10" s="13">
        <f t="shared" ref="BR10:BR15" si="33">BM10/BQ10</f>
        <v>-2.1945992760376913E-6</v>
      </c>
      <c r="BS10" s="13">
        <f t="shared" ref="BS10:BS15" si="34">BR10*10^3</f>
        <v>-2.1945992760376912E-3</v>
      </c>
      <c r="BT10" s="13">
        <f t="shared" ref="BT10:BT15" si="35">BR10*10^6</f>
        <v>-2.1945992760376911</v>
      </c>
      <c r="BV10" s="17">
        <f>BS10*12</f>
        <v>-2.6335191312452294E-2</v>
      </c>
      <c r="BW10" s="51">
        <f t="shared" ref="BW10:BW15" si="36">BU3+BV10</f>
        <v>-7.7851102903191208E-2</v>
      </c>
      <c r="BX10" s="52">
        <f t="shared" ref="BX10:BX15" si="37">BW10*10^3</f>
        <v>-77.851102903191205</v>
      </c>
    </row>
    <row r="11" spans="1:77" x14ac:dyDescent="0.2">
      <c r="A11" s="6">
        <v>4678</v>
      </c>
      <c r="B11" s="7">
        <v>43832</v>
      </c>
      <c r="C11" s="6">
        <v>1</v>
      </c>
      <c r="D11" s="6">
        <v>7.75</v>
      </c>
      <c r="E11" s="6">
        <v>6886</v>
      </c>
      <c r="F11" t="s">
        <v>41</v>
      </c>
      <c r="G11" s="10" t="s">
        <v>76</v>
      </c>
      <c r="H11" s="8">
        <v>0.34722222222222227</v>
      </c>
      <c r="I11" s="8">
        <v>0.47222222222222227</v>
      </c>
      <c r="J11">
        <v>3</v>
      </c>
      <c r="K11" s="6">
        <v>94.2</v>
      </c>
      <c r="L11" s="58">
        <v>34.806349477939698</v>
      </c>
      <c r="M11" s="56">
        <v>34.913882746166202</v>
      </c>
      <c r="N11" s="54">
        <f t="shared" si="0"/>
        <v>0.10753326822650422</v>
      </c>
      <c r="O11" s="55">
        <v>1.024697</v>
      </c>
      <c r="P11" s="20">
        <v>7.7413335042282334</v>
      </c>
      <c r="Q11" s="45">
        <v>7.6421261244402867</v>
      </c>
      <c r="R11">
        <f t="shared" si="1"/>
        <v>-9.9207379787946692E-2</v>
      </c>
      <c r="S11" s="21">
        <v>2.2957365021901124</v>
      </c>
      <c r="T11" s="27">
        <v>1.8977023405627946</v>
      </c>
      <c r="U11">
        <f t="shared" si="2"/>
        <v>-0.39803416162731775</v>
      </c>
      <c r="V11" s="28">
        <v>987.27438922326405</v>
      </c>
      <c r="W11" s="47">
        <v>1286.0121762032002</v>
      </c>
      <c r="X11" s="49">
        <f t="shared" si="3"/>
        <v>298.73778697993612</v>
      </c>
      <c r="Y11" s="28">
        <v>1024.7690933681638</v>
      </c>
      <c r="Z11" s="47">
        <v>1334.8493777848701</v>
      </c>
      <c r="AA11" s="37">
        <f t="shared" si="4"/>
        <v>310.08028441670626</v>
      </c>
      <c r="AB11" s="60">
        <v>2320.0063599999999</v>
      </c>
      <c r="AC11" s="61">
        <v>2382.7409129999996</v>
      </c>
      <c r="AD11" s="43">
        <f t="shared" si="5"/>
        <v>62.734552999999778</v>
      </c>
      <c r="AE11" s="31">
        <f t="shared" si="6"/>
        <v>2.3200063599999998E-3</v>
      </c>
      <c r="AF11" s="29">
        <f t="shared" si="7"/>
        <v>2.3827409129999993E-3</v>
      </c>
      <c r="AG11" s="64">
        <v>2494.732978</v>
      </c>
      <c r="AH11" s="64">
        <v>2514.48378331908</v>
      </c>
      <c r="AI11" s="24">
        <f t="shared" si="8"/>
        <v>19.750805319079973</v>
      </c>
      <c r="AJ11" s="24">
        <f t="shared" si="9"/>
        <v>15.759610504079973</v>
      </c>
      <c r="AK11" s="31">
        <f t="shared" si="10"/>
        <v>2.4947329779999999E-3</v>
      </c>
      <c r="AL11" s="31">
        <f t="shared" si="11"/>
        <v>2.5144837833190798E-3</v>
      </c>
      <c r="AM11">
        <v>1.268</v>
      </c>
      <c r="AN11">
        <v>3.4569999999999999</v>
      </c>
      <c r="AO11">
        <v>2.3479999999999999</v>
      </c>
      <c r="AP11">
        <v>1.4709999999999999</v>
      </c>
      <c r="AQ11">
        <v>0.877</v>
      </c>
      <c r="AR11">
        <v>5.3490000000000002</v>
      </c>
      <c r="AS11">
        <v>5.4210000000000003</v>
      </c>
      <c r="AT11">
        <v>3.8780000000000001</v>
      </c>
      <c r="AU11">
        <v>2.1850000000000001</v>
      </c>
      <c r="AV11">
        <v>1.653</v>
      </c>
      <c r="AW11">
        <v>0.53200000000000003</v>
      </c>
      <c r="AX11">
        <v>3.3250000000000002</v>
      </c>
      <c r="AY11">
        <f t="shared" si="12"/>
        <v>4.1530000000000005</v>
      </c>
      <c r="AZ11">
        <f t="shared" si="13"/>
        <v>0.42100000000000026</v>
      </c>
      <c r="BA11">
        <f t="shared" si="14"/>
        <v>-0.16299999999999981</v>
      </c>
      <c r="BB11">
        <f t="shared" si="15"/>
        <v>0.18200000000000016</v>
      </c>
      <c r="BC11">
        <f t="shared" si="16"/>
        <v>-0.34499999999999997</v>
      </c>
      <c r="BD11">
        <f t="shared" si="17"/>
        <v>-2.024</v>
      </c>
      <c r="BE11">
        <f t="shared" si="18"/>
        <v>4.2555666410000006</v>
      </c>
      <c r="BF11">
        <f t="shared" si="19"/>
        <v>0.43139743700000027</v>
      </c>
      <c r="BG11">
        <f t="shared" si="20"/>
        <v>-0.1670256109999998</v>
      </c>
      <c r="BH11">
        <f t="shared" si="21"/>
        <v>0.18649485400000015</v>
      </c>
      <c r="BI11">
        <f t="shared" si="22"/>
        <v>-0.35352046499999995</v>
      </c>
      <c r="BJ11">
        <f t="shared" si="23"/>
        <v>-2.0739867279999999</v>
      </c>
      <c r="BK11" s="31">
        <f t="shared" si="24"/>
        <v>1.5759610504079971E-5</v>
      </c>
      <c r="BL11" s="31">
        <f t="shared" si="25"/>
        <v>-6.0558096017622129E-4</v>
      </c>
      <c r="BM11" s="31">
        <f t="shared" si="26"/>
        <v>-2.0186032005874044E-4</v>
      </c>
      <c r="BN11">
        <v>3.9060000000000006</v>
      </c>
      <c r="BO11">
        <v>1.9530000000000003</v>
      </c>
      <c r="BP11">
        <v>1.4990000000000001</v>
      </c>
      <c r="BQ11">
        <f t="shared" si="32"/>
        <v>42.359702243792626</v>
      </c>
      <c r="BR11" s="13">
        <f t="shared" si="33"/>
        <v>-4.7653857172313094E-6</v>
      </c>
      <c r="BS11" s="13">
        <f t="shared" si="34"/>
        <v>-4.7653857172313095E-3</v>
      </c>
      <c r="BT11" s="13">
        <f t="shared" si="35"/>
        <v>-4.7653857172313092</v>
      </c>
      <c r="BV11" s="17">
        <f t="shared" ref="BV10:BV15" si="38">BS11*12</f>
        <v>-5.7184628606775714E-2</v>
      </c>
      <c r="BW11" s="51">
        <f t="shared" si="36"/>
        <v>-0.12699795456620472</v>
      </c>
      <c r="BX11" s="52">
        <f t="shared" si="37"/>
        <v>-126.99795456620471</v>
      </c>
    </row>
    <row r="12" spans="1:77" x14ac:dyDescent="0.2">
      <c r="A12" s="6">
        <v>4679</v>
      </c>
      <c r="B12" s="7">
        <v>43832</v>
      </c>
      <c r="C12" s="6">
        <v>1</v>
      </c>
      <c r="D12" s="6">
        <v>7.75</v>
      </c>
      <c r="E12" s="6">
        <v>6892</v>
      </c>
      <c r="F12" t="s">
        <v>41</v>
      </c>
      <c r="G12" s="10" t="s">
        <v>76</v>
      </c>
      <c r="H12" s="8">
        <v>0.34722222222222227</v>
      </c>
      <c r="I12" s="8">
        <v>0.47222222222222227</v>
      </c>
      <c r="J12">
        <v>3</v>
      </c>
      <c r="K12" s="6">
        <v>95.2</v>
      </c>
      <c r="L12" s="58">
        <v>34.806349477939698</v>
      </c>
      <c r="M12" s="56">
        <v>34.753916417258701</v>
      </c>
      <c r="N12" s="54">
        <f t="shared" si="0"/>
        <v>-5.2433060680996846E-2</v>
      </c>
      <c r="O12" s="55">
        <v>1.024575</v>
      </c>
      <c r="P12" s="20">
        <v>7.7413335042282334</v>
      </c>
      <c r="Q12" s="45">
        <v>7.561168247703776</v>
      </c>
      <c r="R12" s="40">
        <f t="shared" si="1"/>
        <v>-0.18016525652445736</v>
      </c>
      <c r="S12" s="21">
        <v>2.2957365021901124</v>
      </c>
      <c r="T12" s="27">
        <v>1.5948840753446247</v>
      </c>
      <c r="U12" s="39">
        <f t="shared" si="2"/>
        <v>-0.70085242684548765</v>
      </c>
      <c r="V12" s="28">
        <v>987.27438922326405</v>
      </c>
      <c r="W12" s="47">
        <v>1574.068993647144</v>
      </c>
      <c r="X12" s="37">
        <f t="shared" si="3"/>
        <v>586.79460442387995</v>
      </c>
      <c r="Y12" s="28">
        <v>1024.7690933681638</v>
      </c>
      <c r="Z12" s="47">
        <v>1633.8507516510995</v>
      </c>
      <c r="AA12" s="37">
        <f t="shared" si="4"/>
        <v>609.08165828293568</v>
      </c>
      <c r="AB12" s="60">
        <v>2320.0063599999999</v>
      </c>
      <c r="AC12" s="61">
        <v>2405.5655609999999</v>
      </c>
      <c r="AD12" s="43">
        <f t="shared" si="5"/>
        <v>85.55920100000003</v>
      </c>
      <c r="AE12" s="31">
        <f t="shared" si="6"/>
        <v>2.3200063599999998E-3</v>
      </c>
      <c r="AF12" s="29">
        <f t="shared" si="7"/>
        <v>2.4055655609999996E-3</v>
      </c>
      <c r="AG12" s="64">
        <v>2494.732978</v>
      </c>
      <c r="AH12" s="64">
        <v>2503.0862121680402</v>
      </c>
      <c r="AI12" s="24">
        <f t="shared" si="8"/>
        <v>8.3532341680402169</v>
      </c>
      <c r="AJ12" s="24">
        <f t="shared" si="9"/>
        <v>4.3625145430402172</v>
      </c>
      <c r="AK12" s="31">
        <f t="shared" si="10"/>
        <v>2.4947329779999999E-3</v>
      </c>
      <c r="AL12" s="31">
        <f t="shared" si="11"/>
        <v>2.5030862121680399E-3</v>
      </c>
      <c r="AM12">
        <v>1.268</v>
      </c>
      <c r="AN12">
        <v>3.4569999999999999</v>
      </c>
      <c r="AO12">
        <v>2.3479999999999999</v>
      </c>
      <c r="AP12">
        <v>1.4709999999999999</v>
      </c>
      <c r="AQ12">
        <v>0.877</v>
      </c>
      <c r="AR12">
        <v>5.3490000000000002</v>
      </c>
      <c r="AS12">
        <v>5.4210000000000003</v>
      </c>
      <c r="AT12">
        <v>3.8780000000000001</v>
      </c>
      <c r="AU12">
        <v>2.1850000000000001</v>
      </c>
      <c r="AV12">
        <v>1.653</v>
      </c>
      <c r="AW12">
        <v>0.53200000000000003</v>
      </c>
      <c r="AX12">
        <v>3.3250000000000002</v>
      </c>
      <c r="AY12">
        <f t="shared" si="12"/>
        <v>4.1530000000000005</v>
      </c>
      <c r="AZ12">
        <f t="shared" si="13"/>
        <v>0.42100000000000026</v>
      </c>
      <c r="BA12">
        <f t="shared" si="14"/>
        <v>-0.16299999999999981</v>
      </c>
      <c r="BB12">
        <f t="shared" si="15"/>
        <v>0.18200000000000016</v>
      </c>
      <c r="BC12">
        <f t="shared" si="16"/>
        <v>-0.34499999999999997</v>
      </c>
      <c r="BD12">
        <f t="shared" si="17"/>
        <v>-2.024</v>
      </c>
      <c r="BE12">
        <f t="shared" si="18"/>
        <v>4.2550599750000009</v>
      </c>
      <c r="BF12">
        <f t="shared" si="19"/>
        <v>0.43134607500000027</v>
      </c>
      <c r="BG12">
        <f t="shared" si="20"/>
        <v>-0.1670057249999998</v>
      </c>
      <c r="BH12">
        <f t="shared" si="21"/>
        <v>0.18647265000000016</v>
      </c>
      <c r="BI12">
        <f t="shared" si="22"/>
        <v>-0.35347837499999996</v>
      </c>
      <c r="BJ12">
        <f t="shared" si="23"/>
        <v>-2.0737398000000002</v>
      </c>
      <c r="BK12" s="31">
        <f t="shared" si="24"/>
        <v>4.3625145430402172E-6</v>
      </c>
      <c r="BL12" s="31">
        <f t="shared" si="25"/>
        <v>-1.6761462517257865E-4</v>
      </c>
      <c r="BM12" s="31">
        <f t="shared" si="26"/>
        <v>-5.5871541724192883E-5</v>
      </c>
      <c r="BN12">
        <v>3.5229999999999997</v>
      </c>
      <c r="BO12">
        <v>1.7614999999999998</v>
      </c>
      <c r="BP12">
        <v>1.403</v>
      </c>
      <c r="BQ12">
        <f t="shared" si="32"/>
        <v>35.024150941902008</v>
      </c>
      <c r="BR12" s="13">
        <f t="shared" si="33"/>
        <v>-1.5952290125996911E-6</v>
      </c>
      <c r="BS12" s="13">
        <f t="shared" si="34"/>
        <v>-1.5952290125996911E-3</v>
      </c>
      <c r="BT12" s="13">
        <f t="shared" si="35"/>
        <v>-1.5952290125996911</v>
      </c>
      <c r="BV12" s="17">
        <f t="shared" si="38"/>
        <v>-1.9142748151196293E-2</v>
      </c>
      <c r="BW12" s="51">
        <f t="shared" si="36"/>
        <v>-3.4415423900706038E-2</v>
      </c>
      <c r="BX12" s="52">
        <f t="shared" si="37"/>
        <v>-34.415423900706038</v>
      </c>
    </row>
    <row r="13" spans="1:77" x14ac:dyDescent="0.2">
      <c r="A13" s="6">
        <v>4680</v>
      </c>
      <c r="B13" s="7">
        <v>43832</v>
      </c>
      <c r="C13" s="6">
        <v>1</v>
      </c>
      <c r="D13" s="6">
        <v>7.75</v>
      </c>
      <c r="E13" s="6">
        <v>6835</v>
      </c>
      <c r="F13" t="s">
        <v>41</v>
      </c>
      <c r="G13" s="10" t="s">
        <v>76</v>
      </c>
      <c r="H13" s="8">
        <v>0.34722222222222227</v>
      </c>
      <c r="I13" s="8">
        <v>0.47222222222222227</v>
      </c>
      <c r="J13">
        <v>3</v>
      </c>
      <c r="K13" s="6">
        <v>90.9</v>
      </c>
      <c r="L13" s="58">
        <v>34.806349477939698</v>
      </c>
      <c r="M13" s="56">
        <v>34.713279774935003</v>
      </c>
      <c r="N13" s="54">
        <f t="shared" si="0"/>
        <v>-9.3069703004694304E-2</v>
      </c>
      <c r="O13" s="55">
        <v>1.0245439999999999</v>
      </c>
      <c r="P13" s="20">
        <v>7.7413335042282334</v>
      </c>
      <c r="Q13" s="45">
        <v>7.6582952095806354</v>
      </c>
      <c r="R13" s="41">
        <f t="shared" si="1"/>
        <v>-8.3038294647598043E-2</v>
      </c>
      <c r="S13" s="21">
        <v>2.2957365021901124</v>
      </c>
      <c r="T13" s="27">
        <v>1.9540635828822228</v>
      </c>
      <c r="U13" s="38">
        <f t="shared" si="2"/>
        <v>-0.34167291930788957</v>
      </c>
      <c r="V13" s="28">
        <v>987.27438922326405</v>
      </c>
      <c r="W13" s="47">
        <v>1234.0368624477758</v>
      </c>
      <c r="X13" s="49">
        <f t="shared" si="3"/>
        <v>246.76247322451172</v>
      </c>
      <c r="Y13" s="28">
        <v>1024.7690933681638</v>
      </c>
      <c r="Z13" s="47">
        <v>1280.9055741995196</v>
      </c>
      <c r="AA13" s="37">
        <f t="shared" si="4"/>
        <v>256.13648083135581</v>
      </c>
      <c r="AB13" s="60">
        <v>2320.0063599999999</v>
      </c>
      <c r="AC13" s="61">
        <v>2374.2911703999998</v>
      </c>
      <c r="AD13" s="43">
        <f t="shared" si="5"/>
        <v>54.284810399999969</v>
      </c>
      <c r="AE13" s="31">
        <f t="shared" si="6"/>
        <v>2.3200063599999998E-3</v>
      </c>
      <c r="AF13" s="29">
        <f t="shared" si="7"/>
        <v>2.3742911703999998E-3</v>
      </c>
      <c r="AG13" s="64">
        <v>2494.732978</v>
      </c>
      <c r="AH13" s="64">
        <v>2511.9407217929602</v>
      </c>
      <c r="AI13" s="24">
        <f t="shared" si="8"/>
        <v>17.207743792960173</v>
      </c>
      <c r="AJ13" s="24">
        <f t="shared" si="9"/>
        <v>13.217144912960173</v>
      </c>
      <c r="AK13" s="31">
        <f t="shared" si="10"/>
        <v>2.4947329779999999E-3</v>
      </c>
      <c r="AL13" s="31">
        <f t="shared" si="11"/>
        <v>2.5119407217929599E-3</v>
      </c>
      <c r="AM13">
        <v>1.268</v>
      </c>
      <c r="AN13">
        <v>3.4569999999999999</v>
      </c>
      <c r="AO13">
        <v>2.3479999999999999</v>
      </c>
      <c r="AP13">
        <v>1.4709999999999999</v>
      </c>
      <c r="AQ13">
        <v>0.877</v>
      </c>
      <c r="AR13">
        <v>5.3490000000000002</v>
      </c>
      <c r="AS13">
        <v>5.4210000000000003</v>
      </c>
      <c r="AT13">
        <v>3.8780000000000001</v>
      </c>
      <c r="AU13">
        <v>2.1850000000000001</v>
      </c>
      <c r="AV13">
        <v>1.653</v>
      </c>
      <c r="AW13">
        <v>0.53200000000000003</v>
      </c>
      <c r="AX13">
        <v>3.3250000000000002</v>
      </c>
      <c r="AY13">
        <f t="shared" si="12"/>
        <v>4.1530000000000005</v>
      </c>
      <c r="AZ13">
        <f t="shared" si="13"/>
        <v>0.42100000000000026</v>
      </c>
      <c r="BA13">
        <f t="shared" si="14"/>
        <v>-0.16299999999999981</v>
      </c>
      <c r="BB13">
        <f t="shared" si="15"/>
        <v>0.18200000000000016</v>
      </c>
      <c r="BC13">
        <f t="shared" si="16"/>
        <v>-0.34499999999999997</v>
      </c>
      <c r="BD13">
        <f t="shared" si="17"/>
        <v>-2.024</v>
      </c>
      <c r="BE13">
        <f t="shared" si="18"/>
        <v>4.2549312319999997</v>
      </c>
      <c r="BF13">
        <f t="shared" si="19"/>
        <v>0.43133302400000023</v>
      </c>
      <c r="BG13">
        <f t="shared" si="20"/>
        <v>-0.16700067199999979</v>
      </c>
      <c r="BH13">
        <f t="shared" si="21"/>
        <v>0.18646700800000016</v>
      </c>
      <c r="BI13">
        <f t="shared" si="22"/>
        <v>-0.35346767999999995</v>
      </c>
      <c r="BJ13">
        <f t="shared" si="23"/>
        <v>-2.0736770559999997</v>
      </c>
      <c r="BK13" s="31">
        <f t="shared" si="24"/>
        <v>1.3217144912960172E-5</v>
      </c>
      <c r="BL13" s="31">
        <f t="shared" si="25"/>
        <v>-5.0780799441389485E-4</v>
      </c>
      <c r="BM13" s="31">
        <f t="shared" si="26"/>
        <v>-1.6926933147129829E-4</v>
      </c>
      <c r="BN13">
        <v>4.0350000000000001</v>
      </c>
      <c r="BO13">
        <v>2.0175000000000001</v>
      </c>
      <c r="BP13">
        <v>1.9649999999999999</v>
      </c>
      <c r="BQ13">
        <f t="shared" si="32"/>
        <v>50.48346971769098</v>
      </c>
      <c r="BR13" s="13">
        <f t="shared" si="33"/>
        <v>-3.3529654839073203E-6</v>
      </c>
      <c r="BS13" s="13">
        <f t="shared" si="34"/>
        <v>-3.3529654839073203E-3</v>
      </c>
      <c r="BT13" s="13">
        <f t="shared" si="35"/>
        <v>-3.3529654839073202</v>
      </c>
      <c r="BV13" s="17">
        <f t="shared" si="38"/>
        <v>-4.0235585806887846E-2</v>
      </c>
      <c r="BW13" s="51">
        <f>BU6+BV13</f>
        <v>-5.8695030037276358E-2</v>
      </c>
      <c r="BX13" s="52">
        <f t="shared" si="37"/>
        <v>-58.695030037276361</v>
      </c>
    </row>
    <row r="14" spans="1:77" x14ac:dyDescent="0.2">
      <c r="A14" s="6">
        <v>4681</v>
      </c>
      <c r="B14" s="7">
        <v>43832</v>
      </c>
      <c r="C14" s="6">
        <v>1</v>
      </c>
      <c r="D14" s="6">
        <v>7.75</v>
      </c>
      <c r="E14" s="6">
        <v>6869</v>
      </c>
      <c r="F14" t="s">
        <v>41</v>
      </c>
      <c r="G14" s="10" t="s">
        <v>76</v>
      </c>
      <c r="H14" s="8">
        <v>0.34722222222222227</v>
      </c>
      <c r="I14" s="8">
        <v>0.47222222222222227</v>
      </c>
      <c r="J14">
        <v>3</v>
      </c>
      <c r="K14" s="6"/>
      <c r="L14" s="58">
        <v>34.806349477939698</v>
      </c>
      <c r="M14" s="56">
        <v>34.722455868783435</v>
      </c>
      <c r="N14" s="54">
        <f t="shared" si="0"/>
        <v>-8.3893609156262983E-2</v>
      </c>
      <c r="O14" s="55">
        <v>1.024551</v>
      </c>
      <c r="P14" s="20">
        <v>7.7413335042282334</v>
      </c>
      <c r="Q14" s="45">
        <v>7.5958213650937472</v>
      </c>
      <c r="R14">
        <f t="shared" si="1"/>
        <v>-0.14551213913448624</v>
      </c>
      <c r="S14" s="21">
        <v>2.2957365021901124</v>
      </c>
      <c r="T14" s="27">
        <v>1.7150921294760748</v>
      </c>
      <c r="U14">
        <f t="shared" si="2"/>
        <v>-0.58064437271403757</v>
      </c>
      <c r="V14" s="28">
        <v>987.27438922326405</v>
      </c>
      <c r="W14" s="47">
        <v>1443.9287400833311</v>
      </c>
      <c r="X14" s="49">
        <f t="shared" si="3"/>
        <v>456.6543508600671</v>
      </c>
      <c r="Y14" s="28">
        <v>1024.7690933681638</v>
      </c>
      <c r="Z14" s="47">
        <v>1498.768859844381</v>
      </c>
      <c r="AA14" s="37">
        <f t="shared" si="4"/>
        <v>473.99976647621725</v>
      </c>
      <c r="AB14" s="60">
        <v>2320.0063599999999</v>
      </c>
      <c r="AC14" s="61">
        <v>2394.6485720000001</v>
      </c>
      <c r="AD14" s="43">
        <f t="shared" si="5"/>
        <v>74.6422120000002</v>
      </c>
      <c r="AE14" s="31">
        <f t="shared" si="6"/>
        <v>2.3200063599999998E-3</v>
      </c>
      <c r="AF14" s="29">
        <f t="shared" si="7"/>
        <v>2.394648572E-3</v>
      </c>
      <c r="AG14" s="64">
        <v>2494.732978</v>
      </c>
      <c r="AH14" s="64">
        <v>2505.9991414000001</v>
      </c>
      <c r="AI14" s="24">
        <f t="shared" si="8"/>
        <v>11.266163400000096</v>
      </c>
      <c r="AJ14" s="24">
        <f t="shared" si="9"/>
        <v>7.2755372550000956</v>
      </c>
      <c r="AK14" s="31">
        <f t="shared" si="10"/>
        <v>2.4947329779999999E-3</v>
      </c>
      <c r="AL14" s="31">
        <f t="shared" si="11"/>
        <v>2.5059991413999999E-3</v>
      </c>
      <c r="AM14">
        <v>1.268</v>
      </c>
      <c r="AN14">
        <v>3.4569999999999999</v>
      </c>
      <c r="AO14">
        <v>2.3479999999999999</v>
      </c>
      <c r="AP14">
        <v>1.4709999999999999</v>
      </c>
      <c r="AQ14">
        <v>0.877</v>
      </c>
      <c r="AR14">
        <v>5.3490000000000002</v>
      </c>
      <c r="AS14">
        <v>5.4210000000000003</v>
      </c>
      <c r="AT14">
        <v>3.8780000000000001</v>
      </c>
      <c r="AU14">
        <v>2.1850000000000001</v>
      </c>
      <c r="AV14">
        <v>1.653</v>
      </c>
      <c r="AW14">
        <v>0.53200000000000003</v>
      </c>
      <c r="AX14">
        <v>3.3250000000000002</v>
      </c>
      <c r="AY14">
        <f t="shared" si="12"/>
        <v>4.1530000000000005</v>
      </c>
      <c r="AZ14">
        <f t="shared" si="13"/>
        <v>0.42100000000000026</v>
      </c>
      <c r="BA14">
        <f t="shared" si="14"/>
        <v>-0.16299999999999981</v>
      </c>
      <c r="BB14">
        <f t="shared" si="15"/>
        <v>0.18200000000000016</v>
      </c>
      <c r="BC14">
        <f t="shared" si="16"/>
        <v>-0.34499999999999997</v>
      </c>
      <c r="BD14">
        <f t="shared" si="17"/>
        <v>-2.024</v>
      </c>
      <c r="BE14">
        <f t="shared" si="18"/>
        <v>4.2549603030000007</v>
      </c>
      <c r="BF14">
        <f t="shared" si="19"/>
        <v>0.43133597100000026</v>
      </c>
      <c r="BG14">
        <f t="shared" si="20"/>
        <v>-0.1670018129999998</v>
      </c>
      <c r="BH14">
        <f t="shared" si="21"/>
        <v>0.18646828200000015</v>
      </c>
      <c r="BI14">
        <f t="shared" si="22"/>
        <v>-0.35347009499999998</v>
      </c>
      <c r="BJ14">
        <f t="shared" si="23"/>
        <v>-2.0736912240000001</v>
      </c>
      <c r="BK14" s="31">
        <f t="shared" si="24"/>
        <v>7.2755372550000951E-6</v>
      </c>
      <c r="BL14" s="31">
        <f t="shared" si="25"/>
        <v>-2.7953096138053508E-4</v>
      </c>
      <c r="BM14" s="31">
        <f t="shared" si="26"/>
        <v>-9.3176987126845031E-5</v>
      </c>
      <c r="BN14">
        <v>3.8759999999999999</v>
      </c>
      <c r="BO14">
        <v>1.9379999999999999</v>
      </c>
      <c r="BP14">
        <v>1.3280000000000001</v>
      </c>
      <c r="BQ14">
        <f t="shared" si="32"/>
        <v>39.769471667278268</v>
      </c>
      <c r="BR14" s="13">
        <f t="shared" si="33"/>
        <v>-2.3429274571809229E-6</v>
      </c>
      <c r="BS14" s="13">
        <f t="shared" si="34"/>
        <v>-2.3429274571809228E-3</v>
      </c>
      <c r="BT14" s="13">
        <f t="shared" si="35"/>
        <v>-2.3429274571809229</v>
      </c>
      <c r="BV14" s="17">
        <f t="shared" si="38"/>
        <v>-2.8115129486171071E-2</v>
      </c>
      <c r="BW14" s="51">
        <f t="shared" si="36"/>
        <v>-3.1775867856619608E-2</v>
      </c>
      <c r="BX14" s="52">
        <f t="shared" si="37"/>
        <v>-31.775867856619609</v>
      </c>
    </row>
    <row r="15" spans="1:77" x14ac:dyDescent="0.2">
      <c r="A15" s="6">
        <v>4682</v>
      </c>
      <c r="B15" s="7">
        <v>43832</v>
      </c>
      <c r="C15" s="6">
        <v>1</v>
      </c>
      <c r="D15" s="6">
        <v>7.75</v>
      </c>
      <c r="E15" s="6">
        <v>6888</v>
      </c>
      <c r="F15" t="s">
        <v>41</v>
      </c>
      <c r="G15" s="10" t="s">
        <v>76</v>
      </c>
      <c r="H15" s="8">
        <v>0.34722222222222227</v>
      </c>
      <c r="I15" s="8">
        <v>0.47222222222222227</v>
      </c>
      <c r="J15">
        <v>3</v>
      </c>
      <c r="K15" s="6"/>
      <c r="L15" s="58">
        <v>34.806349477939698</v>
      </c>
      <c r="M15" s="56">
        <v>34.892923130027924</v>
      </c>
      <c r="N15" s="54">
        <f t="shared" si="0"/>
        <v>8.6573652088226538E-2</v>
      </c>
      <c r="O15" s="55">
        <v>1.024681</v>
      </c>
      <c r="P15" s="20">
        <v>7.7413335042282334</v>
      </c>
      <c r="Q15" s="45">
        <v>7.6434832448184808</v>
      </c>
      <c r="R15">
        <f t="shared" si="1"/>
        <v>-9.785025940975256E-2</v>
      </c>
      <c r="S15" s="21">
        <v>2.2957365021901124</v>
      </c>
      <c r="T15" s="27">
        <v>1.903407106426328</v>
      </c>
      <c r="U15">
        <f t="shared" si="2"/>
        <v>-0.39232939576378434</v>
      </c>
      <c r="V15" s="28">
        <v>987.27438922326405</v>
      </c>
      <c r="W15" s="47">
        <v>1282.365762737563</v>
      </c>
      <c r="X15" s="49">
        <f t="shared" si="3"/>
        <v>295.09137351429899</v>
      </c>
      <c r="Y15" s="28">
        <v>1024.7690933681638</v>
      </c>
      <c r="Z15" s="47">
        <v>1331.0650656601038</v>
      </c>
      <c r="AA15" s="37">
        <f t="shared" si="4"/>
        <v>306.29597229193996</v>
      </c>
      <c r="AB15" s="60">
        <v>2320.0063599999999</v>
      </c>
      <c r="AC15" s="61">
        <v>2383.4690772999998</v>
      </c>
      <c r="AD15" s="43">
        <f t="shared" si="5"/>
        <v>63.462717299999895</v>
      </c>
      <c r="AE15" s="31">
        <f t="shared" si="6"/>
        <v>2.3200063599999998E-3</v>
      </c>
      <c r="AF15" s="29">
        <f t="shared" si="7"/>
        <v>2.3834690772999998E-3</v>
      </c>
      <c r="AG15" s="64">
        <v>2494.732978</v>
      </c>
      <c r="AH15" s="64">
        <v>2515.7365211000001</v>
      </c>
      <c r="AI15" s="24">
        <f t="shared" si="8"/>
        <v>21.003543100000115</v>
      </c>
      <c r="AJ15" s="24">
        <f t="shared" si="9"/>
        <v>17.012410605000117</v>
      </c>
      <c r="AK15" s="31">
        <f t="shared" si="10"/>
        <v>2.4947329779999999E-3</v>
      </c>
      <c r="AL15" s="31">
        <f t="shared" si="11"/>
        <v>2.5157365211000001E-3</v>
      </c>
      <c r="AM15">
        <v>1.268</v>
      </c>
      <c r="AN15">
        <v>3.4569999999999999</v>
      </c>
      <c r="AO15">
        <v>2.3479999999999999</v>
      </c>
      <c r="AP15">
        <v>1.4709999999999999</v>
      </c>
      <c r="AQ15">
        <v>0.877</v>
      </c>
      <c r="AR15">
        <v>5.3490000000000002</v>
      </c>
      <c r="AS15">
        <v>5.4210000000000003</v>
      </c>
      <c r="AT15">
        <v>3.8780000000000001</v>
      </c>
      <c r="AU15">
        <v>2.1850000000000001</v>
      </c>
      <c r="AV15">
        <v>1.653</v>
      </c>
      <c r="AW15">
        <v>0.53200000000000003</v>
      </c>
      <c r="AX15">
        <v>3.3250000000000002</v>
      </c>
      <c r="AY15">
        <f t="shared" si="12"/>
        <v>4.1530000000000005</v>
      </c>
      <c r="AZ15">
        <f t="shared" si="13"/>
        <v>0.42100000000000026</v>
      </c>
      <c r="BA15">
        <f t="shared" si="14"/>
        <v>-0.16299999999999981</v>
      </c>
      <c r="BB15">
        <f t="shared" si="15"/>
        <v>0.18200000000000016</v>
      </c>
      <c r="BC15">
        <f t="shared" si="16"/>
        <v>-0.34499999999999997</v>
      </c>
      <c r="BD15">
        <f t="shared" si="17"/>
        <v>-2.024</v>
      </c>
      <c r="BE15">
        <f t="shared" si="18"/>
        <v>4.2555001930000005</v>
      </c>
      <c r="BF15">
        <f t="shared" si="19"/>
        <v>0.43139070100000027</v>
      </c>
      <c r="BG15">
        <f t="shared" si="20"/>
        <v>-0.16702300299999981</v>
      </c>
      <c r="BH15">
        <f t="shared" si="21"/>
        <v>0.18649194200000016</v>
      </c>
      <c r="BI15">
        <f t="shared" si="22"/>
        <v>-0.35351494499999997</v>
      </c>
      <c r="BJ15">
        <f t="shared" si="23"/>
        <v>-2.0739543440000001</v>
      </c>
      <c r="BK15" s="31">
        <f t="shared" si="24"/>
        <v>1.7012410605000117E-5</v>
      </c>
      <c r="BL15" s="31">
        <f t="shared" si="25"/>
        <v>-6.537110216678296E-4</v>
      </c>
      <c r="BM15" s="31">
        <f t="shared" si="26"/>
        <v>-2.1790367388927653E-4</v>
      </c>
      <c r="BN15">
        <v>3.7810000000000006</v>
      </c>
      <c r="BO15">
        <v>1.8905000000000003</v>
      </c>
      <c r="BP15">
        <v>1.0429999999999999</v>
      </c>
      <c r="BQ15">
        <f t="shared" si="32"/>
        <v>34.845174408426999</v>
      </c>
      <c r="BR15" s="13">
        <f t="shared" si="33"/>
        <v>-6.25348208435365E-6</v>
      </c>
      <c r="BS15" s="13">
        <f t="shared" si="34"/>
        <v>-6.2534820843536502E-3</v>
      </c>
      <c r="BT15" s="13">
        <f t="shared" si="35"/>
        <v>-6.2534820843536503</v>
      </c>
      <c r="BV15" s="17">
        <f t="shared" si="38"/>
        <v>-7.5041785012243803E-2</v>
      </c>
      <c r="BW15" s="51">
        <f t="shared" si="36"/>
        <v>-0.10883939572974737</v>
      </c>
      <c r="BX15" s="52">
        <f t="shared" si="37"/>
        <v>-108.83939572974737</v>
      </c>
    </row>
    <row r="16" spans="1:77" x14ac:dyDescent="0.2">
      <c r="A16" s="6">
        <v>4652</v>
      </c>
      <c r="B16" s="7">
        <v>43831</v>
      </c>
      <c r="C16" s="6">
        <v>6</v>
      </c>
      <c r="D16" s="6">
        <v>7.75</v>
      </c>
      <c r="E16" s="26" t="s">
        <v>79</v>
      </c>
      <c r="F16" t="s">
        <v>78</v>
      </c>
      <c r="G16" s="11" t="s">
        <v>77</v>
      </c>
      <c r="H16" s="8">
        <v>0.51041666666666663</v>
      </c>
      <c r="I16" s="8">
        <v>0.13541666666666666</v>
      </c>
      <c r="J16">
        <v>3</v>
      </c>
      <c r="K16" s="6"/>
      <c r="L16" s="58">
        <v>34.380288006852098</v>
      </c>
      <c r="M16" s="56">
        <v>34.38422132791154</v>
      </c>
      <c r="N16" s="54">
        <f t="shared" si="0"/>
        <v>3.9333210594421075E-3</v>
      </c>
      <c r="O16" s="55">
        <v>1.0242929999999999</v>
      </c>
      <c r="P16" s="20">
        <v>7.7452408632420724</v>
      </c>
      <c r="Q16" s="45">
        <v>7.8070572792501958</v>
      </c>
      <c r="R16">
        <f t="shared" si="1"/>
        <v>6.1816416008123376E-2</v>
      </c>
      <c r="S16" s="21">
        <v>2.3228109748829446</v>
      </c>
      <c r="T16" s="27">
        <v>2.6234292243769035</v>
      </c>
      <c r="U16">
        <f t="shared" si="2"/>
        <v>0.30061824949395888</v>
      </c>
      <c r="V16" s="28">
        <v>989.4896322586726</v>
      </c>
      <c r="W16" s="47">
        <v>840.61903974638301</v>
      </c>
      <c r="X16" s="49">
        <f t="shared" si="3"/>
        <v>-148.87059251228959</v>
      </c>
      <c r="Y16" s="28">
        <v>1027.077508780626</v>
      </c>
      <c r="Z16" s="47">
        <v>872.55167801477307</v>
      </c>
      <c r="AA16" s="37">
        <f t="shared" si="4"/>
        <v>-154.5258307658529</v>
      </c>
      <c r="AB16" s="60">
        <v>2342.5064196430953</v>
      </c>
      <c r="AC16" s="61">
        <v>2312.6583062330951</v>
      </c>
      <c r="AD16" s="43">
        <f t="shared" si="5"/>
        <v>-29.848113410000224</v>
      </c>
      <c r="AE16" s="31">
        <f t="shared" si="6"/>
        <v>2.3425064196430953E-3</v>
      </c>
      <c r="AF16" s="29">
        <f t="shared" si="7"/>
        <v>2.3126583062330949E-3</v>
      </c>
      <c r="AG16" s="64">
        <v>2517.8735201442623</v>
      </c>
      <c r="AH16" s="64">
        <v>2518.1939889999999</v>
      </c>
      <c r="AI16" s="24">
        <f t="shared" si="8"/>
        <v>0.3204688557375448</v>
      </c>
      <c r="AJ16" s="24">
        <f t="shared" si="9"/>
        <v>-1.4064891422624548</v>
      </c>
      <c r="AK16" s="31">
        <f t="shared" si="10"/>
        <v>2.5178735201442622E-3</v>
      </c>
      <c r="AL16" s="31">
        <f t="shared" si="11"/>
        <v>2.5181939889999997E-3</v>
      </c>
      <c r="AM16">
        <v>0.66900000000000004</v>
      </c>
      <c r="AN16">
        <v>3.3069999999999999</v>
      </c>
      <c r="AO16">
        <v>0.85</v>
      </c>
      <c r="AP16">
        <v>0.58799999999999997</v>
      </c>
      <c r="AQ16">
        <v>0.26200000000000001</v>
      </c>
      <c r="AR16">
        <v>4.1580000000000004</v>
      </c>
      <c r="AS16">
        <v>2.39</v>
      </c>
      <c r="AT16">
        <v>3.3010000000000002</v>
      </c>
      <c r="AU16">
        <v>0.89100000000000001</v>
      </c>
      <c r="AV16">
        <v>0.503</v>
      </c>
      <c r="AW16">
        <v>0.38800000000000001</v>
      </c>
      <c r="AX16">
        <v>3.847</v>
      </c>
      <c r="AY16">
        <f t="shared" si="12"/>
        <v>1.7210000000000001</v>
      </c>
      <c r="AZ16">
        <f t="shared" si="13"/>
        <v>-5.9999999999997833E-3</v>
      </c>
      <c r="BA16">
        <f t="shared" si="14"/>
        <v>4.1000000000000036E-2</v>
      </c>
      <c r="BB16">
        <f t="shared" si="15"/>
        <v>-8.4999999999999964E-2</v>
      </c>
      <c r="BC16">
        <f t="shared" si="16"/>
        <v>0.126</v>
      </c>
      <c r="BD16">
        <f t="shared" si="17"/>
        <v>-0.31100000000000039</v>
      </c>
      <c r="BE16">
        <f t="shared" si="18"/>
        <v>1.762808253</v>
      </c>
      <c r="BF16">
        <f t="shared" si="19"/>
        <v>-6.1457579999997774E-3</v>
      </c>
      <c r="BG16">
        <f t="shared" si="20"/>
        <v>4.1996013000000033E-2</v>
      </c>
      <c r="BH16">
        <f t="shared" si="21"/>
        <v>-8.7064904999999956E-2</v>
      </c>
      <c r="BI16">
        <f t="shared" si="22"/>
        <v>0.129060918</v>
      </c>
      <c r="BJ16">
        <f t="shared" si="23"/>
        <v>-0.31855512300000038</v>
      </c>
      <c r="BK16" s="31">
        <f t="shared" si="24"/>
        <v>-1.4064891422624546E-6</v>
      </c>
      <c r="BL16" s="31">
        <f t="shared" si="25"/>
        <v>5.4024636862328861E-5</v>
      </c>
      <c r="BM16" s="31">
        <f t="shared" si="26"/>
        <v>1.8008212287442953E-5</v>
      </c>
    </row>
    <row r="17" spans="1:76" x14ac:dyDescent="0.2">
      <c r="A17" s="6">
        <v>4653</v>
      </c>
      <c r="B17" s="7">
        <v>43831</v>
      </c>
      <c r="C17" s="6">
        <v>6</v>
      </c>
      <c r="D17" s="6">
        <v>7.75</v>
      </c>
      <c r="E17" s="6">
        <v>6889</v>
      </c>
      <c r="F17" t="s">
        <v>41</v>
      </c>
      <c r="G17" s="11" t="s">
        <v>77</v>
      </c>
      <c r="H17" s="8">
        <v>0.51041666666666663</v>
      </c>
      <c r="I17" s="8">
        <v>0.13541666666666666</v>
      </c>
      <c r="J17">
        <v>3</v>
      </c>
      <c r="K17" s="6">
        <v>91.2</v>
      </c>
      <c r="L17" s="58">
        <v>34.380288006852098</v>
      </c>
      <c r="M17" s="56">
        <v>34.385532433089601</v>
      </c>
      <c r="N17" s="54">
        <f t="shared" si="0"/>
        <v>5.244426237503319E-3</v>
      </c>
      <c r="O17" s="55">
        <v>1.024294</v>
      </c>
      <c r="P17" s="20">
        <v>7.7452408632420724</v>
      </c>
      <c r="Q17" s="45">
        <v>7.8240586281691193</v>
      </c>
      <c r="R17" s="40">
        <f t="shared" si="1"/>
        <v>7.8817764927046952E-2</v>
      </c>
      <c r="S17" s="21">
        <v>2.3228109748829446</v>
      </c>
      <c r="T17" s="27">
        <v>2.7321598252098771</v>
      </c>
      <c r="U17" s="39">
        <f t="shared" si="2"/>
        <v>0.40934885032693247</v>
      </c>
      <c r="V17" s="28">
        <v>989.4896322586726</v>
      </c>
      <c r="W17" s="47">
        <v>809.50904496709575</v>
      </c>
      <c r="X17" s="37">
        <f t="shared" si="3"/>
        <v>-179.98058729157685</v>
      </c>
      <c r="Y17" s="28">
        <v>1027.077508780626</v>
      </c>
      <c r="Z17" s="47">
        <v>840.25988349372381</v>
      </c>
      <c r="AA17" s="37">
        <f t="shared" si="4"/>
        <v>-186.81762528690217</v>
      </c>
      <c r="AB17" s="60">
        <v>2342.5064196430953</v>
      </c>
      <c r="AC17" s="61">
        <v>2321.6310996430952</v>
      </c>
      <c r="AD17" s="43">
        <f t="shared" si="5"/>
        <v>-20.875320000000102</v>
      </c>
      <c r="AE17" s="31">
        <f t="shared" si="6"/>
        <v>2.3425064196430953E-3</v>
      </c>
      <c r="AF17" s="29">
        <f t="shared" si="7"/>
        <v>2.3216310996430952E-3</v>
      </c>
      <c r="AG17" s="64">
        <v>2517.8735201442623</v>
      </c>
      <c r="AH17" s="64">
        <v>2536.96154875928</v>
      </c>
      <c r="AI17" s="24">
        <f t="shared" si="8"/>
        <v>19.08802861501772</v>
      </c>
      <c r="AJ17" s="24">
        <f t="shared" si="9"/>
        <v>17.361068931017719</v>
      </c>
      <c r="AK17" s="31">
        <f t="shared" si="10"/>
        <v>2.5178735201442622E-3</v>
      </c>
      <c r="AL17" s="31">
        <f t="shared" si="11"/>
        <v>2.5369615487592801E-3</v>
      </c>
      <c r="AM17">
        <v>0.66900000000000004</v>
      </c>
      <c r="AN17">
        <v>3.3069999999999999</v>
      </c>
      <c r="AO17">
        <v>0.85</v>
      </c>
      <c r="AP17">
        <v>0.58799999999999997</v>
      </c>
      <c r="AQ17">
        <v>0.26200000000000001</v>
      </c>
      <c r="AR17">
        <v>4.1580000000000004</v>
      </c>
      <c r="AS17">
        <v>2.39</v>
      </c>
      <c r="AT17">
        <v>3.3010000000000002</v>
      </c>
      <c r="AU17">
        <v>0.89100000000000001</v>
      </c>
      <c r="AV17">
        <v>0.503</v>
      </c>
      <c r="AW17">
        <v>0.38800000000000001</v>
      </c>
      <c r="AX17">
        <v>3.847</v>
      </c>
      <c r="AY17">
        <f t="shared" si="12"/>
        <v>1.7210000000000001</v>
      </c>
      <c r="AZ17">
        <f t="shared" si="13"/>
        <v>-5.9999999999997833E-3</v>
      </c>
      <c r="BA17">
        <f t="shared" si="14"/>
        <v>4.1000000000000036E-2</v>
      </c>
      <c r="BB17">
        <f t="shared" si="15"/>
        <v>-8.4999999999999964E-2</v>
      </c>
      <c r="BC17">
        <f t="shared" si="16"/>
        <v>0.126</v>
      </c>
      <c r="BD17">
        <f t="shared" si="17"/>
        <v>-0.31100000000000039</v>
      </c>
      <c r="BE17">
        <f t="shared" si="18"/>
        <v>1.7628099740000001</v>
      </c>
      <c r="BF17">
        <f t="shared" si="19"/>
        <v>-6.1457639999997786E-3</v>
      </c>
      <c r="BG17">
        <f t="shared" si="20"/>
        <v>4.199605400000004E-2</v>
      </c>
      <c r="BH17">
        <f t="shared" si="21"/>
        <v>-8.7064989999999967E-2</v>
      </c>
      <c r="BI17">
        <f t="shared" si="22"/>
        <v>0.12906104400000001</v>
      </c>
      <c r="BJ17">
        <f t="shared" si="23"/>
        <v>-0.31855543400000041</v>
      </c>
      <c r="BK17" s="31">
        <f t="shared" si="24"/>
        <v>1.7361068931017719E-5</v>
      </c>
      <c r="BL17" s="31">
        <f t="shared" si="25"/>
        <v>-6.668564527360449E-4</v>
      </c>
      <c r="BM17" s="31">
        <f t="shared" si="26"/>
        <v>-2.2228548424534829E-4</v>
      </c>
      <c r="BN17">
        <v>4.0190000000000001</v>
      </c>
      <c r="BO17">
        <v>2.0095000000000001</v>
      </c>
      <c r="BP17">
        <v>1.8250000000000002</v>
      </c>
      <c r="BQ17">
        <f t="shared" ref="BQ17:BQ22" si="39">(2*3.14159265359*BO17*BP17)+(2*3.14159265359*BO17^2)</f>
        <v>48.414630424337055</v>
      </c>
      <c r="BR17" s="13">
        <f t="shared" ref="BR17:BR22" si="40">BM17/BQ17</f>
        <v>-4.5912874330981136E-6</v>
      </c>
      <c r="BS17" s="13">
        <f t="shared" ref="BS17:BS22" si="41">BR17*10^3</f>
        <v>-4.5912874330981132E-3</v>
      </c>
      <c r="BT17" s="13">
        <f t="shared" ref="BT17:BT22" si="42">BR17*10^6</f>
        <v>-4.5912874330981133</v>
      </c>
      <c r="BU17" s="15">
        <f t="shared" ref="BU17:BU22" si="43">BS17*12</f>
        <v>-5.5095449197177362E-2</v>
      </c>
    </row>
    <row r="18" spans="1:76" x14ac:dyDescent="0.2">
      <c r="A18" s="6">
        <v>4654</v>
      </c>
      <c r="B18" s="7">
        <v>43831</v>
      </c>
      <c r="C18" s="6">
        <v>6</v>
      </c>
      <c r="D18" s="6">
        <v>7.75</v>
      </c>
      <c r="E18" s="6">
        <v>6877</v>
      </c>
      <c r="F18" t="s">
        <v>41</v>
      </c>
      <c r="G18" s="11" t="s">
        <v>77</v>
      </c>
      <c r="H18" s="8">
        <v>0.51041666666666663</v>
      </c>
      <c r="I18" s="8">
        <v>0.13541666666666666</v>
      </c>
      <c r="J18">
        <v>3</v>
      </c>
      <c r="K18" s="6">
        <v>96.3</v>
      </c>
      <c r="L18" s="58">
        <v>34.380288006852098</v>
      </c>
      <c r="M18" s="56">
        <v>34.3829102218128</v>
      </c>
      <c r="N18" s="54">
        <f t="shared" si="0"/>
        <v>2.6222149607022516E-3</v>
      </c>
      <c r="O18" s="55">
        <v>1.024292</v>
      </c>
      <c r="P18" s="20">
        <v>7.7452408632420724</v>
      </c>
      <c r="Q18" s="45">
        <v>7.836504035790119</v>
      </c>
      <c r="R18" s="41">
        <f t="shared" si="1"/>
        <v>9.1263172548046612E-2</v>
      </c>
      <c r="S18" s="21">
        <v>2.3228109748829446</v>
      </c>
      <c r="T18" s="27">
        <v>2.7845571265965035</v>
      </c>
      <c r="U18" s="38">
        <f t="shared" si="2"/>
        <v>0.46174615171355882</v>
      </c>
      <c r="V18" s="28">
        <v>989.4896322586726</v>
      </c>
      <c r="W18" s="47">
        <v>779.11941099932289</v>
      </c>
      <c r="X18" s="49">
        <f t="shared" si="3"/>
        <v>-210.37022125934971</v>
      </c>
      <c r="Y18" s="28">
        <v>1027.077508780626</v>
      </c>
      <c r="Z18" s="47">
        <v>808.71588160562624</v>
      </c>
      <c r="AA18" s="37">
        <f t="shared" si="4"/>
        <v>-218.36162717499974</v>
      </c>
      <c r="AB18" s="60">
        <v>2342.5064196430953</v>
      </c>
      <c r="AC18" s="61">
        <v>2303.6692865430955</v>
      </c>
      <c r="AD18" s="43">
        <f t="shared" si="5"/>
        <v>-38.837133099999846</v>
      </c>
      <c r="AE18" s="31">
        <f t="shared" si="6"/>
        <v>2.3425064196430953E-3</v>
      </c>
      <c r="AF18" s="29">
        <f t="shared" si="7"/>
        <v>2.3036692865430952E-3</v>
      </c>
      <c r="AG18" s="64">
        <v>2517.8735201442623</v>
      </c>
      <c r="AH18" s="64">
        <v>2524.7153121839301</v>
      </c>
      <c r="AI18" s="24">
        <f t="shared" si="8"/>
        <v>6.84179203966778</v>
      </c>
      <c r="AJ18" s="24">
        <f t="shared" si="9"/>
        <v>5.1148357276677805</v>
      </c>
      <c r="AK18" s="31">
        <f t="shared" si="10"/>
        <v>2.5178735201442622E-3</v>
      </c>
      <c r="AL18" s="31">
        <f t="shared" si="11"/>
        <v>2.52471531218393E-3</v>
      </c>
      <c r="AM18">
        <v>0.66900000000000004</v>
      </c>
      <c r="AN18">
        <v>3.3069999999999999</v>
      </c>
      <c r="AO18">
        <v>0.85</v>
      </c>
      <c r="AP18">
        <v>0.58799999999999997</v>
      </c>
      <c r="AQ18">
        <v>0.26200000000000001</v>
      </c>
      <c r="AR18">
        <v>4.1580000000000004</v>
      </c>
      <c r="AS18">
        <v>2.39</v>
      </c>
      <c r="AT18">
        <v>3.3010000000000002</v>
      </c>
      <c r="AU18">
        <v>0.89100000000000001</v>
      </c>
      <c r="AV18">
        <v>0.503</v>
      </c>
      <c r="AW18">
        <v>0.38800000000000001</v>
      </c>
      <c r="AX18">
        <v>3.847</v>
      </c>
      <c r="AY18">
        <f t="shared" si="12"/>
        <v>1.7210000000000001</v>
      </c>
      <c r="AZ18">
        <f t="shared" si="13"/>
        <v>-5.9999999999997833E-3</v>
      </c>
      <c r="BA18">
        <f t="shared" si="14"/>
        <v>4.1000000000000036E-2</v>
      </c>
      <c r="BB18">
        <f t="shared" si="15"/>
        <v>-8.4999999999999964E-2</v>
      </c>
      <c r="BC18">
        <f t="shared" si="16"/>
        <v>0.126</v>
      </c>
      <c r="BD18">
        <f t="shared" si="17"/>
        <v>-0.31100000000000039</v>
      </c>
      <c r="BE18">
        <f t="shared" si="18"/>
        <v>1.7628065320000001</v>
      </c>
      <c r="BF18">
        <f t="shared" si="19"/>
        <v>-6.1457519999997779E-3</v>
      </c>
      <c r="BG18">
        <f t="shared" si="20"/>
        <v>4.1995972000000034E-2</v>
      </c>
      <c r="BH18">
        <f t="shared" si="21"/>
        <v>-8.7064819999999959E-2</v>
      </c>
      <c r="BI18">
        <f t="shared" si="22"/>
        <v>0.12906079200000001</v>
      </c>
      <c r="BJ18">
        <f t="shared" si="23"/>
        <v>-0.31855481200000041</v>
      </c>
      <c r="BK18" s="31">
        <f t="shared" si="24"/>
        <v>5.1148357276677798E-6</v>
      </c>
      <c r="BL18" s="31">
        <f t="shared" si="25"/>
        <v>-1.9646569939366069E-4</v>
      </c>
      <c r="BM18" s="31">
        <f t="shared" si="26"/>
        <v>-6.5488566464553562E-5</v>
      </c>
      <c r="BN18">
        <v>3.891</v>
      </c>
      <c r="BO18">
        <v>1.9455</v>
      </c>
      <c r="BP18">
        <v>1.3840000000000001</v>
      </c>
      <c r="BQ18">
        <f t="shared" si="39"/>
        <v>40.699598291837681</v>
      </c>
      <c r="BR18" s="13">
        <f t="shared" si="40"/>
        <v>-1.6090715685930325E-6</v>
      </c>
      <c r="BS18" s="13">
        <f t="shared" si="41"/>
        <v>-1.6090715685930326E-3</v>
      </c>
      <c r="BT18" s="13">
        <f t="shared" si="42"/>
        <v>-1.6090715685930326</v>
      </c>
      <c r="BU18" s="15">
        <f t="shared" si="43"/>
        <v>-1.9308858823116393E-2</v>
      </c>
    </row>
    <row r="19" spans="1:76" x14ac:dyDescent="0.2">
      <c r="A19" s="6">
        <v>4655</v>
      </c>
      <c r="B19" s="7">
        <v>43831</v>
      </c>
      <c r="C19" s="6">
        <v>6</v>
      </c>
      <c r="D19" s="6">
        <v>7.75</v>
      </c>
      <c r="E19" s="6">
        <v>6860</v>
      </c>
      <c r="F19" t="s">
        <v>41</v>
      </c>
      <c r="G19" s="11" t="s">
        <v>77</v>
      </c>
      <c r="H19" s="8">
        <v>0.51041666666666663</v>
      </c>
      <c r="I19" s="8">
        <v>0.13541666666666666</v>
      </c>
      <c r="J19">
        <v>3</v>
      </c>
      <c r="K19" s="6">
        <v>89.1</v>
      </c>
      <c r="L19" s="58">
        <v>34.380288006852098</v>
      </c>
      <c r="M19" s="56">
        <v>34.360621277244398</v>
      </c>
      <c r="N19" s="54">
        <f t="shared" si="0"/>
        <v>-1.9666729607699551E-2</v>
      </c>
      <c r="O19" s="55">
        <v>1.024275</v>
      </c>
      <c r="P19" s="20">
        <v>7.7452408632420724</v>
      </c>
      <c r="Q19" s="45">
        <v>7.7955025521175552</v>
      </c>
      <c r="R19">
        <f t="shared" si="1"/>
        <v>5.0261688875482768E-2</v>
      </c>
      <c r="S19" s="21">
        <v>2.3228109748829446</v>
      </c>
      <c r="T19" s="27">
        <v>2.5693653257743745</v>
      </c>
      <c r="U19">
        <f t="shared" si="2"/>
        <v>0.24655435089142985</v>
      </c>
      <c r="V19" s="28">
        <v>989.4896322586726</v>
      </c>
      <c r="W19" s="47">
        <v>868.70715329352174</v>
      </c>
      <c r="X19" s="49">
        <f t="shared" si="3"/>
        <v>-120.78247896515086</v>
      </c>
      <c r="Y19" s="28">
        <v>1027.077508780626</v>
      </c>
      <c r="Z19" s="47">
        <v>901.7072158780577</v>
      </c>
      <c r="AA19" s="37">
        <f t="shared" si="4"/>
        <v>-125.37029290256828</v>
      </c>
      <c r="AB19" s="60">
        <v>2342.5064196430953</v>
      </c>
      <c r="AC19" s="61">
        <v>2323.2222786430953</v>
      </c>
      <c r="AD19" s="43">
        <f t="shared" si="5"/>
        <v>-19.284141000000091</v>
      </c>
      <c r="AE19" s="31">
        <f t="shared" si="6"/>
        <v>2.3425064196430953E-3</v>
      </c>
      <c r="AF19" s="29">
        <f t="shared" si="7"/>
        <v>2.3232222786430949E-3</v>
      </c>
      <c r="AG19" s="64">
        <v>2517.8735201442623</v>
      </c>
      <c r="AH19" s="64">
        <v>2523.0972522759298</v>
      </c>
      <c r="AI19" s="24">
        <f t="shared" si="8"/>
        <v>5.2237321316674752</v>
      </c>
      <c r="AJ19" s="24">
        <f t="shared" si="9"/>
        <v>3.4968044816674748</v>
      </c>
      <c r="AK19" s="31">
        <f t="shared" si="10"/>
        <v>2.5178735201442622E-3</v>
      </c>
      <c r="AL19" s="31">
        <f t="shared" si="11"/>
        <v>2.5230972522759295E-3</v>
      </c>
      <c r="AM19">
        <v>0.66900000000000004</v>
      </c>
      <c r="AN19">
        <v>3.3069999999999999</v>
      </c>
      <c r="AO19">
        <v>0.85</v>
      </c>
      <c r="AP19">
        <v>0.58799999999999997</v>
      </c>
      <c r="AQ19">
        <v>0.26200000000000001</v>
      </c>
      <c r="AR19">
        <v>4.1580000000000004</v>
      </c>
      <c r="AS19">
        <v>2.39</v>
      </c>
      <c r="AT19">
        <v>3.3010000000000002</v>
      </c>
      <c r="AU19">
        <v>0.89100000000000001</v>
      </c>
      <c r="AV19">
        <v>0.503</v>
      </c>
      <c r="AW19">
        <v>0.38800000000000001</v>
      </c>
      <c r="AX19">
        <v>3.847</v>
      </c>
      <c r="AY19">
        <f t="shared" si="12"/>
        <v>1.7210000000000001</v>
      </c>
      <c r="AZ19">
        <f t="shared" si="13"/>
        <v>-5.9999999999997833E-3</v>
      </c>
      <c r="BA19">
        <f t="shared" si="14"/>
        <v>4.1000000000000036E-2</v>
      </c>
      <c r="BB19">
        <f t="shared" si="15"/>
        <v>-8.4999999999999964E-2</v>
      </c>
      <c r="BC19">
        <f t="shared" si="16"/>
        <v>0.126</v>
      </c>
      <c r="BD19">
        <f t="shared" si="17"/>
        <v>-0.31100000000000039</v>
      </c>
      <c r="BE19">
        <f t="shared" si="18"/>
        <v>1.7627772750000001</v>
      </c>
      <c r="BF19">
        <f t="shared" si="19"/>
        <v>-6.1456499999997787E-3</v>
      </c>
      <c r="BG19">
        <f t="shared" si="20"/>
        <v>4.199527500000004E-2</v>
      </c>
      <c r="BH19">
        <f t="shared" si="21"/>
        <v>-8.7063374999999971E-2</v>
      </c>
      <c r="BI19">
        <f t="shared" si="22"/>
        <v>0.12905865</v>
      </c>
      <c r="BJ19">
        <f t="shared" si="23"/>
        <v>-0.31854952500000039</v>
      </c>
      <c r="BK19" s="31">
        <f t="shared" si="24"/>
        <v>3.4968044816674749E-6</v>
      </c>
      <c r="BL19" s="31">
        <f t="shared" si="25"/>
        <v>-1.3431335289224825E-4</v>
      </c>
      <c r="BM19" s="31">
        <f t="shared" si="26"/>
        <v>-4.4771117630749415E-5</v>
      </c>
      <c r="BN19">
        <v>3.8689999999999998</v>
      </c>
      <c r="BO19">
        <v>1.9344999999999999</v>
      </c>
      <c r="BP19">
        <v>1.2430000000000001</v>
      </c>
      <c r="BQ19">
        <f t="shared" si="39"/>
        <v>38.621946831090426</v>
      </c>
      <c r="BR19" s="13">
        <f t="shared" si="40"/>
        <v>-1.1592144183345243E-6</v>
      </c>
      <c r="BS19" s="13">
        <f t="shared" si="41"/>
        <v>-1.1592144183345243E-3</v>
      </c>
      <c r="BT19" s="13">
        <f t="shared" si="42"/>
        <v>-1.1592144183345243</v>
      </c>
      <c r="BU19" s="15">
        <f t="shared" si="43"/>
        <v>-1.3910573020014291E-2</v>
      </c>
    </row>
    <row r="20" spans="1:76" x14ac:dyDescent="0.2">
      <c r="A20" s="6">
        <v>4656</v>
      </c>
      <c r="B20" s="7">
        <v>43831</v>
      </c>
      <c r="C20" s="6">
        <v>6</v>
      </c>
      <c r="D20" s="6">
        <v>7.75</v>
      </c>
      <c r="E20" s="6">
        <v>6846</v>
      </c>
      <c r="F20" t="s">
        <v>41</v>
      </c>
      <c r="G20" s="11" t="s">
        <v>77</v>
      </c>
      <c r="H20" s="8">
        <v>0.51041666666666663</v>
      </c>
      <c r="I20" s="8">
        <v>0.13541666666666666</v>
      </c>
      <c r="J20">
        <v>3</v>
      </c>
      <c r="K20" s="6">
        <v>92.3</v>
      </c>
      <c r="L20" s="58">
        <v>34.380288006852098</v>
      </c>
      <c r="M20" s="56">
        <v>34.342265476065101</v>
      </c>
      <c r="N20" s="54">
        <f t="shared" si="0"/>
        <v>-3.8022530786996356E-2</v>
      </c>
      <c r="O20" s="55">
        <v>1.0242610000000001</v>
      </c>
      <c r="P20" s="20">
        <v>7.7452408632420724</v>
      </c>
      <c r="Q20" s="45">
        <v>7.8269716084849907</v>
      </c>
      <c r="R20">
        <f t="shared" si="1"/>
        <v>8.1730745242918346E-2</v>
      </c>
      <c r="S20" s="21">
        <v>2.3228109748829446</v>
      </c>
      <c r="T20" s="27">
        <v>2.7373737273565655</v>
      </c>
      <c r="U20">
        <f t="shared" si="2"/>
        <v>0.41456275247362084</v>
      </c>
      <c r="V20" s="28">
        <v>989.4896322586726</v>
      </c>
      <c r="W20" s="47">
        <v>800.95062617298208</v>
      </c>
      <c r="X20" s="49">
        <f t="shared" si="3"/>
        <v>-188.53900608569052</v>
      </c>
      <c r="Y20" s="28">
        <v>1027.077508780626</v>
      </c>
      <c r="Z20" s="47">
        <v>831.37709918918961</v>
      </c>
      <c r="AA20" s="37">
        <f t="shared" si="4"/>
        <v>-195.70040959143637</v>
      </c>
      <c r="AB20" s="60">
        <v>2342.5064196430953</v>
      </c>
      <c r="AC20" s="61">
        <v>2313.0144262430954</v>
      </c>
      <c r="AD20" s="43">
        <f t="shared" si="5"/>
        <v>-29.491993399999956</v>
      </c>
      <c r="AE20" s="31">
        <f t="shared" si="6"/>
        <v>2.3425064196430953E-3</v>
      </c>
      <c r="AF20" s="29">
        <f t="shared" si="7"/>
        <v>2.3130144262430955E-3</v>
      </c>
      <c r="AG20" s="64">
        <v>2517.8735201442623</v>
      </c>
      <c r="AH20" s="64">
        <v>2529.11570297136</v>
      </c>
      <c r="AI20" s="24">
        <f t="shared" si="8"/>
        <v>11.242182827097622</v>
      </c>
      <c r="AJ20" s="24">
        <f t="shared" si="9"/>
        <v>9.5152787810976225</v>
      </c>
      <c r="AK20" s="31">
        <f t="shared" si="10"/>
        <v>2.5178735201442622E-3</v>
      </c>
      <c r="AL20" s="31">
        <f t="shared" si="11"/>
        <v>2.5291157029713597E-3</v>
      </c>
      <c r="AM20">
        <v>0.66900000000000004</v>
      </c>
      <c r="AN20">
        <v>3.3069999999999999</v>
      </c>
      <c r="AO20">
        <v>0.85</v>
      </c>
      <c r="AP20">
        <v>0.58799999999999997</v>
      </c>
      <c r="AQ20">
        <v>0.26200000000000001</v>
      </c>
      <c r="AR20">
        <v>4.1580000000000004</v>
      </c>
      <c r="AS20">
        <v>2.39</v>
      </c>
      <c r="AT20">
        <v>3.3010000000000002</v>
      </c>
      <c r="AU20">
        <v>0.89100000000000001</v>
      </c>
      <c r="AV20">
        <v>0.503</v>
      </c>
      <c r="AW20">
        <v>0.38800000000000001</v>
      </c>
      <c r="AX20">
        <v>3.847</v>
      </c>
      <c r="AY20">
        <f t="shared" si="12"/>
        <v>1.7210000000000001</v>
      </c>
      <c r="AZ20">
        <f t="shared" si="13"/>
        <v>-5.9999999999997833E-3</v>
      </c>
      <c r="BA20">
        <f t="shared" si="14"/>
        <v>4.1000000000000036E-2</v>
      </c>
      <c r="BB20">
        <f t="shared" si="15"/>
        <v>-8.4999999999999964E-2</v>
      </c>
      <c r="BC20">
        <f t="shared" si="16"/>
        <v>0.126</v>
      </c>
      <c r="BD20">
        <f t="shared" si="17"/>
        <v>-0.31100000000000039</v>
      </c>
      <c r="BE20">
        <f t="shared" si="18"/>
        <v>1.7627531810000003</v>
      </c>
      <c r="BF20">
        <f t="shared" si="19"/>
        <v>-6.1455659999997787E-3</v>
      </c>
      <c r="BG20">
        <f t="shared" si="20"/>
        <v>4.1994701000000044E-2</v>
      </c>
      <c r="BH20">
        <f t="shared" si="21"/>
        <v>-8.7062184999999973E-2</v>
      </c>
      <c r="BI20">
        <f t="shared" si="22"/>
        <v>0.12905688600000001</v>
      </c>
      <c r="BJ20">
        <f t="shared" si="23"/>
        <v>-0.3185451710000004</v>
      </c>
      <c r="BK20" s="31">
        <f t="shared" si="24"/>
        <v>9.5152787810976224E-6</v>
      </c>
      <c r="BL20" s="31">
        <f t="shared" si="25"/>
        <v>-3.6547983598521876E-4</v>
      </c>
      <c r="BM20" s="31">
        <f t="shared" si="26"/>
        <v>-1.2182661199507291E-4</v>
      </c>
      <c r="BN20">
        <v>3.7350000000000003</v>
      </c>
      <c r="BO20">
        <v>1.8675000000000002</v>
      </c>
      <c r="BP20">
        <v>1.4430000000000001</v>
      </c>
      <c r="BQ20">
        <f t="shared" si="39"/>
        <v>38.844905661715721</v>
      </c>
      <c r="BR20" s="13">
        <f t="shared" si="40"/>
        <v>-3.1362313775713779E-6</v>
      </c>
      <c r="BS20" s="13">
        <f t="shared" si="41"/>
        <v>-3.136231377571378E-3</v>
      </c>
      <c r="BT20" s="13">
        <f t="shared" si="42"/>
        <v>-3.1362313775713777</v>
      </c>
      <c r="BU20" s="15">
        <f t="shared" si="43"/>
        <v>-3.7634776530856534E-2</v>
      </c>
    </row>
    <row r="21" spans="1:76" x14ac:dyDescent="0.2">
      <c r="A21" s="6">
        <v>4657</v>
      </c>
      <c r="B21" s="7">
        <v>43831</v>
      </c>
      <c r="C21" s="6">
        <v>6</v>
      </c>
      <c r="D21" s="6">
        <v>7.75</v>
      </c>
      <c r="E21" s="6">
        <v>6861</v>
      </c>
      <c r="F21" t="s">
        <v>41</v>
      </c>
      <c r="G21" s="11" t="s">
        <v>77</v>
      </c>
      <c r="H21" s="8">
        <v>0.51041666666666663</v>
      </c>
      <c r="I21" s="8">
        <v>0.13541666666666666</v>
      </c>
      <c r="J21">
        <v>3</v>
      </c>
      <c r="K21" s="6"/>
      <c r="L21" s="58">
        <v>34.380288006852098</v>
      </c>
      <c r="M21" s="56">
        <v>34.368487993947241</v>
      </c>
      <c r="N21" s="54">
        <f t="shared" si="0"/>
        <v>-1.1800012904856771E-2</v>
      </c>
      <c r="O21" s="55">
        <v>1.024281</v>
      </c>
      <c r="P21" s="20">
        <v>7.7452408632420724</v>
      </c>
      <c r="Q21" s="45">
        <v>7.8759752833566647</v>
      </c>
      <c r="R21">
        <f t="shared" si="1"/>
        <v>0.13073442011459235</v>
      </c>
      <c r="S21" s="21">
        <v>2.3228109748829446</v>
      </c>
      <c r="T21" s="27">
        <v>2.9973598116214411</v>
      </c>
      <c r="U21">
        <f t="shared" si="2"/>
        <v>0.67454883673849642</v>
      </c>
      <c r="V21" s="28">
        <v>989.4896322586726</v>
      </c>
      <c r="W21" s="47">
        <v>699.4738938598274</v>
      </c>
      <c r="X21" s="49">
        <f t="shared" si="3"/>
        <v>-290.0157383988452</v>
      </c>
      <c r="Y21" s="28">
        <v>1027.077508780626</v>
      </c>
      <c r="Z21" s="47">
        <v>726.045080320333</v>
      </c>
      <c r="AA21" s="37">
        <f t="shared" si="4"/>
        <v>-301.03242846029298</v>
      </c>
      <c r="AB21" s="60">
        <v>2342.5064196430953</v>
      </c>
      <c r="AC21" s="61">
        <v>2279.1243196430955</v>
      </c>
      <c r="AD21" s="43">
        <f t="shared" si="5"/>
        <v>-63.382099999999809</v>
      </c>
      <c r="AE21" s="31">
        <f t="shared" si="6"/>
        <v>2.3425064196430953E-3</v>
      </c>
      <c r="AF21" s="29">
        <f t="shared" si="7"/>
        <v>2.2791243196430954E-3</v>
      </c>
      <c r="AG21" s="64">
        <v>2517.8735201442623</v>
      </c>
      <c r="AH21" s="64">
        <v>2520.9425249999999</v>
      </c>
      <c r="AI21" s="24">
        <f t="shared" si="8"/>
        <v>3.0690048557376031</v>
      </c>
      <c r="AJ21" s="24">
        <f t="shared" si="9"/>
        <v>1.342067089737603</v>
      </c>
      <c r="AK21" s="31">
        <f t="shared" si="10"/>
        <v>2.5178735201442622E-3</v>
      </c>
      <c r="AL21" s="31">
        <f t="shared" si="11"/>
        <v>2.5209425249999996E-3</v>
      </c>
      <c r="AM21">
        <v>0.66900000000000004</v>
      </c>
      <c r="AN21">
        <v>3.3069999999999999</v>
      </c>
      <c r="AO21">
        <v>0.85</v>
      </c>
      <c r="AP21">
        <v>0.58799999999999997</v>
      </c>
      <c r="AQ21">
        <v>0.26200000000000001</v>
      </c>
      <c r="AR21">
        <v>4.1580000000000004</v>
      </c>
      <c r="AS21">
        <v>2.39</v>
      </c>
      <c r="AT21">
        <v>3.3010000000000002</v>
      </c>
      <c r="AU21">
        <v>0.89100000000000001</v>
      </c>
      <c r="AV21">
        <v>0.503</v>
      </c>
      <c r="AW21">
        <v>0.38800000000000001</v>
      </c>
      <c r="AX21">
        <v>3.847</v>
      </c>
      <c r="AY21">
        <f t="shared" si="12"/>
        <v>1.7210000000000001</v>
      </c>
      <c r="AZ21">
        <f t="shared" si="13"/>
        <v>-5.9999999999997833E-3</v>
      </c>
      <c r="BA21">
        <f t="shared" si="14"/>
        <v>4.1000000000000036E-2</v>
      </c>
      <c r="BB21">
        <f t="shared" si="15"/>
        <v>-8.4999999999999964E-2</v>
      </c>
      <c r="BC21">
        <f t="shared" si="16"/>
        <v>0.126</v>
      </c>
      <c r="BD21">
        <f t="shared" si="17"/>
        <v>-0.31100000000000039</v>
      </c>
      <c r="BE21">
        <f t="shared" si="18"/>
        <v>1.7627876010000001</v>
      </c>
      <c r="BF21">
        <f t="shared" si="19"/>
        <v>-6.145685999999778E-3</v>
      </c>
      <c r="BG21">
        <f t="shared" si="20"/>
        <v>4.1995521000000036E-2</v>
      </c>
      <c r="BH21">
        <f t="shared" si="21"/>
        <v>-8.7063884999999966E-2</v>
      </c>
      <c r="BI21">
        <f t="shared" si="22"/>
        <v>0.12905940599999999</v>
      </c>
      <c r="BJ21">
        <f t="shared" si="23"/>
        <v>-0.31855139100000041</v>
      </c>
      <c r="BK21" s="31">
        <f t="shared" si="24"/>
        <v>1.342067089737603E-6</v>
      </c>
      <c r="BL21" s="31">
        <f t="shared" si="25"/>
        <v>-5.1549518277882068E-5</v>
      </c>
      <c r="BM21" s="31">
        <f t="shared" si="26"/>
        <v>-1.7183172759294024E-5</v>
      </c>
      <c r="BN21">
        <v>3.1190000000000002</v>
      </c>
      <c r="BO21">
        <v>1.5595000000000001</v>
      </c>
      <c r="BP21">
        <v>0.95700000000000007</v>
      </c>
      <c r="BQ21">
        <f t="shared" si="39"/>
        <v>24.658246069896059</v>
      </c>
      <c r="BR21" s="13">
        <f t="shared" si="40"/>
        <v>-6.968530004359088E-7</v>
      </c>
      <c r="BS21" s="13">
        <f t="shared" si="41"/>
        <v>-6.9685300043590879E-4</v>
      </c>
      <c r="BT21" s="13">
        <f t="shared" si="42"/>
        <v>-0.69685300043590881</v>
      </c>
      <c r="BU21" s="15">
        <f t="shared" si="43"/>
        <v>-8.3622360052309046E-3</v>
      </c>
    </row>
    <row r="22" spans="1:76" x14ac:dyDescent="0.2">
      <c r="A22" s="6">
        <v>4658</v>
      </c>
      <c r="B22" s="7">
        <v>43831</v>
      </c>
      <c r="C22" s="6">
        <v>6</v>
      </c>
      <c r="D22" s="6">
        <v>7.75</v>
      </c>
      <c r="E22" s="6">
        <v>6870</v>
      </c>
      <c r="F22" t="s">
        <v>41</v>
      </c>
      <c r="G22" s="11" t="s">
        <v>77</v>
      </c>
      <c r="H22" s="8">
        <v>0.51041666666666663</v>
      </c>
      <c r="I22" s="8">
        <v>0.13541666666666666</v>
      </c>
      <c r="J22">
        <v>3</v>
      </c>
      <c r="K22" s="6"/>
      <c r="L22" s="58">
        <v>34.380288006852098</v>
      </c>
      <c r="M22" s="56">
        <v>34.382910221812807</v>
      </c>
      <c r="N22" s="54">
        <f t="shared" si="0"/>
        <v>2.622214960709357E-3</v>
      </c>
      <c r="O22" s="55">
        <v>1.024292</v>
      </c>
      <c r="P22" s="20">
        <v>7.7452408632420724</v>
      </c>
      <c r="Q22" s="45">
        <v>7.8487552801924885</v>
      </c>
      <c r="R22" s="40">
        <f t="shared" si="1"/>
        <v>0.10351441695041608</v>
      </c>
      <c r="S22" s="21">
        <v>2.3228109748829446</v>
      </c>
      <c r="T22" s="27">
        <v>2.8623308076979415</v>
      </c>
      <c r="U22" s="39">
        <f t="shared" si="2"/>
        <v>0.53951983281499682</v>
      </c>
      <c r="V22" s="28">
        <v>989.4896322586726</v>
      </c>
      <c r="W22" s="47">
        <v>756.94657559534915</v>
      </c>
      <c r="X22" s="37">
        <f t="shared" si="3"/>
        <v>-232.54305666332345</v>
      </c>
      <c r="Y22" s="28">
        <v>1027.077508780626</v>
      </c>
      <c r="Z22" s="47">
        <v>785.70076495178569</v>
      </c>
      <c r="AA22" s="37">
        <f t="shared" si="4"/>
        <v>-241.37674382884029</v>
      </c>
      <c r="AB22" s="60">
        <v>2342.5064196430953</v>
      </c>
      <c r="AC22" s="61">
        <v>2306.4960066430954</v>
      </c>
      <c r="AD22" s="43">
        <f t="shared" si="5"/>
        <v>-36.010412999999971</v>
      </c>
      <c r="AE22" s="31">
        <f t="shared" si="6"/>
        <v>2.3425064196430953E-3</v>
      </c>
      <c r="AF22" s="29">
        <f t="shared" si="7"/>
        <v>2.3064960066430953E-3</v>
      </c>
      <c r="AG22" s="64">
        <v>2517.8735201442623</v>
      </c>
      <c r="AH22" s="64">
        <v>2534.6281819999999</v>
      </c>
      <c r="AI22" s="24">
        <f t="shared" si="8"/>
        <v>16.754661855737595</v>
      </c>
      <c r="AJ22" s="24">
        <f t="shared" si="9"/>
        <v>15.027705543737595</v>
      </c>
      <c r="AK22" s="31">
        <f t="shared" si="10"/>
        <v>2.5178735201442622E-3</v>
      </c>
      <c r="AL22" s="31">
        <f t="shared" si="11"/>
        <v>2.5346281819999998E-3</v>
      </c>
      <c r="AM22">
        <v>0.66900000000000004</v>
      </c>
      <c r="AN22">
        <v>3.3069999999999999</v>
      </c>
      <c r="AO22">
        <v>0.85</v>
      </c>
      <c r="AP22">
        <v>0.58799999999999997</v>
      </c>
      <c r="AQ22">
        <v>0.26200000000000001</v>
      </c>
      <c r="AR22">
        <v>4.1580000000000004</v>
      </c>
      <c r="AS22">
        <v>2.39</v>
      </c>
      <c r="AT22">
        <v>3.3010000000000002</v>
      </c>
      <c r="AU22">
        <v>0.89100000000000001</v>
      </c>
      <c r="AV22">
        <v>0.503</v>
      </c>
      <c r="AW22">
        <v>0.38800000000000001</v>
      </c>
      <c r="AX22">
        <v>3.847</v>
      </c>
      <c r="AY22">
        <f t="shared" si="12"/>
        <v>1.7210000000000001</v>
      </c>
      <c r="AZ22">
        <f t="shared" si="13"/>
        <v>-5.9999999999997833E-3</v>
      </c>
      <c r="BA22">
        <f t="shared" si="14"/>
        <v>4.1000000000000036E-2</v>
      </c>
      <c r="BB22">
        <f t="shared" si="15"/>
        <v>-8.4999999999999964E-2</v>
      </c>
      <c r="BC22">
        <f t="shared" si="16"/>
        <v>0.126</v>
      </c>
      <c r="BD22">
        <f t="shared" si="17"/>
        <v>-0.31100000000000039</v>
      </c>
      <c r="BE22">
        <f t="shared" si="18"/>
        <v>1.7628065320000001</v>
      </c>
      <c r="BF22">
        <f t="shared" si="19"/>
        <v>-6.1457519999997779E-3</v>
      </c>
      <c r="BG22">
        <f t="shared" si="20"/>
        <v>4.1995972000000034E-2</v>
      </c>
      <c r="BH22">
        <f t="shared" si="21"/>
        <v>-8.7064819999999959E-2</v>
      </c>
      <c r="BI22">
        <f t="shared" si="22"/>
        <v>0.12906079200000001</v>
      </c>
      <c r="BJ22">
        <f t="shared" si="23"/>
        <v>-0.31855481200000041</v>
      </c>
      <c r="BK22" s="31">
        <f t="shared" si="24"/>
        <v>1.5027705543737593E-5</v>
      </c>
      <c r="BL22" s="31">
        <f t="shared" si="25"/>
        <v>-5.7722844625522759E-4</v>
      </c>
      <c r="BM22" s="31">
        <f t="shared" si="26"/>
        <v>-1.9240948208507587E-4</v>
      </c>
      <c r="BN22">
        <v>3.3020000000000005</v>
      </c>
      <c r="BO22">
        <v>1.6510000000000002</v>
      </c>
      <c r="BP22">
        <v>1.0890000000000002</v>
      </c>
      <c r="BQ22">
        <f t="shared" si="39"/>
        <v>28.423496701502465</v>
      </c>
      <c r="BR22" s="13">
        <f t="shared" si="40"/>
        <v>-6.7693811252612393E-6</v>
      </c>
      <c r="BS22" s="13">
        <f t="shared" si="41"/>
        <v>-6.7693811252612394E-3</v>
      </c>
      <c r="BT22" s="13">
        <f t="shared" si="42"/>
        <v>-6.7693811252612397</v>
      </c>
      <c r="BU22" s="15">
        <f t="shared" si="43"/>
        <v>-8.1232573503134869E-2</v>
      </c>
    </row>
    <row r="23" spans="1:76" x14ac:dyDescent="0.2">
      <c r="A23" s="6">
        <v>4628</v>
      </c>
      <c r="B23" s="7">
        <v>43831</v>
      </c>
      <c r="C23" s="6">
        <v>6</v>
      </c>
      <c r="D23" s="6">
        <v>7.75</v>
      </c>
      <c r="E23" s="26" t="s">
        <v>79</v>
      </c>
      <c r="F23" t="s">
        <v>78</v>
      </c>
      <c r="G23" s="10" t="s">
        <v>76</v>
      </c>
      <c r="H23" s="8">
        <v>0.33333333333333331</v>
      </c>
      <c r="I23" s="8">
        <v>0.46111111111111108</v>
      </c>
      <c r="J23">
        <v>3.07</v>
      </c>
      <c r="K23" s="6"/>
      <c r="L23" s="58">
        <v>34.325220642031802</v>
      </c>
      <c r="M23" s="56">
        <v>34.348821140052493</v>
      </c>
      <c r="N23" s="54">
        <f t="shared" si="0"/>
        <v>2.3600498020691418E-2</v>
      </c>
      <c r="O23" s="55">
        <v>1.0242659999999999</v>
      </c>
      <c r="P23" s="20">
        <v>7.7436276632964329</v>
      </c>
      <c r="Q23" s="45">
        <v>7.7417201511796527</v>
      </c>
      <c r="R23" s="41">
        <f t="shared" si="1"/>
        <v>-1.9075121167801967E-3</v>
      </c>
      <c r="S23" s="21">
        <v>2.3027817271817095</v>
      </c>
      <c r="T23" s="27">
        <v>2.2981309837233845</v>
      </c>
      <c r="U23" s="38">
        <f t="shared" si="2"/>
        <v>-4.6507434583249463E-3</v>
      </c>
      <c r="V23" s="28">
        <v>989.38004052986594</v>
      </c>
      <c r="W23" s="47">
        <v>995.614926958973</v>
      </c>
      <c r="X23" s="49">
        <f t="shared" si="3"/>
        <v>6.234886429107064</v>
      </c>
      <c r="Y23" s="28">
        <v>1026.9649225989765</v>
      </c>
      <c r="Z23" s="47">
        <v>1033.4361579024455</v>
      </c>
      <c r="AA23" s="37">
        <f t="shared" si="4"/>
        <v>6.4712353034690295</v>
      </c>
      <c r="AB23" s="60">
        <v>2332.4979830000002</v>
      </c>
      <c r="AC23" s="61">
        <v>2336.6713240000004</v>
      </c>
      <c r="AD23" s="43">
        <f t="shared" si="5"/>
        <v>4.1733410000001641</v>
      </c>
      <c r="AE23" s="31">
        <f t="shared" si="6"/>
        <v>2.3324979830000002E-3</v>
      </c>
      <c r="AF23" s="29">
        <f t="shared" si="7"/>
        <v>2.3366713240000002E-3</v>
      </c>
      <c r="AG23" s="64">
        <v>2506.2565049999998</v>
      </c>
      <c r="AH23" s="64">
        <v>2509.834613</v>
      </c>
      <c r="AI23" s="24">
        <f t="shared" si="8"/>
        <v>3.5781080000001566</v>
      </c>
      <c r="AJ23" s="24">
        <f t="shared" si="9"/>
        <v>-0.41140806999984347</v>
      </c>
      <c r="AK23" s="31">
        <f t="shared" si="10"/>
        <v>2.5062565049999998E-3</v>
      </c>
      <c r="AL23" s="31">
        <f t="shared" si="11"/>
        <v>2.509834613E-3</v>
      </c>
      <c r="AM23">
        <v>1.268</v>
      </c>
      <c r="AN23">
        <v>3.4569999999999999</v>
      </c>
      <c r="AO23">
        <v>2.3479999999999999</v>
      </c>
      <c r="AP23">
        <v>1.4709999999999999</v>
      </c>
      <c r="AQ23">
        <v>0.877</v>
      </c>
      <c r="AR23">
        <v>5.3490000000000002</v>
      </c>
      <c r="AS23">
        <v>5.4210000000000003</v>
      </c>
      <c r="AT23">
        <v>3.8780000000000001</v>
      </c>
      <c r="AU23">
        <v>2.1850000000000001</v>
      </c>
      <c r="AV23">
        <v>1.653</v>
      </c>
      <c r="AW23">
        <v>0.53200000000000003</v>
      </c>
      <c r="AX23">
        <v>3.3250000000000002</v>
      </c>
      <c r="AY23">
        <f t="shared" si="12"/>
        <v>4.1530000000000005</v>
      </c>
      <c r="AZ23">
        <f t="shared" si="13"/>
        <v>0.42100000000000026</v>
      </c>
      <c r="BA23">
        <f t="shared" si="14"/>
        <v>-0.16299999999999981</v>
      </c>
      <c r="BB23">
        <f t="shared" si="15"/>
        <v>0.18200000000000016</v>
      </c>
      <c r="BC23">
        <f t="shared" si="16"/>
        <v>-0.34499999999999997</v>
      </c>
      <c r="BD23">
        <f t="shared" si="17"/>
        <v>-2.024</v>
      </c>
      <c r="BE23">
        <f t="shared" si="18"/>
        <v>4.2537766980000002</v>
      </c>
      <c r="BF23">
        <f t="shared" si="19"/>
        <v>0.43121598600000022</v>
      </c>
      <c r="BG23">
        <f t="shared" si="20"/>
        <v>-0.1669553579999998</v>
      </c>
      <c r="BH23">
        <f t="shared" si="21"/>
        <v>0.18641641200000014</v>
      </c>
      <c r="BI23">
        <f t="shared" si="22"/>
        <v>-0.35337176999999992</v>
      </c>
      <c r="BJ23">
        <f t="shared" si="23"/>
        <v>-2.0731143839999997</v>
      </c>
      <c r="BK23" s="31">
        <f t="shared" si="24"/>
        <v>-4.1140806999984345E-7</v>
      </c>
      <c r="BL23" s="31">
        <f t="shared" si="25"/>
        <v>1.5802173683492236E-5</v>
      </c>
      <c r="BM23" s="31">
        <f t="shared" si="26"/>
        <v>5.2673912278307456E-6</v>
      </c>
    </row>
    <row r="24" spans="1:76" x14ac:dyDescent="0.2">
      <c r="A24" s="6">
        <v>4629</v>
      </c>
      <c r="B24" s="7">
        <v>43831</v>
      </c>
      <c r="C24" s="6">
        <v>6</v>
      </c>
      <c r="D24" s="6">
        <v>7.75</v>
      </c>
      <c r="E24" s="6">
        <v>6889</v>
      </c>
      <c r="F24" t="s">
        <v>41</v>
      </c>
      <c r="G24" s="10" t="s">
        <v>76</v>
      </c>
      <c r="H24" s="8">
        <v>0.33333333333333331</v>
      </c>
      <c r="I24" s="8">
        <v>0.46111111111111108</v>
      </c>
      <c r="J24">
        <v>3.07</v>
      </c>
      <c r="K24" s="6">
        <v>97.5</v>
      </c>
      <c r="L24" s="58">
        <v>34.325220642031802</v>
      </c>
      <c r="M24" s="56">
        <v>34.344887744420802</v>
      </c>
      <c r="N24" s="54">
        <f t="shared" si="0"/>
        <v>1.966710238900049E-2</v>
      </c>
      <c r="O24" s="55">
        <v>1.0242629999999999</v>
      </c>
      <c r="P24" s="20">
        <v>7.7436276632964329</v>
      </c>
      <c r="Q24" s="45">
        <v>7.5686080671777027</v>
      </c>
      <c r="R24">
        <f t="shared" si="1"/>
        <v>-0.17501959611873019</v>
      </c>
      <c r="S24" s="21">
        <v>2.3027817271817095</v>
      </c>
      <c r="T24" s="27">
        <v>1.6269759582989205</v>
      </c>
      <c r="U24">
        <f t="shared" si="2"/>
        <v>-0.67580576888278898</v>
      </c>
      <c r="V24" s="28">
        <v>989.38004052986594</v>
      </c>
      <c r="W24" s="47">
        <v>1564.4320129881544</v>
      </c>
      <c r="X24" s="49">
        <f t="shared" si="3"/>
        <v>575.05197245828845</v>
      </c>
      <c r="Y24" s="28">
        <v>1026.9649225989765</v>
      </c>
      <c r="Z24" s="47">
        <v>1623.8614914528328</v>
      </c>
      <c r="AA24" s="37">
        <f t="shared" si="4"/>
        <v>596.89656885385625</v>
      </c>
      <c r="AB24" s="60">
        <v>2332.4979830000002</v>
      </c>
      <c r="AC24" s="61">
        <v>2428.8909132000003</v>
      </c>
      <c r="AD24" s="43">
        <f t="shared" si="5"/>
        <v>96.392930200000137</v>
      </c>
      <c r="AE24" s="31">
        <f t="shared" si="6"/>
        <v>2.3324979830000002E-3</v>
      </c>
      <c r="AF24" s="29">
        <f t="shared" si="7"/>
        <v>2.4288909132000004E-3</v>
      </c>
      <c r="AG24" s="64">
        <v>2506.2565049999998</v>
      </c>
      <c r="AH24" s="64">
        <v>2528.2685739799999</v>
      </c>
      <c r="AI24" s="24">
        <f t="shared" si="8"/>
        <v>22.012068980000095</v>
      </c>
      <c r="AJ24" s="24">
        <f t="shared" si="9"/>
        <v>18.022564595000091</v>
      </c>
      <c r="AK24" s="31">
        <f t="shared" si="10"/>
        <v>2.5062565049999998E-3</v>
      </c>
      <c r="AL24" s="31">
        <f t="shared" si="11"/>
        <v>2.52826857398E-3</v>
      </c>
      <c r="AM24">
        <v>1.268</v>
      </c>
      <c r="AN24">
        <v>3.4569999999999999</v>
      </c>
      <c r="AO24">
        <v>2.3479999999999999</v>
      </c>
      <c r="AP24">
        <v>1.4709999999999999</v>
      </c>
      <c r="AQ24">
        <v>0.877</v>
      </c>
      <c r="AR24">
        <v>5.3490000000000002</v>
      </c>
      <c r="AS24">
        <v>5.4210000000000003</v>
      </c>
      <c r="AT24">
        <v>3.8780000000000001</v>
      </c>
      <c r="AU24">
        <v>2.1850000000000001</v>
      </c>
      <c r="AV24">
        <v>1.653</v>
      </c>
      <c r="AW24">
        <v>0.53200000000000003</v>
      </c>
      <c r="AX24">
        <v>3.3250000000000002</v>
      </c>
      <c r="AY24">
        <f t="shared" si="12"/>
        <v>4.1530000000000005</v>
      </c>
      <c r="AZ24">
        <f t="shared" si="13"/>
        <v>0.42100000000000026</v>
      </c>
      <c r="BA24">
        <f t="shared" si="14"/>
        <v>-0.16299999999999981</v>
      </c>
      <c r="BB24">
        <f t="shared" si="15"/>
        <v>0.18200000000000016</v>
      </c>
      <c r="BC24">
        <f t="shared" si="16"/>
        <v>-0.34499999999999997</v>
      </c>
      <c r="BD24">
        <f t="shared" si="17"/>
        <v>-2.024</v>
      </c>
      <c r="BE24">
        <f t="shared" si="18"/>
        <v>4.2537642390000006</v>
      </c>
      <c r="BF24">
        <f t="shared" si="19"/>
        <v>0.43121472300000024</v>
      </c>
      <c r="BG24">
        <f t="shared" si="20"/>
        <v>-0.16695486899999978</v>
      </c>
      <c r="BH24">
        <f t="shared" si="21"/>
        <v>0.18641586600000015</v>
      </c>
      <c r="BI24">
        <f t="shared" si="22"/>
        <v>-0.35337073499999994</v>
      </c>
      <c r="BJ24">
        <f t="shared" si="23"/>
        <v>-2.073108312</v>
      </c>
      <c r="BK24" s="31">
        <f t="shared" si="24"/>
        <v>1.802256459500009E-5</v>
      </c>
      <c r="BL24" s="31">
        <f t="shared" si="25"/>
        <v>-6.9224422799132163E-4</v>
      </c>
      <c r="BM24" s="31">
        <f t="shared" si="26"/>
        <v>-2.307480759971072E-4</v>
      </c>
      <c r="BN24">
        <v>4.0190000000000001</v>
      </c>
      <c r="BO24">
        <v>2.0095000000000001</v>
      </c>
      <c r="BP24">
        <v>1.8250000000000002</v>
      </c>
      <c r="BQ24">
        <f t="shared" ref="BQ24:BQ29" si="44">(2*3.14159265359*BO24*BP24)+(2*3.14159265359*BO24^2)</f>
        <v>48.414630424337055</v>
      </c>
      <c r="BR24" s="13">
        <f t="shared" ref="BR24:BR29" si="45">BM24/BQ24</f>
        <v>-4.7660815330961364E-6</v>
      </c>
      <c r="BS24" s="13">
        <f t="shared" ref="BS24:BS29" si="46">BR24*10^3</f>
        <v>-4.7660815330961359E-3</v>
      </c>
      <c r="BT24" s="13">
        <f t="shared" ref="BT24:BT29" si="47">BR24*10^6</f>
        <v>-4.7660815330961359</v>
      </c>
      <c r="BV24" s="17">
        <f t="shared" ref="BV24:BV29" si="48">BS24*12</f>
        <v>-5.7192978397153635E-2</v>
      </c>
      <c r="BW24" s="51">
        <f t="shared" ref="BW24:BW29" si="49">BU17+BV24</f>
        <v>-0.112288427594331</v>
      </c>
      <c r="BX24" s="52">
        <f t="shared" ref="BX24:BX29" si="50">BW24*10^3</f>
        <v>-112.288427594331</v>
      </c>
    </row>
    <row r="25" spans="1:76" x14ac:dyDescent="0.2">
      <c r="A25" s="6">
        <v>4630</v>
      </c>
      <c r="B25" s="7">
        <v>43831</v>
      </c>
      <c r="C25" s="6">
        <v>6</v>
      </c>
      <c r="D25" s="6">
        <v>7.75</v>
      </c>
      <c r="E25" s="6">
        <v>6877</v>
      </c>
      <c r="F25" t="s">
        <v>41</v>
      </c>
      <c r="G25" s="10" t="s">
        <v>76</v>
      </c>
      <c r="H25" s="8">
        <v>0.33333333333333331</v>
      </c>
      <c r="I25" s="8">
        <v>0.46111111111111108</v>
      </c>
      <c r="J25">
        <v>3.07</v>
      </c>
      <c r="K25" s="6">
        <v>94.6</v>
      </c>
      <c r="L25" s="58">
        <v>34.325220642031802</v>
      </c>
      <c r="M25" s="56">
        <v>34.340954340506102</v>
      </c>
      <c r="N25" s="54">
        <f t="shared" si="0"/>
        <v>1.5733698474299729E-2</v>
      </c>
      <c r="O25" s="55">
        <v>1.0242599999999999</v>
      </c>
      <c r="P25" s="20">
        <v>7.7436276632964329</v>
      </c>
      <c r="Q25" s="45">
        <v>7.5753983964453173</v>
      </c>
      <c r="R25">
        <f t="shared" si="1"/>
        <v>-0.16822926685111561</v>
      </c>
      <c r="S25" s="21">
        <v>2.3027817271817095</v>
      </c>
      <c r="T25" s="27">
        <v>1.6424275706038269</v>
      </c>
      <c r="U25">
        <f t="shared" si="2"/>
        <v>-0.66035415657788255</v>
      </c>
      <c r="V25" s="28">
        <v>989.38004052986594</v>
      </c>
      <c r="W25" s="47">
        <v>1530.7910242090456</v>
      </c>
      <c r="X25" s="49">
        <f t="shared" si="3"/>
        <v>541.41098367917971</v>
      </c>
      <c r="Y25" s="28">
        <v>1026.9649225989765</v>
      </c>
      <c r="Z25" s="47">
        <v>1588.9426814799513</v>
      </c>
      <c r="AA25" s="37">
        <f t="shared" si="4"/>
        <v>561.97775888097476</v>
      </c>
      <c r="AB25" s="60">
        <v>2332.4979830000002</v>
      </c>
      <c r="AC25" s="61">
        <v>2415.0094533000001</v>
      </c>
      <c r="AD25" s="43">
        <f t="shared" si="5"/>
        <v>82.511470299999928</v>
      </c>
      <c r="AE25" s="31">
        <f t="shared" si="6"/>
        <v>2.3324979830000002E-3</v>
      </c>
      <c r="AF25" s="29">
        <f t="shared" si="7"/>
        <v>2.4150094533E-3</v>
      </c>
      <c r="AG25" s="64">
        <v>2506.2565049999998</v>
      </c>
      <c r="AH25" s="64">
        <v>2516.7980649705601</v>
      </c>
      <c r="AI25" s="24">
        <f t="shared" si="8"/>
        <v>10.541559970560229</v>
      </c>
      <c r="AJ25" s="24">
        <f t="shared" si="9"/>
        <v>6.5520672705602294</v>
      </c>
      <c r="AK25" s="31">
        <f t="shared" si="10"/>
        <v>2.5062565049999998E-3</v>
      </c>
      <c r="AL25" s="31">
        <f t="shared" si="11"/>
        <v>2.51679806497056E-3</v>
      </c>
      <c r="AM25">
        <v>1.268</v>
      </c>
      <c r="AN25">
        <v>3.4569999999999999</v>
      </c>
      <c r="AO25">
        <v>2.3479999999999999</v>
      </c>
      <c r="AP25">
        <v>1.4709999999999999</v>
      </c>
      <c r="AQ25">
        <v>0.877</v>
      </c>
      <c r="AR25">
        <v>5.3490000000000002</v>
      </c>
      <c r="AS25">
        <v>5.4210000000000003</v>
      </c>
      <c r="AT25">
        <v>3.8780000000000001</v>
      </c>
      <c r="AU25">
        <v>2.1850000000000001</v>
      </c>
      <c r="AV25">
        <v>1.653</v>
      </c>
      <c r="AW25">
        <v>0.53200000000000003</v>
      </c>
      <c r="AX25">
        <v>3.3250000000000002</v>
      </c>
      <c r="AY25">
        <f t="shared" si="12"/>
        <v>4.1530000000000005</v>
      </c>
      <c r="AZ25">
        <f t="shared" si="13"/>
        <v>0.42100000000000026</v>
      </c>
      <c r="BA25">
        <f t="shared" si="14"/>
        <v>-0.16299999999999981</v>
      </c>
      <c r="BB25">
        <f t="shared" si="15"/>
        <v>0.18200000000000016</v>
      </c>
      <c r="BC25">
        <f t="shared" si="16"/>
        <v>-0.34499999999999997</v>
      </c>
      <c r="BD25">
        <f t="shared" si="17"/>
        <v>-2.024</v>
      </c>
      <c r="BE25">
        <f t="shared" si="18"/>
        <v>4.25375178</v>
      </c>
      <c r="BF25">
        <f t="shared" si="19"/>
        <v>0.43121346000000027</v>
      </c>
      <c r="BG25">
        <f t="shared" si="20"/>
        <v>-0.16695437999999979</v>
      </c>
      <c r="BH25">
        <f t="shared" si="21"/>
        <v>0.18641532000000016</v>
      </c>
      <c r="BI25">
        <f t="shared" si="22"/>
        <v>-0.35336969999999995</v>
      </c>
      <c r="BJ25">
        <f t="shared" si="23"/>
        <v>-2.0731022399999999</v>
      </c>
      <c r="BK25" s="31">
        <f t="shared" si="24"/>
        <v>6.5520672705602288E-6</v>
      </c>
      <c r="BL25" s="31">
        <f t="shared" si="25"/>
        <v>-2.5166326584540077E-4</v>
      </c>
      <c r="BM25" s="31">
        <f t="shared" si="26"/>
        <v>-8.3887755281800255E-5</v>
      </c>
      <c r="BN25">
        <v>3.891</v>
      </c>
      <c r="BO25">
        <v>1.9455</v>
      </c>
      <c r="BP25">
        <v>1.3840000000000001</v>
      </c>
      <c r="BQ25">
        <f t="shared" si="44"/>
        <v>40.699598291837681</v>
      </c>
      <c r="BR25" s="13">
        <f t="shared" si="45"/>
        <v>-2.0611445518523451E-6</v>
      </c>
      <c r="BS25" s="13">
        <f t="shared" si="46"/>
        <v>-2.0611445518523451E-3</v>
      </c>
      <c r="BT25" s="13">
        <f t="shared" si="47"/>
        <v>-2.0611445518523452</v>
      </c>
      <c r="BV25" s="17">
        <f t="shared" si="48"/>
        <v>-2.4733734622228141E-2</v>
      </c>
      <c r="BW25" s="51">
        <f t="shared" si="49"/>
        <v>-4.404259344534453E-2</v>
      </c>
      <c r="BX25" s="52">
        <f t="shared" si="50"/>
        <v>-44.042593445344529</v>
      </c>
    </row>
    <row r="26" spans="1:76" x14ac:dyDescent="0.2">
      <c r="A26" s="6">
        <v>4631</v>
      </c>
      <c r="B26" s="7">
        <v>43831</v>
      </c>
      <c r="C26" s="6">
        <v>6</v>
      </c>
      <c r="D26" s="6">
        <v>7.75</v>
      </c>
      <c r="E26" s="6">
        <v>6860</v>
      </c>
      <c r="F26" t="s">
        <v>41</v>
      </c>
      <c r="G26" s="10" t="s">
        <v>76</v>
      </c>
      <c r="H26" s="8">
        <v>0.33333333333333331</v>
      </c>
      <c r="I26" s="8">
        <v>0.46111111111111108</v>
      </c>
      <c r="J26">
        <v>3.07</v>
      </c>
      <c r="K26" s="6">
        <v>93.2</v>
      </c>
      <c r="L26" s="58">
        <v>34.325220642031802</v>
      </c>
      <c r="M26" s="56">
        <v>34.346198877218498</v>
      </c>
      <c r="N26" s="54">
        <f t="shared" si="0"/>
        <v>2.0978235186696281E-2</v>
      </c>
      <c r="O26" s="55">
        <v>1.0242640000000001</v>
      </c>
      <c r="P26" s="20">
        <v>7.7436276632964329</v>
      </c>
      <c r="Q26" s="45">
        <v>7.5143324521899499</v>
      </c>
      <c r="R26">
        <f t="shared" si="1"/>
        <v>-0.22929521110648299</v>
      </c>
      <c r="S26" s="21">
        <v>2.3027817271817095</v>
      </c>
      <c r="T26" s="27">
        <v>1.4448536345021834</v>
      </c>
      <c r="U26">
        <f t="shared" si="2"/>
        <v>-0.85792809267952608</v>
      </c>
      <c r="V26" s="28">
        <v>989.38004052986594</v>
      </c>
      <c r="W26" s="47">
        <v>1783.7707630684531</v>
      </c>
      <c r="X26" s="49">
        <f t="shared" si="3"/>
        <v>794.39072253858717</v>
      </c>
      <c r="Y26" s="28">
        <v>1026.9649225989765</v>
      </c>
      <c r="Z26" s="47">
        <v>1851.5324086489711</v>
      </c>
      <c r="AA26" s="37">
        <f t="shared" si="4"/>
        <v>824.56748604999461</v>
      </c>
      <c r="AB26" s="60">
        <v>2332.4979830000002</v>
      </c>
      <c r="AC26" s="61">
        <v>2437.7295330000002</v>
      </c>
      <c r="AD26" s="43">
        <f t="shared" si="5"/>
        <v>105.23154999999997</v>
      </c>
      <c r="AE26" s="31">
        <f t="shared" si="6"/>
        <v>2.3324979830000002E-3</v>
      </c>
      <c r="AF26" s="29">
        <f t="shared" si="7"/>
        <v>2.4377295330000001E-3</v>
      </c>
      <c r="AG26" s="64">
        <v>2506.2565049999998</v>
      </c>
      <c r="AH26" s="64">
        <v>2515.7060673515098</v>
      </c>
      <c r="AI26" s="24">
        <f t="shared" si="8"/>
        <v>9.4495623515099396</v>
      </c>
      <c r="AJ26" s="24">
        <f t="shared" si="9"/>
        <v>5.4600540715099379</v>
      </c>
      <c r="AK26" s="31">
        <f t="shared" si="10"/>
        <v>2.5062565049999998E-3</v>
      </c>
      <c r="AL26" s="31">
        <f t="shared" si="11"/>
        <v>2.5157060673515097E-3</v>
      </c>
      <c r="AM26">
        <v>1.268</v>
      </c>
      <c r="AN26">
        <v>3.4569999999999999</v>
      </c>
      <c r="AO26">
        <v>2.3479999999999999</v>
      </c>
      <c r="AP26">
        <v>1.4709999999999999</v>
      </c>
      <c r="AQ26">
        <v>0.877</v>
      </c>
      <c r="AR26">
        <v>5.3490000000000002</v>
      </c>
      <c r="AS26">
        <v>5.4210000000000003</v>
      </c>
      <c r="AT26">
        <v>3.8780000000000001</v>
      </c>
      <c r="AU26">
        <v>2.1850000000000001</v>
      </c>
      <c r="AV26">
        <v>1.653</v>
      </c>
      <c r="AW26">
        <v>0.53200000000000003</v>
      </c>
      <c r="AX26">
        <v>3.3250000000000002</v>
      </c>
      <c r="AY26">
        <f t="shared" si="12"/>
        <v>4.1530000000000005</v>
      </c>
      <c r="AZ26">
        <f t="shared" si="13"/>
        <v>0.42100000000000026</v>
      </c>
      <c r="BA26">
        <f t="shared" si="14"/>
        <v>-0.16299999999999981</v>
      </c>
      <c r="BB26">
        <f t="shared" si="15"/>
        <v>0.18200000000000016</v>
      </c>
      <c r="BC26">
        <f t="shared" si="16"/>
        <v>-0.34499999999999997</v>
      </c>
      <c r="BD26">
        <f t="shared" si="17"/>
        <v>-2.024</v>
      </c>
      <c r="BE26">
        <f t="shared" si="18"/>
        <v>4.2537683920000005</v>
      </c>
      <c r="BF26">
        <f t="shared" si="19"/>
        <v>0.43121514400000027</v>
      </c>
      <c r="BG26">
        <f t="shared" si="20"/>
        <v>-0.16695503199999981</v>
      </c>
      <c r="BH26">
        <f t="shared" si="21"/>
        <v>0.18641604800000017</v>
      </c>
      <c r="BI26">
        <f t="shared" si="22"/>
        <v>-0.35337108</v>
      </c>
      <c r="BJ26">
        <f t="shared" si="23"/>
        <v>-2.0731103360000001</v>
      </c>
      <c r="BK26" s="31">
        <f t="shared" si="24"/>
        <v>5.460054071509938E-6</v>
      </c>
      <c r="BL26" s="31">
        <f t="shared" si="25"/>
        <v>-2.0972013088128958E-4</v>
      </c>
      <c r="BM26" s="31">
        <f t="shared" si="26"/>
        <v>-6.9906710293763196E-5</v>
      </c>
      <c r="BN26">
        <v>3.8689999999999998</v>
      </c>
      <c r="BO26">
        <v>1.9344999999999999</v>
      </c>
      <c r="BP26">
        <v>1.2430000000000001</v>
      </c>
      <c r="BQ26">
        <f t="shared" si="44"/>
        <v>38.621946831090426</v>
      </c>
      <c r="BR26" s="13">
        <f t="shared" si="45"/>
        <v>-1.8100255432356592E-6</v>
      </c>
      <c r="BS26" s="13">
        <f t="shared" si="46"/>
        <v>-1.8100255432356592E-3</v>
      </c>
      <c r="BT26" s="13">
        <f t="shared" si="47"/>
        <v>-1.8100255432356591</v>
      </c>
      <c r="BV26" s="17">
        <f t="shared" si="48"/>
        <v>-2.1720306518827909E-2</v>
      </c>
      <c r="BW26" s="51">
        <f t="shared" si="49"/>
        <v>-3.5630879538842197E-2</v>
      </c>
      <c r="BX26" s="52">
        <f t="shared" si="50"/>
        <v>-35.630879538842194</v>
      </c>
    </row>
    <row r="27" spans="1:76" x14ac:dyDescent="0.2">
      <c r="A27" s="6">
        <v>4632</v>
      </c>
      <c r="B27" s="7">
        <v>43831</v>
      </c>
      <c r="C27" s="6">
        <v>6</v>
      </c>
      <c r="D27" s="6">
        <v>7.75</v>
      </c>
      <c r="E27" s="6">
        <v>6846</v>
      </c>
      <c r="F27" t="s">
        <v>41</v>
      </c>
      <c r="G27" s="10" t="s">
        <v>76</v>
      </c>
      <c r="H27" s="8">
        <v>0.33333333333333331</v>
      </c>
      <c r="I27" s="8">
        <v>0.46111111111111108</v>
      </c>
      <c r="J27">
        <v>3.07</v>
      </c>
      <c r="K27" s="6">
        <v>99.1</v>
      </c>
      <c r="L27" s="58">
        <v>34.325220642031802</v>
      </c>
      <c r="M27" s="56">
        <v>34.363243519827897</v>
      </c>
      <c r="N27" s="54">
        <f t="shared" si="0"/>
        <v>3.8022877796095145E-2</v>
      </c>
      <c r="O27" s="55">
        <v>1.0242770000000001</v>
      </c>
      <c r="P27" s="20">
        <v>7.7436276632964329</v>
      </c>
      <c r="Q27" s="45">
        <v>7.6150479823525821</v>
      </c>
      <c r="R27" s="40">
        <f t="shared" si="1"/>
        <v>-0.12857968094385086</v>
      </c>
      <c r="S27" s="21">
        <v>2.3027817271817095</v>
      </c>
      <c r="T27" s="27">
        <v>1.7894018754857972</v>
      </c>
      <c r="U27" s="39">
        <f t="shared" si="2"/>
        <v>-0.51337985169591227</v>
      </c>
      <c r="V27" s="28">
        <v>989.38004052986594</v>
      </c>
      <c r="W27" s="47">
        <v>1388.8054893231572</v>
      </c>
      <c r="X27" s="37">
        <f t="shared" si="3"/>
        <v>399.42544879329125</v>
      </c>
      <c r="Y27" s="28">
        <v>1026.9649225989765</v>
      </c>
      <c r="Z27" s="47">
        <v>1441.5627390715078</v>
      </c>
      <c r="AA27" s="37">
        <f t="shared" si="4"/>
        <v>414.59781647253135</v>
      </c>
      <c r="AB27" s="60">
        <v>2332.4979830000002</v>
      </c>
      <c r="AC27" s="61">
        <v>2406.8437270000004</v>
      </c>
      <c r="AD27" s="43">
        <f t="shared" si="5"/>
        <v>74.345744000000195</v>
      </c>
      <c r="AE27" s="31">
        <f t="shared" si="6"/>
        <v>2.3324979830000002E-3</v>
      </c>
      <c r="AF27" s="29">
        <f t="shared" si="7"/>
        <v>2.4068437270000002E-3</v>
      </c>
      <c r="AG27" s="64">
        <v>2506.2565049999998</v>
      </c>
      <c r="AH27" s="64">
        <v>2525.0512268850198</v>
      </c>
      <c r="AI27" s="24">
        <f t="shared" si="8"/>
        <v>18.794721885019953</v>
      </c>
      <c r="AJ27" s="24">
        <f t="shared" si="9"/>
        <v>14.805162970019955</v>
      </c>
      <c r="AK27" s="31">
        <f t="shared" si="10"/>
        <v>2.5062565049999998E-3</v>
      </c>
      <c r="AL27" s="31">
        <f t="shared" si="11"/>
        <v>2.5250512268850198E-3</v>
      </c>
      <c r="AM27">
        <v>1.268</v>
      </c>
      <c r="AN27">
        <v>3.4569999999999999</v>
      </c>
      <c r="AO27">
        <v>2.3479999999999999</v>
      </c>
      <c r="AP27">
        <v>1.4709999999999999</v>
      </c>
      <c r="AQ27">
        <v>0.877</v>
      </c>
      <c r="AR27">
        <v>5.3490000000000002</v>
      </c>
      <c r="AS27">
        <v>5.4210000000000003</v>
      </c>
      <c r="AT27">
        <v>3.8780000000000001</v>
      </c>
      <c r="AU27">
        <v>2.1850000000000001</v>
      </c>
      <c r="AV27">
        <v>1.653</v>
      </c>
      <c r="AW27">
        <v>0.53200000000000003</v>
      </c>
      <c r="AX27">
        <v>3.3250000000000002</v>
      </c>
      <c r="AY27">
        <f t="shared" si="12"/>
        <v>4.1530000000000005</v>
      </c>
      <c r="AZ27">
        <f t="shared" si="13"/>
        <v>0.42100000000000026</v>
      </c>
      <c r="BA27">
        <f t="shared" si="14"/>
        <v>-0.16299999999999981</v>
      </c>
      <c r="BB27">
        <f t="shared" si="15"/>
        <v>0.18200000000000016</v>
      </c>
      <c r="BC27">
        <f t="shared" si="16"/>
        <v>-0.34499999999999997</v>
      </c>
      <c r="BD27">
        <f t="shared" si="17"/>
        <v>-2.024</v>
      </c>
      <c r="BE27">
        <f t="shared" si="18"/>
        <v>4.2538223810000009</v>
      </c>
      <c r="BF27">
        <f t="shared" si="19"/>
        <v>0.43122061700000031</v>
      </c>
      <c r="BG27">
        <f t="shared" si="20"/>
        <v>-0.16695715099999983</v>
      </c>
      <c r="BH27">
        <f t="shared" si="21"/>
        <v>0.18641841400000017</v>
      </c>
      <c r="BI27">
        <f t="shared" si="22"/>
        <v>-0.353375565</v>
      </c>
      <c r="BJ27">
        <f t="shared" si="23"/>
        <v>-2.0731366480000002</v>
      </c>
      <c r="BK27" s="31">
        <f t="shared" si="24"/>
        <v>1.4805162970019954E-5</v>
      </c>
      <c r="BL27" s="31">
        <f t="shared" si="25"/>
        <v>-5.6867204667911738E-4</v>
      </c>
      <c r="BM27" s="31">
        <f t="shared" si="26"/>
        <v>-1.8955734889303914E-4</v>
      </c>
      <c r="BN27">
        <v>3.7350000000000003</v>
      </c>
      <c r="BO27">
        <v>1.8675000000000002</v>
      </c>
      <c r="BP27">
        <v>1.4430000000000001</v>
      </c>
      <c r="BQ27">
        <f t="shared" si="44"/>
        <v>38.844905661715721</v>
      </c>
      <c r="BR27" s="13">
        <f t="shared" si="45"/>
        <v>-4.8798509267551321E-6</v>
      </c>
      <c r="BS27" s="13">
        <f t="shared" si="46"/>
        <v>-4.8798509267551325E-3</v>
      </c>
      <c r="BT27" s="13">
        <f t="shared" si="47"/>
        <v>-4.8798509267551324</v>
      </c>
      <c r="BV27" s="17">
        <f t="shared" si="48"/>
        <v>-5.855821112106159E-2</v>
      </c>
      <c r="BW27" s="51">
        <f t="shared" si="49"/>
        <v>-9.6192987651918124E-2</v>
      </c>
      <c r="BX27" s="52">
        <f t="shared" si="50"/>
        <v>-96.192987651918131</v>
      </c>
    </row>
    <row r="28" spans="1:76" x14ac:dyDescent="0.2">
      <c r="A28" s="6">
        <v>4633</v>
      </c>
      <c r="B28" s="7">
        <v>43831</v>
      </c>
      <c r="C28" s="6">
        <v>6</v>
      </c>
      <c r="D28" s="6">
        <v>7.75</v>
      </c>
      <c r="E28" s="6">
        <v>6861</v>
      </c>
      <c r="F28" t="s">
        <v>41</v>
      </c>
      <c r="G28" s="10" t="s">
        <v>76</v>
      </c>
      <c r="H28" s="8">
        <v>0.33333333333333331</v>
      </c>
      <c r="I28" s="8">
        <v>0.46111111111111108</v>
      </c>
      <c r="J28">
        <v>3.07</v>
      </c>
      <c r="K28" s="6"/>
      <c r="L28" s="58">
        <v>34.325220642031802</v>
      </c>
      <c r="M28" s="56">
        <v>34.35275452740089</v>
      </c>
      <c r="N28" s="54">
        <f t="shared" si="0"/>
        <v>2.7533885369088296E-2</v>
      </c>
      <c r="O28" s="55">
        <v>1.0242690000000001</v>
      </c>
      <c r="P28" s="20">
        <v>7.7436276632964329</v>
      </c>
      <c r="Q28" s="45">
        <v>7.5282559094839971</v>
      </c>
      <c r="R28" s="41">
        <f t="shared" si="1"/>
        <v>-0.21537175381243578</v>
      </c>
      <c r="S28" s="21">
        <v>2.3027817271817095</v>
      </c>
      <c r="T28" s="27">
        <v>1.4867468009658655</v>
      </c>
      <c r="U28" s="38">
        <f t="shared" si="2"/>
        <v>-0.81603492621584395</v>
      </c>
      <c r="V28" s="28">
        <v>989.38004052986594</v>
      </c>
      <c r="W28" s="47">
        <v>1721.2634941658152</v>
      </c>
      <c r="X28" s="49">
        <f t="shared" si="3"/>
        <v>731.88345363594931</v>
      </c>
      <c r="Y28" s="28">
        <v>1026.9649225989765</v>
      </c>
      <c r="Z28" s="47">
        <v>1786.6503799887498</v>
      </c>
      <c r="AA28" s="37">
        <f t="shared" si="4"/>
        <v>759.68545738977332</v>
      </c>
      <c r="AB28" s="60">
        <v>2332.4979830000002</v>
      </c>
      <c r="AC28" s="61">
        <v>2430.4311380000004</v>
      </c>
      <c r="AD28" s="43">
        <f t="shared" si="5"/>
        <v>97.93315500000017</v>
      </c>
      <c r="AE28" s="31">
        <f t="shared" si="6"/>
        <v>2.3324979830000002E-3</v>
      </c>
      <c r="AF28" s="29">
        <f t="shared" si="7"/>
        <v>2.4304311380000001E-3</v>
      </c>
      <c r="AG28" s="64">
        <v>2506.2565049999998</v>
      </c>
      <c r="AH28" s="64">
        <v>2513.7368820000002</v>
      </c>
      <c r="AI28" s="24">
        <f t="shared" si="8"/>
        <v>7.4803770000003169</v>
      </c>
      <c r="AJ28" s="24">
        <f t="shared" si="9"/>
        <v>3.4908492450003168</v>
      </c>
      <c r="AK28" s="31">
        <f t="shared" si="10"/>
        <v>2.5062565049999998E-3</v>
      </c>
      <c r="AL28" s="31">
        <f t="shared" si="11"/>
        <v>2.5137368819999999E-3</v>
      </c>
      <c r="AM28">
        <v>1.268</v>
      </c>
      <c r="AN28">
        <v>3.4569999999999999</v>
      </c>
      <c r="AO28">
        <v>2.3479999999999999</v>
      </c>
      <c r="AP28">
        <v>1.4709999999999999</v>
      </c>
      <c r="AQ28">
        <v>0.877</v>
      </c>
      <c r="AR28">
        <v>5.3490000000000002</v>
      </c>
      <c r="AS28">
        <v>5.4210000000000003</v>
      </c>
      <c r="AT28">
        <v>3.8780000000000001</v>
      </c>
      <c r="AU28">
        <v>2.1850000000000001</v>
      </c>
      <c r="AV28">
        <v>1.653</v>
      </c>
      <c r="AW28">
        <v>0.53200000000000003</v>
      </c>
      <c r="AX28">
        <v>3.3250000000000002</v>
      </c>
      <c r="AY28">
        <f t="shared" si="12"/>
        <v>4.1530000000000005</v>
      </c>
      <c r="AZ28">
        <f t="shared" si="13"/>
        <v>0.42100000000000026</v>
      </c>
      <c r="BA28">
        <f t="shared" si="14"/>
        <v>-0.16299999999999981</v>
      </c>
      <c r="BB28">
        <f t="shared" si="15"/>
        <v>0.18200000000000016</v>
      </c>
      <c r="BC28">
        <f t="shared" si="16"/>
        <v>-0.34499999999999997</v>
      </c>
      <c r="BD28">
        <f t="shared" si="17"/>
        <v>-2.024</v>
      </c>
      <c r="BE28">
        <f t="shared" si="18"/>
        <v>4.2537891570000008</v>
      </c>
      <c r="BF28">
        <f t="shared" si="19"/>
        <v>0.4312172490000003</v>
      </c>
      <c r="BG28">
        <f t="shared" si="20"/>
        <v>-0.16695584699999982</v>
      </c>
      <c r="BH28">
        <f t="shared" si="21"/>
        <v>0.18641695800000019</v>
      </c>
      <c r="BI28">
        <f t="shared" si="22"/>
        <v>-0.35337280500000001</v>
      </c>
      <c r="BJ28">
        <f t="shared" si="23"/>
        <v>-2.0731204560000003</v>
      </c>
      <c r="BK28" s="31">
        <f t="shared" si="24"/>
        <v>3.4908492450003167E-6</v>
      </c>
      <c r="BL28" s="31">
        <f t="shared" si="25"/>
        <v>-1.340838249497711E-4</v>
      </c>
      <c r="BM28" s="31">
        <f t="shared" si="26"/>
        <v>-4.4694608316590367E-5</v>
      </c>
      <c r="BN28">
        <v>3.1190000000000002</v>
      </c>
      <c r="BO28">
        <v>1.5595000000000001</v>
      </c>
      <c r="BP28">
        <v>0.95700000000000007</v>
      </c>
      <c r="BQ28">
        <f t="shared" si="44"/>
        <v>24.658246069896059</v>
      </c>
      <c r="BR28" s="13">
        <f t="shared" si="45"/>
        <v>-1.8125623448601901E-6</v>
      </c>
      <c r="BS28" s="13">
        <f t="shared" si="46"/>
        <v>-1.8125623448601901E-3</v>
      </c>
      <c r="BT28" s="13">
        <f t="shared" si="47"/>
        <v>-1.8125623448601902</v>
      </c>
      <c r="BV28" s="17">
        <f t="shared" si="48"/>
        <v>-2.1750748138322281E-2</v>
      </c>
      <c r="BW28" s="51">
        <f t="shared" si="49"/>
        <v>-3.0112984143553186E-2</v>
      </c>
      <c r="BX28" s="52">
        <f t="shared" si="50"/>
        <v>-30.112984143553184</v>
      </c>
    </row>
    <row r="29" spans="1:76" x14ac:dyDescent="0.2">
      <c r="A29" s="6">
        <v>4634</v>
      </c>
      <c r="B29" s="7">
        <v>43831</v>
      </c>
      <c r="C29" s="6">
        <v>6</v>
      </c>
      <c r="D29" s="6">
        <v>7.75</v>
      </c>
      <c r="E29" s="6">
        <v>6870</v>
      </c>
      <c r="F29" t="s">
        <v>41</v>
      </c>
      <c r="G29" s="10" t="s">
        <v>76</v>
      </c>
      <c r="H29" s="8">
        <v>0.33333333333333331</v>
      </c>
      <c r="I29" s="8">
        <v>0.46111111111111108</v>
      </c>
      <c r="J29">
        <v>3.07</v>
      </c>
      <c r="K29" s="6"/>
      <c r="L29" s="58">
        <v>34.325220642031802</v>
      </c>
      <c r="M29" s="56">
        <v>34.347510009095529</v>
      </c>
      <c r="N29" s="54">
        <f t="shared" si="0"/>
        <v>2.2289367063727639E-2</v>
      </c>
      <c r="O29" s="55">
        <v>1.024265</v>
      </c>
      <c r="P29" s="20">
        <v>7.7436276632964329</v>
      </c>
      <c r="Q29" s="45">
        <v>7.6632993872635318</v>
      </c>
      <c r="R29">
        <f t="shared" si="1"/>
        <v>-8.0328276032901158E-2</v>
      </c>
      <c r="S29" s="21">
        <v>2.3027817271817095</v>
      </c>
      <c r="T29" s="27">
        <v>1.973949908650509</v>
      </c>
      <c r="U29">
        <f t="shared" si="2"/>
        <v>-0.32883181853120047</v>
      </c>
      <c r="V29" s="28">
        <v>989.38004052986594</v>
      </c>
      <c r="W29" s="47">
        <v>1227.173145786662</v>
      </c>
      <c r="X29" s="49">
        <f t="shared" si="3"/>
        <v>237.79310525679603</v>
      </c>
      <c r="Y29" s="28">
        <v>1026.9649225989765</v>
      </c>
      <c r="Z29" s="47">
        <v>1273.7908008551058</v>
      </c>
      <c r="AA29" s="37">
        <f t="shared" si="4"/>
        <v>246.82587825612927</v>
      </c>
      <c r="AB29" s="60">
        <v>2332.4979830000002</v>
      </c>
      <c r="AC29" s="61">
        <v>2385.4994330000004</v>
      </c>
      <c r="AD29" s="43">
        <f t="shared" si="5"/>
        <v>53.001450000000204</v>
      </c>
      <c r="AE29" s="31">
        <f t="shared" si="6"/>
        <v>2.3324979830000002E-3</v>
      </c>
      <c r="AF29" s="29">
        <f t="shared" si="7"/>
        <v>2.3854994330000001E-3</v>
      </c>
      <c r="AG29" s="64">
        <v>2506.2565049999998</v>
      </c>
      <c r="AH29" s="64">
        <v>2524.0003520999999</v>
      </c>
      <c r="AI29" s="24">
        <f t="shared" si="8"/>
        <v>17.743847100000039</v>
      </c>
      <c r="AJ29" s="24">
        <f t="shared" si="9"/>
        <v>13.754334925000038</v>
      </c>
      <c r="AK29" s="31">
        <f t="shared" si="10"/>
        <v>2.5062565049999998E-3</v>
      </c>
      <c r="AL29" s="31">
        <f t="shared" si="11"/>
        <v>2.5240003521E-3</v>
      </c>
      <c r="AM29">
        <v>1.268</v>
      </c>
      <c r="AN29">
        <v>3.4569999999999999</v>
      </c>
      <c r="AO29">
        <v>2.3479999999999999</v>
      </c>
      <c r="AP29">
        <v>1.4709999999999999</v>
      </c>
      <c r="AQ29">
        <v>0.877</v>
      </c>
      <c r="AR29">
        <v>5.3490000000000002</v>
      </c>
      <c r="AS29">
        <v>5.4210000000000003</v>
      </c>
      <c r="AT29">
        <v>3.8780000000000001</v>
      </c>
      <c r="AU29">
        <v>2.1850000000000001</v>
      </c>
      <c r="AV29">
        <v>1.653</v>
      </c>
      <c r="AW29">
        <v>0.53200000000000003</v>
      </c>
      <c r="AX29">
        <v>3.3250000000000002</v>
      </c>
      <c r="AY29">
        <f t="shared" si="12"/>
        <v>4.1530000000000005</v>
      </c>
      <c r="AZ29">
        <f t="shared" si="13"/>
        <v>0.42100000000000026</v>
      </c>
      <c r="BA29">
        <f t="shared" si="14"/>
        <v>-0.16299999999999981</v>
      </c>
      <c r="BB29">
        <f t="shared" si="15"/>
        <v>0.18200000000000016</v>
      </c>
      <c r="BC29">
        <f t="shared" si="16"/>
        <v>-0.34499999999999997</v>
      </c>
      <c r="BD29">
        <f t="shared" si="17"/>
        <v>-2.024</v>
      </c>
      <c r="BE29">
        <f t="shared" si="18"/>
        <v>4.2537725450000003</v>
      </c>
      <c r="BF29">
        <f t="shared" si="19"/>
        <v>0.43121556500000024</v>
      </c>
      <c r="BG29">
        <f t="shared" si="20"/>
        <v>-0.16695519499999981</v>
      </c>
      <c r="BH29">
        <f t="shared" si="21"/>
        <v>0.18641623000000015</v>
      </c>
      <c r="BI29">
        <f t="shared" si="22"/>
        <v>-0.35337142499999996</v>
      </c>
      <c r="BJ29">
        <f t="shared" si="23"/>
        <v>-2.0731123600000001</v>
      </c>
      <c r="BK29" s="31">
        <f t="shared" si="24"/>
        <v>1.3754334925000037E-5</v>
      </c>
      <c r="BL29" s="31">
        <f t="shared" si="25"/>
        <v>-5.2830314482331863E-4</v>
      </c>
      <c r="BM29" s="31">
        <f t="shared" si="26"/>
        <v>-1.7610104827443955E-4</v>
      </c>
      <c r="BN29">
        <v>3.3020000000000005</v>
      </c>
      <c r="BO29">
        <v>1.6510000000000002</v>
      </c>
      <c r="BP29">
        <v>1.0890000000000002</v>
      </c>
      <c r="BQ29">
        <f t="shared" si="44"/>
        <v>28.423496701502465</v>
      </c>
      <c r="BR29" s="13">
        <f t="shared" si="45"/>
        <v>-6.1956152025845174E-6</v>
      </c>
      <c r="BS29" s="13">
        <f t="shared" si="46"/>
        <v>-6.1956152025845175E-3</v>
      </c>
      <c r="BT29" s="13">
        <f t="shared" si="47"/>
        <v>-6.1956152025845173</v>
      </c>
      <c r="BV29" s="17">
        <f t="shared" si="48"/>
        <v>-7.4347382431014214E-2</v>
      </c>
      <c r="BW29" s="51">
        <f t="shared" si="49"/>
        <v>-0.15557995593414908</v>
      </c>
      <c r="BX29" s="52">
        <f t="shared" si="50"/>
        <v>-155.5799559341491</v>
      </c>
    </row>
    <row r="30" spans="1:76" x14ac:dyDescent="0.2">
      <c r="A30" s="6">
        <v>4611</v>
      </c>
      <c r="B30" s="7">
        <v>43830</v>
      </c>
      <c r="C30" s="6">
        <v>3</v>
      </c>
      <c r="D30" s="6">
        <v>7.85</v>
      </c>
      <c r="E30" s="26" t="s">
        <v>79</v>
      </c>
      <c r="F30" t="s">
        <v>78</v>
      </c>
      <c r="G30" s="11" t="s">
        <v>77</v>
      </c>
      <c r="H30" s="8">
        <v>0.50347222222222221</v>
      </c>
      <c r="I30" s="8">
        <v>0.12847222222222224</v>
      </c>
      <c r="J30">
        <v>3</v>
      </c>
      <c r="K30" s="6"/>
      <c r="L30" s="58">
        <v>34.279229581576899</v>
      </c>
      <c r="M30" s="56">
        <v>34.288508163796728</v>
      </c>
      <c r="N30" s="54">
        <f t="shared" si="0"/>
        <v>9.2785822198280243E-3</v>
      </c>
      <c r="O30" s="55">
        <v>1.0242199999999999</v>
      </c>
      <c r="P30" s="20">
        <v>7.8539554264530684</v>
      </c>
      <c r="Q30" s="45">
        <v>7.9215999853094283</v>
      </c>
      <c r="R30">
        <f t="shared" si="1"/>
        <v>6.7644558856359893E-2</v>
      </c>
      <c r="S30" s="21">
        <v>2.8393096023544899</v>
      </c>
      <c r="T30" s="27">
        <v>3.2232073363593501</v>
      </c>
      <c r="U30">
        <f t="shared" si="2"/>
        <v>0.38389773400486016</v>
      </c>
      <c r="V30" s="28">
        <v>734.64170715428713</v>
      </c>
      <c r="W30" s="47">
        <v>610.63193386120304</v>
      </c>
      <c r="X30" s="49">
        <f t="shared" si="3"/>
        <v>-124.00977329308409</v>
      </c>
      <c r="Y30" s="28">
        <v>762.55023360980601</v>
      </c>
      <c r="Z30" s="47">
        <v>633.82929388434763</v>
      </c>
      <c r="AA30" s="37">
        <f t="shared" si="4"/>
        <v>-128.72093972545838</v>
      </c>
      <c r="AB30" s="60">
        <v>2266.1027300000001</v>
      </c>
      <c r="AC30" s="61">
        <v>2227.1611790000002</v>
      </c>
      <c r="AD30" s="43">
        <f t="shared" si="5"/>
        <v>-38.94155099999989</v>
      </c>
      <c r="AE30" s="31">
        <f t="shared" si="6"/>
        <v>2.26610273E-3</v>
      </c>
      <c r="AF30" s="29">
        <f t="shared" si="7"/>
        <v>2.2271611790000002E-3</v>
      </c>
      <c r="AG30" s="64">
        <v>2493.70759</v>
      </c>
      <c r="AH30" s="64">
        <v>2491.8126619999998</v>
      </c>
      <c r="AI30" s="24">
        <f t="shared" si="8"/>
        <v>-1.8949280000001636</v>
      </c>
      <c r="AJ30" s="24">
        <f t="shared" si="9"/>
        <v>-2.6815289600001639</v>
      </c>
      <c r="AK30" s="31">
        <f t="shared" si="10"/>
        <v>2.4937075899999998E-3</v>
      </c>
      <c r="AL30" s="31">
        <f t="shared" si="11"/>
        <v>2.4918126619999999E-3</v>
      </c>
      <c r="AM30">
        <v>0.73499999999999999</v>
      </c>
      <c r="AN30">
        <v>2.7210000000000001</v>
      </c>
      <c r="AO30">
        <v>1.0880000000000001</v>
      </c>
      <c r="AP30">
        <v>0.75100000000000011</v>
      </c>
      <c r="AQ30">
        <v>0.33700000000000002</v>
      </c>
      <c r="AR30">
        <v>2.133</v>
      </c>
      <c r="AS30">
        <v>0.76300000000000001</v>
      </c>
      <c r="AT30">
        <v>2.4529999999999998</v>
      </c>
      <c r="AU30">
        <v>0.61599999999999999</v>
      </c>
      <c r="AV30">
        <v>0.36899999999999999</v>
      </c>
      <c r="AW30">
        <v>0.247</v>
      </c>
      <c r="AX30">
        <v>2.2589999999999999</v>
      </c>
      <c r="AY30">
        <f t="shared" si="12"/>
        <v>2.8000000000000025E-2</v>
      </c>
      <c r="AZ30">
        <f t="shared" si="13"/>
        <v>-0.26800000000000024</v>
      </c>
      <c r="BA30">
        <f t="shared" si="14"/>
        <v>-0.47200000000000009</v>
      </c>
      <c r="BB30">
        <f t="shared" si="15"/>
        <v>-0.38200000000000012</v>
      </c>
      <c r="BC30">
        <f t="shared" si="16"/>
        <v>-9.0000000000000024E-2</v>
      </c>
      <c r="BD30">
        <f t="shared" si="17"/>
        <v>0.12599999999999989</v>
      </c>
      <c r="BE30">
        <f t="shared" si="18"/>
        <v>2.8678160000000022E-2</v>
      </c>
      <c r="BF30">
        <f t="shared" si="19"/>
        <v>-0.27449096000000023</v>
      </c>
      <c r="BG30">
        <f t="shared" si="20"/>
        <v>-0.48343184000000006</v>
      </c>
      <c r="BH30">
        <f t="shared" si="21"/>
        <v>-0.39125204000000008</v>
      </c>
      <c r="BI30">
        <f t="shared" si="22"/>
        <v>-9.217980000000002E-2</v>
      </c>
      <c r="BJ30">
        <f t="shared" si="23"/>
        <v>0.12905171999999987</v>
      </c>
      <c r="BK30" s="31">
        <f t="shared" si="24"/>
        <v>-2.681528960000164E-6</v>
      </c>
      <c r="BL30" s="31">
        <f t="shared" si="25"/>
        <v>1.0299283467792628E-4</v>
      </c>
      <c r="BM30" s="31">
        <f t="shared" si="26"/>
        <v>3.4330944892642094E-5</v>
      </c>
    </row>
    <row r="31" spans="1:76" x14ac:dyDescent="0.2">
      <c r="A31" s="6">
        <v>4612</v>
      </c>
      <c r="B31" s="7">
        <v>43830</v>
      </c>
      <c r="C31" s="6">
        <v>3</v>
      </c>
      <c r="D31" s="6">
        <v>7.85</v>
      </c>
      <c r="E31" s="6">
        <v>6836</v>
      </c>
      <c r="F31" t="s">
        <v>41</v>
      </c>
      <c r="G31" s="11" t="s">
        <v>77</v>
      </c>
      <c r="H31" s="8">
        <v>0.50347222222222221</v>
      </c>
      <c r="I31" s="8">
        <v>0.12847222222222224</v>
      </c>
      <c r="J31">
        <v>3</v>
      </c>
      <c r="K31" s="6">
        <v>98.9</v>
      </c>
      <c r="L31" s="58">
        <v>34.279229581576899</v>
      </c>
      <c r="M31" s="56">
        <v>34.289819336148298</v>
      </c>
      <c r="N31" s="54">
        <f t="shared" si="0"/>
        <v>1.0589754571398657E-2</v>
      </c>
      <c r="O31" s="55">
        <v>1.024221</v>
      </c>
      <c r="P31" s="20">
        <v>7.8539554264530684</v>
      </c>
      <c r="Q31" s="45">
        <v>8.0055623214941267</v>
      </c>
      <c r="R31">
        <f t="shared" si="1"/>
        <v>0.15160689504105829</v>
      </c>
      <c r="S31" s="21">
        <v>2.8393096023544899</v>
      </c>
      <c r="T31" s="27">
        <v>3.7747422223557092</v>
      </c>
      <c r="U31">
        <f t="shared" si="2"/>
        <v>0.93543262000121929</v>
      </c>
      <c r="V31" s="28">
        <v>734.64170715428713</v>
      </c>
      <c r="W31" s="47">
        <v>485.78296179263867</v>
      </c>
      <c r="X31" s="49">
        <f t="shared" si="3"/>
        <v>-248.85874536164846</v>
      </c>
      <c r="Y31" s="28">
        <v>762.55023360980601</v>
      </c>
      <c r="Z31" s="47">
        <v>504.23740760051783</v>
      </c>
      <c r="AA31" s="37">
        <f t="shared" si="4"/>
        <v>-258.31282600928819</v>
      </c>
      <c r="AB31" s="60">
        <v>2266.1027300000001</v>
      </c>
      <c r="AC31" s="61">
        <v>2187.9798300000002</v>
      </c>
      <c r="AD31" s="43">
        <f t="shared" si="5"/>
        <v>-78.122899999999845</v>
      </c>
      <c r="AE31" s="31">
        <f t="shared" si="6"/>
        <v>2.26610273E-3</v>
      </c>
      <c r="AF31" s="29">
        <f t="shared" si="7"/>
        <v>2.1879798300000002E-3</v>
      </c>
      <c r="AG31" s="64">
        <v>2493.70759</v>
      </c>
      <c r="AH31" s="64">
        <v>2503.9694483057701</v>
      </c>
      <c r="AI31" s="24">
        <f t="shared" si="8"/>
        <v>10.261858305770147</v>
      </c>
      <c r="AJ31" s="24">
        <f t="shared" si="9"/>
        <v>9.4752565777701463</v>
      </c>
      <c r="AK31" s="31">
        <f t="shared" si="10"/>
        <v>2.4937075899999998E-3</v>
      </c>
      <c r="AL31" s="31">
        <f t="shared" si="11"/>
        <v>2.5039694483057701E-3</v>
      </c>
      <c r="AM31">
        <v>0.73499999999999999</v>
      </c>
      <c r="AN31">
        <v>2.7210000000000001</v>
      </c>
      <c r="AO31">
        <v>1.0880000000000001</v>
      </c>
      <c r="AP31">
        <v>0.75100000000000011</v>
      </c>
      <c r="AQ31">
        <v>0.33700000000000002</v>
      </c>
      <c r="AR31">
        <v>2.133</v>
      </c>
      <c r="AS31">
        <v>0.76300000000000001</v>
      </c>
      <c r="AT31">
        <v>2.4529999999999998</v>
      </c>
      <c r="AU31">
        <v>0.61599999999999999</v>
      </c>
      <c r="AV31">
        <v>0.36899999999999999</v>
      </c>
      <c r="AW31">
        <v>0.247</v>
      </c>
      <c r="AX31">
        <v>2.2589999999999999</v>
      </c>
      <c r="AY31">
        <f t="shared" si="12"/>
        <v>2.8000000000000025E-2</v>
      </c>
      <c r="AZ31">
        <f t="shared" si="13"/>
        <v>-0.26800000000000024</v>
      </c>
      <c r="BA31">
        <f t="shared" si="14"/>
        <v>-0.47200000000000009</v>
      </c>
      <c r="BB31">
        <f t="shared" si="15"/>
        <v>-0.38200000000000012</v>
      </c>
      <c r="BC31">
        <f t="shared" si="16"/>
        <v>-9.0000000000000024E-2</v>
      </c>
      <c r="BD31">
        <f t="shared" si="17"/>
        <v>0.12599999999999989</v>
      </c>
      <c r="BE31">
        <f t="shared" si="18"/>
        <v>2.8678188000000028E-2</v>
      </c>
      <c r="BF31">
        <f t="shared" si="19"/>
        <v>-0.27449122800000025</v>
      </c>
      <c r="BG31">
        <f t="shared" si="20"/>
        <v>-0.48343231200000009</v>
      </c>
      <c r="BH31">
        <f t="shared" si="21"/>
        <v>-0.39125242200000016</v>
      </c>
      <c r="BI31">
        <f t="shared" si="22"/>
        <v>-9.2179890000000028E-2</v>
      </c>
      <c r="BJ31">
        <f t="shared" si="23"/>
        <v>0.12905184599999989</v>
      </c>
      <c r="BK31" s="31">
        <f t="shared" si="24"/>
        <v>9.4752565777701453E-6</v>
      </c>
      <c r="BL31" s="31">
        <f t="shared" si="25"/>
        <v>-3.6392837877526188E-4</v>
      </c>
      <c r="BM31" s="31">
        <f t="shared" si="26"/>
        <v>-1.2130945959175396E-4</v>
      </c>
      <c r="BN31">
        <v>3.8310000000000004</v>
      </c>
      <c r="BO31">
        <v>1.9155000000000002</v>
      </c>
      <c r="BP31">
        <v>1.4810000000000001</v>
      </c>
      <c r="BQ31">
        <f t="shared" ref="BQ31:BQ36" si="51">(2*3.14159265359*BO31*BP31)+(2*3.14159265359*BO31^2)</f>
        <v>40.878376904975532</v>
      </c>
      <c r="BR31" s="13">
        <f t="shared" ref="BR31:BR36" si="52">BM31/BQ31</f>
        <v>-2.9675703581320207E-6</v>
      </c>
      <c r="BS31" s="13">
        <f t="shared" ref="BS31:BS36" si="53">BR31*10^3</f>
        <v>-2.9675703581320207E-3</v>
      </c>
      <c r="BT31" s="13">
        <f t="shared" ref="BT31:BT36" si="54">BR31*10^6</f>
        <v>-2.9675703581320207</v>
      </c>
      <c r="BU31" s="15">
        <f t="shared" ref="BU31:BU36" si="55">BS31*12</f>
        <v>-3.5610844297584252E-2</v>
      </c>
    </row>
    <row r="32" spans="1:76" x14ac:dyDescent="0.2">
      <c r="A32" s="6">
        <v>4613</v>
      </c>
      <c r="B32" s="7">
        <v>43830</v>
      </c>
      <c r="C32" s="6">
        <v>3</v>
      </c>
      <c r="D32" s="6">
        <v>7.85</v>
      </c>
      <c r="E32" s="6">
        <v>6878</v>
      </c>
      <c r="F32" t="s">
        <v>41</v>
      </c>
      <c r="G32" s="11" t="s">
        <v>77</v>
      </c>
      <c r="H32" s="8">
        <v>0.50347222222222221</v>
      </c>
      <c r="I32" s="8">
        <v>0.12847222222222224</v>
      </c>
      <c r="J32">
        <v>3</v>
      </c>
      <c r="K32" s="6">
        <v>95.1</v>
      </c>
      <c r="L32" s="58">
        <v>34.279229581576899</v>
      </c>
      <c r="M32" s="56">
        <v>34.327842934312201</v>
      </c>
      <c r="N32" s="54">
        <f t="shared" si="0"/>
        <v>4.8613352735301874E-2</v>
      </c>
      <c r="O32" s="55">
        <v>1.0242500000000001</v>
      </c>
      <c r="P32" s="20">
        <v>7.8539554264530684</v>
      </c>
      <c r="Q32" s="45">
        <v>8.0066462517417705</v>
      </c>
      <c r="R32" s="40">
        <f t="shared" si="1"/>
        <v>0.15269082528870204</v>
      </c>
      <c r="S32" s="21">
        <v>2.8393096023544899</v>
      </c>
      <c r="T32" s="27">
        <v>3.7922396198503345</v>
      </c>
      <c r="U32" s="39">
        <f t="shared" si="2"/>
        <v>0.95293001749584461</v>
      </c>
      <c r="V32" s="28">
        <v>734.64170715428713</v>
      </c>
      <c r="W32" s="47">
        <v>485.22789560381085</v>
      </c>
      <c r="X32" s="37">
        <f t="shared" si="3"/>
        <v>-249.41381155047628</v>
      </c>
      <c r="Y32" s="28">
        <v>762.55023360980601</v>
      </c>
      <c r="Z32" s="47">
        <v>503.66085917500595</v>
      </c>
      <c r="AA32" s="37">
        <f t="shared" si="4"/>
        <v>-258.88937443480006</v>
      </c>
      <c r="AB32" s="60">
        <v>2266.1027300000001</v>
      </c>
      <c r="AC32" s="61">
        <v>2191.9977400000002</v>
      </c>
      <c r="AD32" s="43">
        <f t="shared" si="5"/>
        <v>-74.104989999999816</v>
      </c>
      <c r="AE32" s="31">
        <f t="shared" si="6"/>
        <v>2.26610273E-3</v>
      </c>
      <c r="AF32" s="29">
        <f t="shared" si="7"/>
        <v>2.1919977400000003E-3</v>
      </c>
      <c r="AG32" s="64">
        <v>2493.70759</v>
      </c>
      <c r="AH32" s="64">
        <v>2509.4759510670801</v>
      </c>
      <c r="AI32" s="24">
        <f t="shared" si="8"/>
        <v>15.76836106708015</v>
      </c>
      <c r="AJ32" s="24">
        <f t="shared" si="9"/>
        <v>14.981737067080148</v>
      </c>
      <c r="AK32" s="31">
        <f t="shared" si="10"/>
        <v>2.4937075899999998E-3</v>
      </c>
      <c r="AL32" s="31">
        <f t="shared" si="11"/>
        <v>2.5094759510670799E-3</v>
      </c>
      <c r="AM32">
        <v>0.73499999999999999</v>
      </c>
      <c r="AN32">
        <v>2.7210000000000001</v>
      </c>
      <c r="AO32">
        <v>1.0880000000000001</v>
      </c>
      <c r="AP32">
        <v>0.75100000000000011</v>
      </c>
      <c r="AQ32">
        <v>0.33700000000000002</v>
      </c>
      <c r="AR32">
        <v>2.133</v>
      </c>
      <c r="AS32">
        <v>0.76300000000000001</v>
      </c>
      <c r="AT32">
        <v>2.4529999999999998</v>
      </c>
      <c r="AU32">
        <v>0.61599999999999999</v>
      </c>
      <c r="AV32">
        <v>0.36899999999999999</v>
      </c>
      <c r="AW32">
        <v>0.247</v>
      </c>
      <c r="AX32">
        <v>2.2589999999999999</v>
      </c>
      <c r="AY32">
        <f t="shared" si="12"/>
        <v>2.8000000000000025E-2</v>
      </c>
      <c r="AZ32">
        <f t="shared" si="13"/>
        <v>-0.26800000000000024</v>
      </c>
      <c r="BA32">
        <f t="shared" si="14"/>
        <v>-0.47200000000000009</v>
      </c>
      <c r="BB32">
        <f t="shared" si="15"/>
        <v>-0.38200000000000012</v>
      </c>
      <c r="BC32">
        <f t="shared" si="16"/>
        <v>-9.0000000000000024E-2</v>
      </c>
      <c r="BD32">
        <f t="shared" si="17"/>
        <v>0.12599999999999989</v>
      </c>
      <c r="BE32">
        <f t="shared" si="18"/>
        <v>2.8679000000000027E-2</v>
      </c>
      <c r="BF32">
        <f t="shared" si="19"/>
        <v>-0.27449900000000027</v>
      </c>
      <c r="BG32">
        <f t="shared" si="20"/>
        <v>-0.48344600000000015</v>
      </c>
      <c r="BH32">
        <f t="shared" si="21"/>
        <v>-0.39126350000000015</v>
      </c>
      <c r="BI32">
        <f t="shared" si="22"/>
        <v>-9.2182500000000028E-2</v>
      </c>
      <c r="BJ32">
        <f t="shared" si="23"/>
        <v>0.12905549999999991</v>
      </c>
      <c r="BK32" s="31">
        <f t="shared" si="24"/>
        <v>1.4981737067080148E-5</v>
      </c>
      <c r="BL32" s="31">
        <f t="shared" si="25"/>
        <v>-5.754391571608816E-4</v>
      </c>
      <c r="BM32" s="31">
        <f t="shared" si="26"/>
        <v>-1.9181305238696053E-4</v>
      </c>
      <c r="BN32">
        <v>3.9180000000000001</v>
      </c>
      <c r="BO32">
        <v>1.9590000000000001</v>
      </c>
      <c r="BP32">
        <v>1.6710000000000003</v>
      </c>
      <c r="BQ32">
        <f t="shared" si="51"/>
        <v>44.680798860859213</v>
      </c>
      <c r="BR32" s="13">
        <f t="shared" si="52"/>
        <v>-4.2929638072113905E-6</v>
      </c>
      <c r="BS32" s="13">
        <f t="shared" si="53"/>
        <v>-4.2929638072113909E-3</v>
      </c>
      <c r="BT32" s="13">
        <f t="shared" si="54"/>
        <v>-4.2929638072113905</v>
      </c>
      <c r="BU32" s="15">
        <f t="shared" si="55"/>
        <v>-5.1515565686536688E-2</v>
      </c>
    </row>
    <row r="33" spans="1:76" x14ac:dyDescent="0.2">
      <c r="A33" s="6">
        <v>4614</v>
      </c>
      <c r="B33" s="7">
        <v>43830</v>
      </c>
      <c r="C33" s="6">
        <v>3</v>
      </c>
      <c r="D33" s="6">
        <v>7.85</v>
      </c>
      <c r="E33" s="6">
        <v>6844</v>
      </c>
      <c r="F33" t="s">
        <v>41</v>
      </c>
      <c r="G33" s="11" t="s">
        <v>77</v>
      </c>
      <c r="H33" s="8">
        <v>0.50347222222222221</v>
      </c>
      <c r="I33" s="8">
        <v>0.12847222222222224</v>
      </c>
      <c r="J33">
        <v>3</v>
      </c>
      <c r="K33" s="9">
        <v>91</v>
      </c>
      <c r="L33" s="58">
        <v>34.279229581576899</v>
      </c>
      <c r="M33" s="56">
        <v>34.298997516863501</v>
      </c>
      <c r="N33" s="54">
        <f t="shared" si="0"/>
        <v>1.9767935286601812E-2</v>
      </c>
      <c r="O33" s="55">
        <v>1.0242279999999999</v>
      </c>
      <c r="P33" s="20">
        <v>7.8539554264530684</v>
      </c>
      <c r="Q33" s="45">
        <v>7.9523888351121288</v>
      </c>
      <c r="R33" s="41">
        <f t="shared" si="1"/>
        <v>9.8433408659060362E-2</v>
      </c>
      <c r="S33" s="21">
        <v>2.8393096023544899</v>
      </c>
      <c r="T33" s="27">
        <v>3.4295728557230798</v>
      </c>
      <c r="U33" s="38">
        <f t="shared" si="2"/>
        <v>0.59026325336858987</v>
      </c>
      <c r="V33" s="28">
        <v>734.64170715428713</v>
      </c>
      <c r="W33" s="47">
        <v>563.71620956072672</v>
      </c>
      <c r="X33" s="49">
        <f t="shared" si="3"/>
        <v>-170.92549759356041</v>
      </c>
      <c r="Y33" s="28">
        <v>762.55023360980601</v>
      </c>
      <c r="Z33" s="47">
        <v>585.13115644812558</v>
      </c>
      <c r="AA33" s="37">
        <f t="shared" si="4"/>
        <v>-177.41907716168043</v>
      </c>
      <c r="AB33" s="60">
        <v>2266.1027300000001</v>
      </c>
      <c r="AC33" s="61">
        <v>2220.6399959</v>
      </c>
      <c r="AD33" s="43">
        <f t="shared" si="5"/>
        <v>-45.462734100000034</v>
      </c>
      <c r="AE33" s="31">
        <f t="shared" si="6"/>
        <v>2.26610273E-3</v>
      </c>
      <c r="AF33" s="29">
        <f t="shared" si="7"/>
        <v>2.2206399959E-3</v>
      </c>
      <c r="AG33" s="64">
        <v>2493.70759</v>
      </c>
      <c r="AH33" s="64">
        <v>2504.2495163748299</v>
      </c>
      <c r="AI33" s="24">
        <f t="shared" si="8"/>
        <v>10.541926374829927</v>
      </c>
      <c r="AJ33" s="24">
        <f t="shared" si="9"/>
        <v>9.7553192708299274</v>
      </c>
      <c r="AK33" s="31">
        <f t="shared" si="10"/>
        <v>2.4937075899999998E-3</v>
      </c>
      <c r="AL33" s="31">
        <f t="shared" si="11"/>
        <v>2.5042495163748297E-3</v>
      </c>
      <c r="AM33">
        <v>0.73499999999999999</v>
      </c>
      <c r="AN33">
        <v>2.7210000000000001</v>
      </c>
      <c r="AO33">
        <v>1.0880000000000001</v>
      </c>
      <c r="AP33">
        <v>0.75100000000000011</v>
      </c>
      <c r="AQ33">
        <v>0.33700000000000002</v>
      </c>
      <c r="AR33">
        <v>2.133</v>
      </c>
      <c r="AS33">
        <v>0.76300000000000001</v>
      </c>
      <c r="AT33">
        <v>2.4529999999999998</v>
      </c>
      <c r="AU33">
        <v>0.61599999999999999</v>
      </c>
      <c r="AV33">
        <v>0.36899999999999999</v>
      </c>
      <c r="AW33">
        <v>0.247</v>
      </c>
      <c r="AX33">
        <v>2.2589999999999999</v>
      </c>
      <c r="AY33">
        <f t="shared" si="12"/>
        <v>2.8000000000000025E-2</v>
      </c>
      <c r="AZ33">
        <f t="shared" si="13"/>
        <v>-0.26800000000000024</v>
      </c>
      <c r="BA33">
        <f t="shared" si="14"/>
        <v>-0.47200000000000009</v>
      </c>
      <c r="BB33">
        <f t="shared" si="15"/>
        <v>-0.38200000000000012</v>
      </c>
      <c r="BC33">
        <f t="shared" si="16"/>
        <v>-9.0000000000000024E-2</v>
      </c>
      <c r="BD33">
        <f t="shared" si="17"/>
        <v>0.12599999999999989</v>
      </c>
      <c r="BE33">
        <f t="shared" si="18"/>
        <v>2.8678384000000022E-2</v>
      </c>
      <c r="BF33">
        <f t="shared" si="19"/>
        <v>-0.27449310400000021</v>
      </c>
      <c r="BG33">
        <f t="shared" si="20"/>
        <v>-0.48343561600000007</v>
      </c>
      <c r="BH33">
        <f t="shared" si="21"/>
        <v>-0.39125509600000008</v>
      </c>
      <c r="BI33">
        <f t="shared" si="22"/>
        <v>-9.2180520000000016E-2</v>
      </c>
      <c r="BJ33">
        <f t="shared" si="23"/>
        <v>0.12905272799999987</v>
      </c>
      <c r="BK33" s="31">
        <f t="shared" si="24"/>
        <v>9.7553192708299265E-6</v>
      </c>
      <c r="BL33" s="31">
        <f t="shared" si="25"/>
        <v>-3.7468766797963473E-4</v>
      </c>
      <c r="BM33" s="31">
        <f t="shared" si="26"/>
        <v>-1.2489588932654492E-4</v>
      </c>
      <c r="BN33">
        <v>3.6670000000000003</v>
      </c>
      <c r="BO33">
        <v>1.8335000000000001</v>
      </c>
      <c r="BP33">
        <v>1.2150000000000001</v>
      </c>
      <c r="BQ33">
        <f t="shared" si="51"/>
        <v>35.119391464788251</v>
      </c>
      <c r="BR33" s="13">
        <f t="shared" si="52"/>
        <v>-3.5563227071223391E-6</v>
      </c>
      <c r="BS33" s="13">
        <f t="shared" si="53"/>
        <v>-3.5563227071223392E-3</v>
      </c>
      <c r="BT33" s="13">
        <f t="shared" si="54"/>
        <v>-3.5563227071223391</v>
      </c>
      <c r="BU33" s="15">
        <f t="shared" si="55"/>
        <v>-4.2675872485468072E-2</v>
      </c>
    </row>
    <row r="34" spans="1:76" x14ac:dyDescent="0.2">
      <c r="A34" s="6">
        <v>4615</v>
      </c>
      <c r="B34" s="7">
        <v>43830</v>
      </c>
      <c r="C34" s="6">
        <v>3</v>
      </c>
      <c r="D34" s="6">
        <v>7.85</v>
      </c>
      <c r="E34" s="6">
        <v>6826</v>
      </c>
      <c r="F34" t="s">
        <v>41</v>
      </c>
      <c r="G34" s="11" t="s">
        <v>77</v>
      </c>
      <c r="H34" s="8">
        <v>0.50347222222222221</v>
      </c>
      <c r="I34" s="8">
        <v>0.12847222222222224</v>
      </c>
      <c r="J34">
        <v>3</v>
      </c>
      <c r="K34" s="6">
        <v>89.7</v>
      </c>
      <c r="L34" s="58">
        <v>34.279229581576899</v>
      </c>
      <c r="M34" s="56">
        <v>34.281852305655804</v>
      </c>
      <c r="N34" s="54">
        <f t="shared" ref="N34:N65" si="56">M34-L34</f>
        <v>2.6227240789040707E-3</v>
      </c>
      <c r="O34" s="55">
        <v>1.0242150000000001</v>
      </c>
      <c r="P34" s="20">
        <v>7.8539554264530684</v>
      </c>
      <c r="Q34" s="45">
        <v>7.9538868923822719</v>
      </c>
      <c r="R34">
        <f t="shared" ref="R34:R65" si="57">Q34-P34</f>
        <v>9.9931465929203434E-2</v>
      </c>
      <c r="S34" s="21">
        <v>2.8393096023544899</v>
      </c>
      <c r="T34" s="27">
        <v>3.4381028718400173</v>
      </c>
      <c r="U34">
        <f t="shared" ref="U34:U65" si="58">T34-S34</f>
        <v>0.59879326948552736</v>
      </c>
      <c r="V34" s="28">
        <v>734.64170715428713</v>
      </c>
      <c r="W34" s="47">
        <v>561.42978090368661</v>
      </c>
      <c r="X34" s="49">
        <f t="shared" ref="X34:X65" si="59">W34-V34</f>
        <v>-173.21192625060053</v>
      </c>
      <c r="Y34" s="28">
        <v>762.55023360980601</v>
      </c>
      <c r="Z34" s="47">
        <v>582.75807539083326</v>
      </c>
      <c r="AA34" s="37">
        <f t="shared" ref="AA34:AA65" si="60">Z34-Y34</f>
        <v>-179.79215821897276</v>
      </c>
      <c r="AB34" s="60">
        <v>2266.1027300000001</v>
      </c>
      <c r="AC34" s="61">
        <v>2219.7348500000003</v>
      </c>
      <c r="AD34" s="43">
        <f t="shared" ref="AD34:AD65" si="61">AC34-AB34</f>
        <v>-46.367879999999786</v>
      </c>
      <c r="AE34" s="31">
        <f t="shared" ref="AE34:AE65" si="62">AB34*10^-6</f>
        <v>2.26610273E-3</v>
      </c>
      <c r="AF34" s="29">
        <f t="shared" ref="AF34:AF65" si="63">AC34*10^-6</f>
        <v>2.2197348500000002E-3</v>
      </c>
      <c r="AG34" s="64">
        <v>2493.70759</v>
      </c>
      <c r="AH34" s="64">
        <v>2504.0944379535299</v>
      </c>
      <c r="AI34" s="24">
        <f t="shared" ref="AI34:AI65" si="64">AH34-AG34</f>
        <v>10.386847953529923</v>
      </c>
      <c r="AJ34" s="24">
        <f t="shared" ref="AJ34:AJ65" si="65">AI34+BF34+(BH34+BI34)-BE34</f>
        <v>9.6002508335299233</v>
      </c>
      <c r="AK34" s="31">
        <f t="shared" ref="AK34:AK65" si="66">AG34*10^-6</f>
        <v>2.4937075899999998E-3</v>
      </c>
      <c r="AL34" s="31">
        <f t="shared" ref="AL34:AL65" si="67">AH34*10^-6</f>
        <v>2.5040944379535299E-3</v>
      </c>
      <c r="AM34">
        <v>0.73499999999999999</v>
      </c>
      <c r="AN34">
        <v>2.7210000000000001</v>
      </c>
      <c r="AO34">
        <v>1.0880000000000001</v>
      </c>
      <c r="AP34">
        <v>0.75100000000000011</v>
      </c>
      <c r="AQ34">
        <v>0.33700000000000002</v>
      </c>
      <c r="AR34">
        <v>2.133</v>
      </c>
      <c r="AS34">
        <v>0.76300000000000001</v>
      </c>
      <c r="AT34">
        <v>2.4529999999999998</v>
      </c>
      <c r="AU34">
        <v>0.61599999999999999</v>
      </c>
      <c r="AV34">
        <v>0.36899999999999999</v>
      </c>
      <c r="AW34">
        <v>0.247</v>
      </c>
      <c r="AX34">
        <v>2.2589999999999999</v>
      </c>
      <c r="AY34">
        <f t="shared" ref="AY34:AY65" si="68">AS34-AM34</f>
        <v>2.8000000000000025E-2</v>
      </c>
      <c r="AZ34">
        <f t="shared" ref="AZ34:AZ65" si="69">AT34-AN34</f>
        <v>-0.26800000000000024</v>
      </c>
      <c r="BA34">
        <f t="shared" ref="BA34:BA65" si="70">AU34-AO34</f>
        <v>-0.47200000000000009</v>
      </c>
      <c r="BB34">
        <f t="shared" ref="BB34:BB65" si="71">AV34-AP34</f>
        <v>-0.38200000000000012</v>
      </c>
      <c r="BC34">
        <f t="shared" ref="BC34:BC65" si="72">AW34-AQ34</f>
        <v>-9.0000000000000024E-2</v>
      </c>
      <c r="BD34">
        <f t="shared" ref="BD34:BD65" si="73">AX34-AR34</f>
        <v>0.12599999999999989</v>
      </c>
      <c r="BE34">
        <f t="shared" ref="BE34:BE65" si="74">AY34*O34</f>
        <v>2.867802000000003E-2</v>
      </c>
      <c r="BF34">
        <f t="shared" ref="BF34:BF65" si="75">AZ34*O34</f>
        <v>-0.27448962000000027</v>
      </c>
      <c r="BG34">
        <f t="shared" ref="BG34:BG65" si="76">BA34*O34</f>
        <v>-0.48342948000000013</v>
      </c>
      <c r="BH34">
        <f t="shared" ref="BH34:BH65" si="77">BB34*O34</f>
        <v>-0.39125013000000014</v>
      </c>
      <c r="BI34">
        <f t="shared" ref="BI34:BI65" si="78">BC34*O34</f>
        <v>-9.2179350000000035E-2</v>
      </c>
      <c r="BJ34">
        <f t="shared" ref="BJ34:BJ65" si="79">BD34*O34</f>
        <v>0.1290510899999999</v>
      </c>
      <c r="BK34" s="31">
        <f t="shared" ref="BK34:BK65" si="80">AJ34*10^-6</f>
        <v>9.6002508335299225E-6</v>
      </c>
      <c r="BL34" s="31">
        <f t="shared" ref="BL34:BL65" si="81">-(0.5*BK34*100*0.75*O34)</f>
        <v>-3.6872703402989442E-4</v>
      </c>
      <c r="BM34" s="31">
        <f t="shared" ref="BM34:BM65" si="82">BL34/3</f>
        <v>-1.2290901134329814E-4</v>
      </c>
      <c r="BN34">
        <v>3.8060000000000005</v>
      </c>
      <c r="BO34">
        <v>1.9030000000000002</v>
      </c>
      <c r="BP34">
        <v>1.147</v>
      </c>
      <c r="BQ34">
        <f t="shared" si="51"/>
        <v>36.468550000668799</v>
      </c>
      <c r="BR34" s="13">
        <f t="shared" si="52"/>
        <v>-3.3702741496726385E-6</v>
      </c>
      <c r="BS34" s="13">
        <f t="shared" si="53"/>
        <v>-3.3702741496726384E-3</v>
      </c>
      <c r="BT34" s="13">
        <f t="shared" si="54"/>
        <v>-3.3702741496726385</v>
      </c>
      <c r="BU34" s="15">
        <f t="shared" si="55"/>
        <v>-4.044328979607166E-2</v>
      </c>
    </row>
    <row r="35" spans="1:76" x14ac:dyDescent="0.2">
      <c r="A35" s="6">
        <v>4616</v>
      </c>
      <c r="B35" s="7">
        <v>43830</v>
      </c>
      <c r="C35" s="6">
        <v>3</v>
      </c>
      <c r="D35" s="6">
        <v>7.85</v>
      </c>
      <c r="E35" s="6">
        <v>6875</v>
      </c>
      <c r="F35" t="s">
        <v>41</v>
      </c>
      <c r="G35" s="11" t="s">
        <v>77</v>
      </c>
      <c r="H35" s="8">
        <v>0.50347222222222221</v>
      </c>
      <c r="I35" s="8">
        <v>0.12847222222222224</v>
      </c>
      <c r="J35">
        <v>3</v>
      </c>
      <c r="K35" s="6"/>
      <c r="L35" s="58">
        <v>34.279229581576899</v>
      </c>
      <c r="M35" s="56">
        <v>34.29244167809297</v>
      </c>
      <c r="N35" s="54">
        <f t="shared" si="56"/>
        <v>1.3212096516070915E-2</v>
      </c>
      <c r="O35" s="55">
        <v>1.0242230000000001</v>
      </c>
      <c r="P35" s="20">
        <v>7.8539554264530684</v>
      </c>
      <c r="Q35" s="45">
        <v>7.954103641388846</v>
      </c>
      <c r="R35">
        <f t="shared" si="57"/>
        <v>0.10014821493577752</v>
      </c>
      <c r="S35" s="21">
        <v>2.8393096023544899</v>
      </c>
      <c r="T35" s="27">
        <v>3.454018021091517</v>
      </c>
      <c r="U35">
        <f t="shared" si="58"/>
        <v>0.61470841873702708</v>
      </c>
      <c r="V35" s="28">
        <v>734.64170715428713</v>
      </c>
      <c r="W35" s="47">
        <v>563.34395540618493</v>
      </c>
      <c r="X35" s="49">
        <f t="shared" si="59"/>
        <v>-171.2977517481022</v>
      </c>
      <c r="Y35" s="28">
        <v>762.55023360980601</v>
      </c>
      <c r="Z35" s="47">
        <v>584.74483997200491</v>
      </c>
      <c r="AA35" s="37">
        <f t="shared" si="60"/>
        <v>-177.8053936378011</v>
      </c>
      <c r="AB35" s="60">
        <v>2266.1027300000001</v>
      </c>
      <c r="AC35" s="61">
        <v>2228.6508600000002</v>
      </c>
      <c r="AD35" s="43">
        <f t="shared" si="61"/>
        <v>-37.451869999999872</v>
      </c>
      <c r="AE35" s="31">
        <f t="shared" si="62"/>
        <v>2.26610273E-3</v>
      </c>
      <c r="AF35" s="29">
        <f t="shared" si="63"/>
        <v>2.22865086E-3</v>
      </c>
      <c r="AG35" s="64">
        <v>2493.70759</v>
      </c>
      <c r="AH35" s="64">
        <v>2514.0299135</v>
      </c>
      <c r="AI35" s="24">
        <f t="shared" si="64"/>
        <v>20.322323500000039</v>
      </c>
      <c r="AJ35" s="24">
        <f t="shared" si="65"/>
        <v>19.535720236000035</v>
      </c>
      <c r="AK35" s="31">
        <f t="shared" si="66"/>
        <v>2.4937075899999998E-3</v>
      </c>
      <c r="AL35" s="31">
        <f t="shared" si="67"/>
        <v>2.5140299134999997E-3</v>
      </c>
      <c r="AM35">
        <v>0.73499999999999999</v>
      </c>
      <c r="AN35">
        <v>2.7210000000000001</v>
      </c>
      <c r="AO35">
        <v>1.0880000000000001</v>
      </c>
      <c r="AP35">
        <v>0.75100000000000011</v>
      </c>
      <c r="AQ35">
        <v>0.33700000000000002</v>
      </c>
      <c r="AR35">
        <v>2.133</v>
      </c>
      <c r="AS35">
        <v>0.76300000000000001</v>
      </c>
      <c r="AT35">
        <v>2.4529999999999998</v>
      </c>
      <c r="AU35">
        <v>0.61599999999999999</v>
      </c>
      <c r="AV35">
        <v>0.36899999999999999</v>
      </c>
      <c r="AW35">
        <v>0.247</v>
      </c>
      <c r="AX35">
        <v>2.2589999999999999</v>
      </c>
      <c r="AY35">
        <f t="shared" si="68"/>
        <v>2.8000000000000025E-2</v>
      </c>
      <c r="AZ35">
        <f t="shared" si="69"/>
        <v>-0.26800000000000024</v>
      </c>
      <c r="BA35">
        <f t="shared" si="70"/>
        <v>-0.47200000000000009</v>
      </c>
      <c r="BB35">
        <f t="shared" si="71"/>
        <v>-0.38200000000000012</v>
      </c>
      <c r="BC35">
        <f t="shared" si="72"/>
        <v>-9.0000000000000024E-2</v>
      </c>
      <c r="BD35">
        <f t="shared" si="73"/>
        <v>0.12599999999999989</v>
      </c>
      <c r="BE35">
        <f t="shared" si="74"/>
        <v>2.867824400000003E-2</v>
      </c>
      <c r="BF35">
        <f t="shared" si="75"/>
        <v>-0.27449176400000025</v>
      </c>
      <c r="BG35">
        <f t="shared" si="76"/>
        <v>-0.48343325600000014</v>
      </c>
      <c r="BH35">
        <f t="shared" si="77"/>
        <v>-0.39125318600000014</v>
      </c>
      <c r="BI35">
        <f t="shared" si="78"/>
        <v>-9.2180070000000031E-2</v>
      </c>
      <c r="BJ35">
        <f t="shared" si="79"/>
        <v>0.12905209799999989</v>
      </c>
      <c r="BK35" s="31">
        <f t="shared" si="80"/>
        <v>1.9535720236000033E-5</v>
      </c>
      <c r="BL35" s="31">
        <f t="shared" si="81"/>
        <v>-7.5033502452287492E-4</v>
      </c>
      <c r="BM35" s="31">
        <f t="shared" si="82"/>
        <v>-2.5011167484095831E-4</v>
      </c>
      <c r="BN35">
        <v>3.9560000000000004</v>
      </c>
      <c r="BO35">
        <v>1.9780000000000002</v>
      </c>
      <c r="BP35">
        <v>1.4410000000000001</v>
      </c>
      <c r="BQ35">
        <f t="shared" si="51"/>
        <v>42.491812498061385</v>
      </c>
      <c r="BR35" s="13">
        <f t="shared" si="52"/>
        <v>-5.8861145274132328E-6</v>
      </c>
      <c r="BS35" s="13">
        <f t="shared" si="53"/>
        <v>-5.8861145274132325E-3</v>
      </c>
      <c r="BT35" s="13">
        <f t="shared" si="54"/>
        <v>-5.8861145274132332</v>
      </c>
      <c r="BU35" s="15">
        <f t="shared" si="55"/>
        <v>-7.063337432895879E-2</v>
      </c>
    </row>
    <row r="36" spans="1:76" x14ac:dyDescent="0.2">
      <c r="A36" s="6">
        <v>4617</v>
      </c>
      <c r="B36" s="7">
        <v>43830</v>
      </c>
      <c r="C36" s="6">
        <v>3</v>
      </c>
      <c r="D36" s="6">
        <v>7.85</v>
      </c>
      <c r="E36" s="6">
        <v>6858</v>
      </c>
      <c r="F36" t="s">
        <v>41</v>
      </c>
      <c r="G36" s="11" t="s">
        <v>77</v>
      </c>
      <c r="H36" s="8">
        <v>0.50347222222222221</v>
      </c>
      <c r="I36" s="8">
        <v>0.12847222222222224</v>
      </c>
      <c r="J36">
        <v>3</v>
      </c>
      <c r="K36" s="6"/>
      <c r="L36" s="58">
        <v>34.279229581576899</v>
      </c>
      <c r="M36" s="56">
        <v>34.300308681859633</v>
      </c>
      <c r="N36" s="54">
        <f t="shared" si="56"/>
        <v>2.1079100282733521E-2</v>
      </c>
      <c r="O36" s="55">
        <v>1.0242290000000001</v>
      </c>
      <c r="P36" s="20">
        <v>7.8539554264530684</v>
      </c>
      <c r="Q36" s="45">
        <v>8.0081204800336536</v>
      </c>
      <c r="R36">
        <f t="shared" si="57"/>
        <v>0.15416505358058519</v>
      </c>
      <c r="S36" s="21">
        <v>2.8393096023544899</v>
      </c>
      <c r="T36" s="27">
        <v>3.8014868625592158</v>
      </c>
      <c r="U36">
        <f t="shared" si="58"/>
        <v>0.96217726020472583</v>
      </c>
      <c r="V36" s="28">
        <v>734.64170715428713</v>
      </c>
      <c r="W36" s="47">
        <v>483.39154673396547</v>
      </c>
      <c r="X36" s="49">
        <f t="shared" si="59"/>
        <v>-251.25016042032166</v>
      </c>
      <c r="Y36" s="28">
        <v>762.55023360980601</v>
      </c>
      <c r="Z36" s="47">
        <v>501.7550361157073</v>
      </c>
      <c r="AA36" s="37">
        <f t="shared" si="60"/>
        <v>-260.79519749409872</v>
      </c>
      <c r="AB36" s="60">
        <v>2266.1027300000001</v>
      </c>
      <c r="AC36" s="61">
        <v>2191.5146380000001</v>
      </c>
      <c r="AD36" s="43">
        <f t="shared" si="61"/>
        <v>-74.588091999999961</v>
      </c>
      <c r="AE36" s="31">
        <f t="shared" si="62"/>
        <v>2.26610273E-3</v>
      </c>
      <c r="AF36" s="29">
        <f t="shared" si="63"/>
        <v>2.1915146379999999E-3</v>
      </c>
      <c r="AG36" s="64">
        <v>2493.70759</v>
      </c>
      <c r="AH36" s="64">
        <v>2509.728255</v>
      </c>
      <c r="AI36" s="24">
        <f t="shared" si="64"/>
        <v>16.020665000000008</v>
      </c>
      <c r="AJ36" s="24">
        <f t="shared" si="65"/>
        <v>15.234057128000009</v>
      </c>
      <c r="AK36" s="31">
        <f t="shared" si="66"/>
        <v>2.4937075899999998E-3</v>
      </c>
      <c r="AL36" s="31">
        <f t="shared" si="67"/>
        <v>2.509728255E-3</v>
      </c>
      <c r="AM36">
        <v>0.73499999999999999</v>
      </c>
      <c r="AN36">
        <v>2.7210000000000001</v>
      </c>
      <c r="AO36">
        <v>1.0880000000000001</v>
      </c>
      <c r="AP36">
        <v>0.75100000000000011</v>
      </c>
      <c r="AQ36">
        <v>0.33700000000000002</v>
      </c>
      <c r="AR36">
        <v>2.133</v>
      </c>
      <c r="AS36">
        <v>0.76300000000000001</v>
      </c>
      <c r="AT36">
        <v>2.4529999999999998</v>
      </c>
      <c r="AU36">
        <v>0.61599999999999999</v>
      </c>
      <c r="AV36">
        <v>0.36899999999999999</v>
      </c>
      <c r="AW36">
        <v>0.247</v>
      </c>
      <c r="AX36">
        <v>2.2589999999999999</v>
      </c>
      <c r="AY36">
        <f t="shared" si="68"/>
        <v>2.8000000000000025E-2</v>
      </c>
      <c r="AZ36">
        <f t="shared" si="69"/>
        <v>-0.26800000000000024</v>
      </c>
      <c r="BA36">
        <f t="shared" si="70"/>
        <v>-0.47200000000000009</v>
      </c>
      <c r="BB36">
        <f t="shared" si="71"/>
        <v>-0.38200000000000012</v>
      </c>
      <c r="BC36">
        <f t="shared" si="72"/>
        <v>-9.0000000000000024E-2</v>
      </c>
      <c r="BD36">
        <f t="shared" si="73"/>
        <v>0.12599999999999989</v>
      </c>
      <c r="BE36">
        <f t="shared" si="74"/>
        <v>2.8678412000000028E-2</v>
      </c>
      <c r="BF36">
        <f t="shared" si="75"/>
        <v>-0.27449337200000024</v>
      </c>
      <c r="BG36">
        <f t="shared" si="76"/>
        <v>-0.4834360880000001</v>
      </c>
      <c r="BH36">
        <f t="shared" si="77"/>
        <v>-0.39125547800000016</v>
      </c>
      <c r="BI36">
        <f t="shared" si="78"/>
        <v>-9.2180610000000024E-2</v>
      </c>
      <c r="BJ36">
        <f t="shared" si="79"/>
        <v>0.12905285399999988</v>
      </c>
      <c r="BK36" s="31">
        <f t="shared" si="80"/>
        <v>1.5234057128000008E-5</v>
      </c>
      <c r="BL36" s="31">
        <f t="shared" si="81"/>
        <v>-5.8511861618078709E-4</v>
      </c>
      <c r="BM36" s="31">
        <f t="shared" si="82"/>
        <v>-1.9503953872692902E-4</v>
      </c>
      <c r="BN36">
        <v>4.0460000000000003</v>
      </c>
      <c r="BO36">
        <v>2.0230000000000001</v>
      </c>
      <c r="BP36">
        <v>0.95100000000000007</v>
      </c>
      <c r="BQ36">
        <f t="shared" si="51"/>
        <v>37.802168648488376</v>
      </c>
      <c r="BR36" s="13">
        <f t="shared" si="52"/>
        <v>-5.1594801488916223E-6</v>
      </c>
      <c r="BS36" s="13">
        <f t="shared" si="53"/>
        <v>-5.1594801488916223E-3</v>
      </c>
      <c r="BT36" s="13">
        <f t="shared" si="54"/>
        <v>-5.159480148891622</v>
      </c>
      <c r="BU36" s="15">
        <f t="shared" si="55"/>
        <v>-6.1913761786699467E-2</v>
      </c>
    </row>
    <row r="37" spans="1:76" x14ac:dyDescent="0.2">
      <c r="A37" s="6">
        <v>4683</v>
      </c>
      <c r="B37" s="7">
        <v>43832</v>
      </c>
      <c r="C37" s="6">
        <v>3</v>
      </c>
      <c r="D37" s="6">
        <v>7.85</v>
      </c>
      <c r="E37" s="26" t="s">
        <v>79</v>
      </c>
      <c r="F37" t="s">
        <v>78</v>
      </c>
      <c r="G37" s="10" t="s">
        <v>76</v>
      </c>
      <c r="H37" s="8">
        <v>0.36805555555555558</v>
      </c>
      <c r="I37" s="8">
        <v>0.5</v>
      </c>
      <c r="J37">
        <v>3.17</v>
      </c>
      <c r="K37" s="6"/>
      <c r="L37" s="58">
        <v>34.555968256008597</v>
      </c>
      <c r="M37" s="56">
        <v>34.550724309398774</v>
      </c>
      <c r="N37" s="54">
        <f t="shared" si="56"/>
        <v>-5.2439466098235243E-3</v>
      </c>
      <c r="O37" s="55">
        <v>1.0244200000000001</v>
      </c>
      <c r="P37" s="20">
        <v>7.836965766311387</v>
      </c>
      <c r="Q37" s="45">
        <v>7.8243229313101832</v>
      </c>
      <c r="R37" s="40">
        <f t="shared" si="57"/>
        <v>-1.2642835001203778E-2</v>
      </c>
      <c r="S37" s="21">
        <v>2.7392287973619296</v>
      </c>
      <c r="T37" s="27">
        <v>2.6765361114355208</v>
      </c>
      <c r="U37" s="39">
        <f t="shared" si="58"/>
        <v>-6.2692685926408753E-2</v>
      </c>
      <c r="V37" s="28">
        <v>762.14396139004805</v>
      </c>
      <c r="W37" s="47">
        <v>789.42909150809373</v>
      </c>
      <c r="X37" s="37">
        <f t="shared" si="59"/>
        <v>27.285130118045686</v>
      </c>
      <c r="Y37" s="28">
        <v>791.09275525521491</v>
      </c>
      <c r="Z37" s="47">
        <v>819.41435529626472</v>
      </c>
      <c r="AA37" s="37">
        <f t="shared" si="60"/>
        <v>28.321600041049805</v>
      </c>
      <c r="AB37" s="60">
        <v>2258.0597029104474</v>
      </c>
      <c r="AC37" s="61">
        <v>2267.4342749104476</v>
      </c>
      <c r="AD37" s="43">
        <f t="shared" si="61"/>
        <v>9.3745720000001711</v>
      </c>
      <c r="AE37" s="31">
        <f t="shared" si="62"/>
        <v>2.2580597029104475E-3</v>
      </c>
      <c r="AF37" s="29">
        <f t="shared" si="63"/>
        <v>2.2674342749104473E-3</v>
      </c>
      <c r="AG37" s="64">
        <v>2477.4978599999999</v>
      </c>
      <c r="AH37" s="64">
        <v>2480.5288432000002</v>
      </c>
      <c r="AI37" s="24">
        <f t="shared" si="64"/>
        <v>3.0309832000002643</v>
      </c>
      <c r="AJ37" s="24">
        <f t="shared" si="65"/>
        <v>2.0157829800002638</v>
      </c>
      <c r="AK37" s="31">
        <f t="shared" si="66"/>
        <v>2.47749786E-3</v>
      </c>
      <c r="AL37" s="31">
        <f t="shared" si="67"/>
        <v>2.4805288431999999E-3</v>
      </c>
      <c r="AM37">
        <v>0.55900000000000005</v>
      </c>
      <c r="AN37">
        <v>1.9259999999999999</v>
      </c>
      <c r="AO37">
        <v>1.502</v>
      </c>
      <c r="AP37">
        <v>0.95699999999999996</v>
      </c>
      <c r="AQ37">
        <v>0.54500000000000004</v>
      </c>
      <c r="AR37">
        <v>3.633</v>
      </c>
      <c r="AS37">
        <v>2.165</v>
      </c>
      <c r="AT37">
        <v>2.5259999999999998</v>
      </c>
      <c r="AU37">
        <v>1.5169999999999999</v>
      </c>
      <c r="AV37">
        <v>0.73399999999999987</v>
      </c>
      <c r="AW37">
        <v>0.78300000000000003</v>
      </c>
      <c r="AX37">
        <v>4.8600000000000003</v>
      </c>
      <c r="AY37">
        <f t="shared" si="68"/>
        <v>1.6059999999999999</v>
      </c>
      <c r="AZ37">
        <f t="shared" si="69"/>
        <v>0.59999999999999987</v>
      </c>
      <c r="BA37">
        <f t="shared" si="70"/>
        <v>1.4999999999999902E-2</v>
      </c>
      <c r="BB37">
        <f t="shared" si="71"/>
        <v>-0.22300000000000009</v>
      </c>
      <c r="BC37">
        <f t="shared" si="72"/>
        <v>0.23799999999999999</v>
      </c>
      <c r="BD37">
        <f t="shared" si="73"/>
        <v>1.2270000000000003</v>
      </c>
      <c r="BE37">
        <f t="shared" si="74"/>
        <v>1.64521852</v>
      </c>
      <c r="BF37">
        <f t="shared" si="75"/>
        <v>0.61465199999999998</v>
      </c>
      <c r="BG37">
        <f t="shared" si="76"/>
        <v>1.5366299999999902E-2</v>
      </c>
      <c r="BH37">
        <f t="shared" si="77"/>
        <v>-0.22844566000000011</v>
      </c>
      <c r="BI37">
        <f t="shared" si="78"/>
        <v>0.24381196000000002</v>
      </c>
      <c r="BJ37">
        <f t="shared" si="79"/>
        <v>1.2569633400000004</v>
      </c>
      <c r="BK37" s="31">
        <f t="shared" si="80"/>
        <v>2.0157829800002638E-6</v>
      </c>
      <c r="BL37" s="31">
        <f t="shared" si="81"/>
        <v>-7.7437815013945137E-5</v>
      </c>
      <c r="BM37" s="31">
        <f t="shared" si="82"/>
        <v>-2.5812605004648379E-5</v>
      </c>
    </row>
    <row r="38" spans="1:76" x14ac:dyDescent="0.2">
      <c r="A38" s="6">
        <v>4684</v>
      </c>
      <c r="B38" s="7">
        <v>43832</v>
      </c>
      <c r="C38" s="6">
        <v>3</v>
      </c>
      <c r="D38" s="6">
        <v>7.85</v>
      </c>
      <c r="E38" s="6">
        <v>6836</v>
      </c>
      <c r="F38" t="s">
        <v>41</v>
      </c>
      <c r="G38" s="10" t="s">
        <v>76</v>
      </c>
      <c r="H38" s="8">
        <v>0.36805555555555558</v>
      </c>
      <c r="I38" s="8">
        <v>0.5</v>
      </c>
      <c r="J38">
        <v>3.17</v>
      </c>
      <c r="K38" s="6">
        <v>98.7</v>
      </c>
      <c r="L38" s="58">
        <v>34.555968256008597</v>
      </c>
      <c r="M38" s="56">
        <v>34.630692888485903</v>
      </c>
      <c r="N38" s="54">
        <f t="shared" si="56"/>
        <v>7.4724632477305875E-2</v>
      </c>
      <c r="O38" s="55">
        <v>1.024481</v>
      </c>
      <c r="P38" s="20">
        <v>7.836965766311387</v>
      </c>
      <c r="Q38" s="45">
        <v>7.7311666126786882</v>
      </c>
      <c r="R38" s="41">
        <f t="shared" si="57"/>
        <v>-0.10579915363269876</v>
      </c>
      <c r="S38" s="21">
        <v>2.7392287973619296</v>
      </c>
      <c r="T38" s="27">
        <v>2.2449709618332778</v>
      </c>
      <c r="U38" s="38">
        <f t="shared" si="58"/>
        <v>-0.49425783552865177</v>
      </c>
      <c r="V38" s="28">
        <v>762.14396139004805</v>
      </c>
      <c r="W38" s="47">
        <v>1015.2418001911551</v>
      </c>
      <c r="X38" s="49">
        <f t="shared" si="59"/>
        <v>253.09783880110706</v>
      </c>
      <c r="Y38" s="28">
        <v>791.09275525521491</v>
      </c>
      <c r="Z38" s="47">
        <v>1053.8024751584933</v>
      </c>
      <c r="AA38" s="37">
        <f t="shared" si="60"/>
        <v>262.70971990327837</v>
      </c>
      <c r="AB38" s="60">
        <v>2258.0597029104474</v>
      </c>
      <c r="AC38" s="61">
        <v>2325.9229874104476</v>
      </c>
      <c r="AD38" s="43">
        <f t="shared" si="61"/>
        <v>67.863284500000191</v>
      </c>
      <c r="AE38" s="31">
        <f t="shared" si="62"/>
        <v>2.2580597029104475E-3</v>
      </c>
      <c r="AF38" s="29">
        <f t="shared" si="63"/>
        <v>2.3259229874104475E-3</v>
      </c>
      <c r="AG38" s="64">
        <v>2477.4978599999999</v>
      </c>
      <c r="AH38" s="64">
        <v>2494.9936275538198</v>
      </c>
      <c r="AI38" s="24">
        <f t="shared" si="64"/>
        <v>17.49576755381986</v>
      </c>
      <c r="AJ38" s="24">
        <f t="shared" si="65"/>
        <v>16.480506882819864</v>
      </c>
      <c r="AK38" s="31">
        <f t="shared" si="66"/>
        <v>2.47749786E-3</v>
      </c>
      <c r="AL38" s="31">
        <f t="shared" si="67"/>
        <v>2.4949936275538197E-3</v>
      </c>
      <c r="AM38">
        <v>0.55900000000000005</v>
      </c>
      <c r="AN38">
        <v>1.9259999999999999</v>
      </c>
      <c r="AO38">
        <v>1.502</v>
      </c>
      <c r="AP38">
        <v>0.95699999999999996</v>
      </c>
      <c r="AQ38">
        <v>0.54500000000000004</v>
      </c>
      <c r="AR38">
        <v>3.633</v>
      </c>
      <c r="AS38">
        <v>2.165</v>
      </c>
      <c r="AT38">
        <v>2.5259999999999998</v>
      </c>
      <c r="AU38">
        <v>1.5169999999999999</v>
      </c>
      <c r="AV38">
        <v>0.73399999999999987</v>
      </c>
      <c r="AW38">
        <v>0.78300000000000003</v>
      </c>
      <c r="AX38">
        <v>4.8600000000000003</v>
      </c>
      <c r="AY38">
        <f t="shared" si="68"/>
        <v>1.6059999999999999</v>
      </c>
      <c r="AZ38">
        <f t="shared" si="69"/>
        <v>0.59999999999999987</v>
      </c>
      <c r="BA38">
        <f t="shared" si="70"/>
        <v>1.4999999999999902E-2</v>
      </c>
      <c r="BB38">
        <f t="shared" si="71"/>
        <v>-0.22300000000000009</v>
      </c>
      <c r="BC38">
        <f t="shared" si="72"/>
        <v>0.23799999999999999</v>
      </c>
      <c r="BD38">
        <f t="shared" si="73"/>
        <v>1.2270000000000003</v>
      </c>
      <c r="BE38">
        <f t="shared" si="74"/>
        <v>1.6453164859999998</v>
      </c>
      <c r="BF38">
        <f t="shared" si="75"/>
        <v>0.61468859999999981</v>
      </c>
      <c r="BG38">
        <f t="shared" si="76"/>
        <v>1.5367214999999899E-2</v>
      </c>
      <c r="BH38">
        <f t="shared" si="77"/>
        <v>-0.22845926300000008</v>
      </c>
      <c r="BI38">
        <f t="shared" si="78"/>
        <v>0.24382647799999999</v>
      </c>
      <c r="BJ38">
        <f t="shared" si="79"/>
        <v>1.2570381870000003</v>
      </c>
      <c r="BK38" s="31">
        <f t="shared" si="80"/>
        <v>1.6480506882819861E-5</v>
      </c>
      <c r="BL38" s="31">
        <f t="shared" si="81"/>
        <v>-6.3314873144318157E-4</v>
      </c>
      <c r="BM38" s="31">
        <f t="shared" si="82"/>
        <v>-2.110495771477272E-4</v>
      </c>
      <c r="BN38">
        <v>3.8310000000000004</v>
      </c>
      <c r="BO38">
        <v>1.9155000000000002</v>
      </c>
      <c r="BP38">
        <v>1.4810000000000001</v>
      </c>
      <c r="BQ38">
        <f t="shared" ref="BQ38:BQ43" si="83">(2*3.14159265359*BO38*BP38)+(2*3.14159265359*BO38^2)</f>
        <v>40.878376904975532</v>
      </c>
      <c r="BR38" s="13">
        <f t="shared" ref="BR38:BR43" si="84">BM38/BQ38</f>
        <v>-5.1628658749912156E-6</v>
      </c>
      <c r="BS38" s="13">
        <f t="shared" ref="BS38:BS43" si="85">BR38*10^3</f>
        <v>-5.1628658749912158E-3</v>
      </c>
      <c r="BT38" s="13">
        <f t="shared" ref="BT38:BT43" si="86">BR38*10^6</f>
        <v>-5.1628658749912155</v>
      </c>
      <c r="BV38" s="17">
        <f t="shared" ref="BV38:BV43" si="87">BS38*12</f>
        <v>-6.1954390499894589E-2</v>
      </c>
      <c r="BW38" s="51">
        <f t="shared" ref="BW38:BW43" si="88">BU31+BV38</f>
        <v>-9.7565234797478834E-2</v>
      </c>
      <c r="BX38" s="52">
        <f t="shared" ref="BX38:BX43" si="89">BW38*10^3</f>
        <v>-97.565234797478837</v>
      </c>
    </row>
    <row r="39" spans="1:76" x14ac:dyDescent="0.2">
      <c r="A39" s="6">
        <v>4685</v>
      </c>
      <c r="B39" s="7">
        <v>43832</v>
      </c>
      <c r="C39" s="6">
        <v>3</v>
      </c>
      <c r="D39" s="6">
        <v>7.85</v>
      </c>
      <c r="E39" s="6">
        <v>6878</v>
      </c>
      <c r="F39" t="s">
        <v>41</v>
      </c>
      <c r="G39" s="10" t="s">
        <v>76</v>
      </c>
      <c r="H39" s="8">
        <v>0.36805555555555558</v>
      </c>
      <c r="I39" s="8">
        <v>0.5</v>
      </c>
      <c r="J39">
        <v>3.17</v>
      </c>
      <c r="K39" s="6">
        <v>97.6</v>
      </c>
      <c r="L39" s="58">
        <v>34.555968256008597</v>
      </c>
      <c r="M39" s="56">
        <v>34.541547367269303</v>
      </c>
      <c r="N39" s="54">
        <f t="shared" si="56"/>
        <v>-1.4420888739294924E-2</v>
      </c>
      <c r="O39" s="55">
        <v>1.024413</v>
      </c>
      <c r="P39" s="20">
        <v>7.836965766311387</v>
      </c>
      <c r="Q39" s="45">
        <v>7.7511223327138454</v>
      </c>
      <c r="R39">
        <f t="shared" si="57"/>
        <v>-8.5843433597541541E-2</v>
      </c>
      <c r="S39" s="21">
        <v>2.7392287973619296</v>
      </c>
      <c r="T39" s="27">
        <v>2.3275931110030825</v>
      </c>
      <c r="U39">
        <f t="shared" si="58"/>
        <v>-0.41163568635884706</v>
      </c>
      <c r="V39" s="28">
        <v>762.14396139004805</v>
      </c>
      <c r="W39" s="47">
        <v>961.89616905985133</v>
      </c>
      <c r="X39" s="49">
        <f t="shared" si="59"/>
        <v>199.75220766980328</v>
      </c>
      <c r="Y39" s="28">
        <v>791.09275525521491</v>
      </c>
      <c r="Z39" s="47">
        <v>998.43252192051318</v>
      </c>
      <c r="AA39" s="37">
        <f t="shared" si="60"/>
        <v>207.33976666529827</v>
      </c>
      <c r="AB39" s="60">
        <v>2258.0597029104474</v>
      </c>
      <c r="AC39" s="61">
        <v>2311.6324729104476</v>
      </c>
      <c r="AD39" s="43">
        <f t="shared" si="61"/>
        <v>53.572770000000219</v>
      </c>
      <c r="AE39" s="31">
        <f t="shared" si="62"/>
        <v>2.2580597029104475E-3</v>
      </c>
      <c r="AF39" s="29">
        <f t="shared" si="63"/>
        <v>2.3116324729104474E-3</v>
      </c>
      <c r="AG39" s="64">
        <v>2477.4978599999999</v>
      </c>
      <c r="AH39" s="64">
        <v>2489.2636733498198</v>
      </c>
      <c r="AI39" s="24">
        <f t="shared" si="64"/>
        <v>11.765813349819837</v>
      </c>
      <c r="AJ39" s="24">
        <f t="shared" si="65"/>
        <v>10.750620066819838</v>
      </c>
      <c r="AK39" s="31">
        <f t="shared" si="66"/>
        <v>2.47749786E-3</v>
      </c>
      <c r="AL39" s="31">
        <f t="shared" si="67"/>
        <v>2.4892636733498197E-3</v>
      </c>
      <c r="AM39">
        <v>0.55900000000000005</v>
      </c>
      <c r="AN39">
        <v>1.9259999999999999</v>
      </c>
      <c r="AO39">
        <v>1.502</v>
      </c>
      <c r="AP39">
        <v>0.95699999999999996</v>
      </c>
      <c r="AQ39">
        <v>0.54500000000000004</v>
      </c>
      <c r="AR39">
        <v>3.633</v>
      </c>
      <c r="AS39">
        <v>2.165</v>
      </c>
      <c r="AT39">
        <v>2.5259999999999998</v>
      </c>
      <c r="AU39">
        <v>1.5169999999999999</v>
      </c>
      <c r="AV39">
        <v>0.73399999999999987</v>
      </c>
      <c r="AW39">
        <v>0.78300000000000003</v>
      </c>
      <c r="AX39">
        <v>4.8600000000000003</v>
      </c>
      <c r="AY39">
        <f t="shared" si="68"/>
        <v>1.6059999999999999</v>
      </c>
      <c r="AZ39">
        <f t="shared" si="69"/>
        <v>0.59999999999999987</v>
      </c>
      <c r="BA39">
        <f t="shared" si="70"/>
        <v>1.4999999999999902E-2</v>
      </c>
      <c r="BB39">
        <f t="shared" si="71"/>
        <v>-0.22300000000000009</v>
      </c>
      <c r="BC39">
        <f t="shared" si="72"/>
        <v>0.23799999999999999</v>
      </c>
      <c r="BD39">
        <f t="shared" si="73"/>
        <v>1.2270000000000003</v>
      </c>
      <c r="BE39">
        <f t="shared" si="74"/>
        <v>1.645207278</v>
      </c>
      <c r="BF39">
        <f t="shared" si="75"/>
        <v>0.61464779999999986</v>
      </c>
      <c r="BG39">
        <f t="shared" si="76"/>
        <v>1.53661949999999E-2</v>
      </c>
      <c r="BH39">
        <f t="shared" si="77"/>
        <v>-0.22844409900000009</v>
      </c>
      <c r="BI39">
        <f t="shared" si="78"/>
        <v>0.24381029399999998</v>
      </c>
      <c r="BJ39">
        <f t="shared" si="79"/>
        <v>1.2569547510000003</v>
      </c>
      <c r="BK39" s="31">
        <f t="shared" si="80"/>
        <v>1.0750620066819837E-5</v>
      </c>
      <c r="BL39" s="31">
        <f t="shared" si="81"/>
        <v>-4.1299031079416657E-4</v>
      </c>
      <c r="BM39" s="31">
        <f t="shared" si="82"/>
        <v>-1.3766343693138886E-4</v>
      </c>
      <c r="BN39">
        <v>3.9180000000000001</v>
      </c>
      <c r="BO39">
        <v>1.9590000000000001</v>
      </c>
      <c r="BP39">
        <v>1.6710000000000003</v>
      </c>
      <c r="BQ39">
        <f t="shared" si="83"/>
        <v>44.680798860859213</v>
      </c>
      <c r="BR39" s="13">
        <f t="shared" si="84"/>
        <v>-3.0810424263023482E-6</v>
      </c>
      <c r="BS39" s="13">
        <f t="shared" si="85"/>
        <v>-3.081042426302348E-3</v>
      </c>
      <c r="BT39" s="13">
        <f t="shared" si="86"/>
        <v>-3.0810424263023481</v>
      </c>
      <c r="BV39" s="17">
        <f t="shared" si="87"/>
        <v>-3.6972509115628174E-2</v>
      </c>
      <c r="BW39" s="51">
        <f t="shared" si="88"/>
        <v>-8.8488074802164862E-2</v>
      </c>
      <c r="BX39" s="52">
        <f t="shared" si="89"/>
        <v>-88.48807480216486</v>
      </c>
    </row>
    <row r="40" spans="1:76" x14ac:dyDescent="0.2">
      <c r="A40" s="6">
        <v>4686</v>
      </c>
      <c r="B40" s="7">
        <v>43832</v>
      </c>
      <c r="C40" s="6">
        <v>3</v>
      </c>
      <c r="D40" s="6">
        <v>7.85</v>
      </c>
      <c r="E40" s="6">
        <v>6844</v>
      </c>
      <c r="F40" t="s">
        <v>41</v>
      </c>
      <c r="G40" s="10" t="s">
        <v>76</v>
      </c>
      <c r="H40" s="8">
        <v>0.36805555555555558</v>
      </c>
      <c r="I40" s="8">
        <v>0.5</v>
      </c>
      <c r="J40">
        <v>3.17</v>
      </c>
      <c r="K40" s="6">
        <v>100.2</v>
      </c>
      <c r="L40" s="58">
        <v>34.555968256008597</v>
      </c>
      <c r="M40" s="56">
        <v>34.6097178562949</v>
      </c>
      <c r="N40" s="54">
        <f t="shared" si="56"/>
        <v>5.3749600286302268E-2</v>
      </c>
      <c r="O40" s="55">
        <v>1.024465</v>
      </c>
      <c r="P40" s="20">
        <v>7.836965766311387</v>
      </c>
      <c r="Q40" s="45">
        <v>7.6945675400975482</v>
      </c>
      <c r="R40">
        <f t="shared" si="57"/>
        <v>-0.1423982262138388</v>
      </c>
      <c r="S40" s="21">
        <v>2.7392287973619296</v>
      </c>
      <c r="T40" s="27">
        <v>2.0828204012352942</v>
      </c>
      <c r="U40">
        <f t="shared" si="58"/>
        <v>-0.65640839612663537</v>
      </c>
      <c r="V40" s="28">
        <v>762.14396139004805</v>
      </c>
      <c r="W40" s="47">
        <v>1115.2964099290955</v>
      </c>
      <c r="X40" s="49">
        <f t="shared" si="59"/>
        <v>353.15244853904744</v>
      </c>
      <c r="Y40" s="28">
        <v>791.09275525521491</v>
      </c>
      <c r="Z40" s="47">
        <v>1157.657837194771</v>
      </c>
      <c r="AA40" s="37">
        <f t="shared" si="60"/>
        <v>366.56508193955608</v>
      </c>
      <c r="AB40" s="60">
        <v>2258.0597029104474</v>
      </c>
      <c r="AC40" s="61">
        <v>2339.4445729504473</v>
      </c>
      <c r="AD40" s="43">
        <f t="shared" si="61"/>
        <v>81.384870039999896</v>
      </c>
      <c r="AE40" s="31">
        <f t="shared" si="62"/>
        <v>2.2580597029104475E-3</v>
      </c>
      <c r="AF40" s="29">
        <f t="shared" si="63"/>
        <v>2.3394445729504471E-3</v>
      </c>
      <c r="AG40" s="64">
        <v>2477.4978599999999</v>
      </c>
      <c r="AH40" s="64">
        <v>2491.6844980956598</v>
      </c>
      <c r="AI40" s="24">
        <f t="shared" si="64"/>
        <v>14.186638095659873</v>
      </c>
      <c r="AJ40" s="24">
        <f t="shared" si="65"/>
        <v>13.171393280659874</v>
      </c>
      <c r="AK40" s="31">
        <f t="shared" si="66"/>
        <v>2.47749786E-3</v>
      </c>
      <c r="AL40" s="31">
        <f t="shared" si="67"/>
        <v>2.4916844980956599E-3</v>
      </c>
      <c r="AM40">
        <v>0.55900000000000005</v>
      </c>
      <c r="AN40">
        <v>1.9259999999999999</v>
      </c>
      <c r="AO40">
        <v>1.502</v>
      </c>
      <c r="AP40">
        <v>0.95699999999999996</v>
      </c>
      <c r="AQ40">
        <v>0.54500000000000004</v>
      </c>
      <c r="AR40">
        <v>3.633</v>
      </c>
      <c r="AS40">
        <v>2.165</v>
      </c>
      <c r="AT40">
        <v>2.5259999999999998</v>
      </c>
      <c r="AU40">
        <v>1.5169999999999999</v>
      </c>
      <c r="AV40">
        <v>0.73399999999999987</v>
      </c>
      <c r="AW40">
        <v>0.78300000000000003</v>
      </c>
      <c r="AX40">
        <v>4.8600000000000003</v>
      </c>
      <c r="AY40">
        <f t="shared" si="68"/>
        <v>1.6059999999999999</v>
      </c>
      <c r="AZ40">
        <f t="shared" si="69"/>
        <v>0.59999999999999987</v>
      </c>
      <c r="BA40">
        <f t="shared" si="70"/>
        <v>1.4999999999999902E-2</v>
      </c>
      <c r="BB40">
        <f t="shared" si="71"/>
        <v>-0.22300000000000009</v>
      </c>
      <c r="BC40">
        <f t="shared" si="72"/>
        <v>0.23799999999999999</v>
      </c>
      <c r="BD40">
        <f t="shared" si="73"/>
        <v>1.2270000000000003</v>
      </c>
      <c r="BE40">
        <f t="shared" si="74"/>
        <v>1.6452907899999998</v>
      </c>
      <c r="BF40">
        <f t="shared" si="75"/>
        <v>0.61467899999999986</v>
      </c>
      <c r="BG40">
        <f t="shared" si="76"/>
        <v>1.5366974999999899E-2</v>
      </c>
      <c r="BH40">
        <f t="shared" si="77"/>
        <v>-0.22845569500000007</v>
      </c>
      <c r="BI40">
        <f t="shared" si="78"/>
        <v>0.24382266999999999</v>
      </c>
      <c r="BJ40">
        <f t="shared" si="79"/>
        <v>1.2570185550000004</v>
      </c>
      <c r="BK40" s="31">
        <f t="shared" si="80"/>
        <v>1.3171393280659874E-5</v>
      </c>
      <c r="BL40" s="31">
        <f t="shared" si="81"/>
        <v>-5.0601117814767066E-4</v>
      </c>
      <c r="BM40" s="31">
        <f t="shared" si="82"/>
        <v>-1.6867039271589021E-4</v>
      </c>
      <c r="BN40">
        <v>3.6670000000000003</v>
      </c>
      <c r="BO40">
        <v>1.8335000000000001</v>
      </c>
      <c r="BP40">
        <v>1.2150000000000001</v>
      </c>
      <c r="BQ40">
        <f t="shared" si="83"/>
        <v>35.119391464788251</v>
      </c>
      <c r="BR40" s="13">
        <f t="shared" si="84"/>
        <v>-4.8027709388132247E-6</v>
      </c>
      <c r="BS40" s="13">
        <f t="shared" si="85"/>
        <v>-4.8027709388132247E-3</v>
      </c>
      <c r="BT40" s="13">
        <f t="shared" si="86"/>
        <v>-4.8027709388132251</v>
      </c>
      <c r="BV40" s="17">
        <f t="shared" si="87"/>
        <v>-5.7633251265758696E-2</v>
      </c>
      <c r="BW40" s="51">
        <f t="shared" si="88"/>
        <v>-0.10030912375122678</v>
      </c>
      <c r="BX40" s="52">
        <f t="shared" si="89"/>
        <v>-100.30912375122678</v>
      </c>
    </row>
    <row r="41" spans="1:76" x14ac:dyDescent="0.2">
      <c r="A41" s="6">
        <v>4687</v>
      </c>
      <c r="B41" s="7">
        <v>43832</v>
      </c>
      <c r="C41" s="6">
        <v>3</v>
      </c>
      <c r="D41" s="6">
        <v>7.85</v>
      </c>
      <c r="E41" s="6">
        <v>6826</v>
      </c>
      <c r="F41" t="s">
        <v>41</v>
      </c>
      <c r="G41" s="10" t="s">
        <v>76</v>
      </c>
      <c r="H41" s="8">
        <v>0.36805555555555558</v>
      </c>
      <c r="I41" s="8">
        <v>0.5</v>
      </c>
      <c r="J41">
        <v>3.17</v>
      </c>
      <c r="K41" s="6">
        <v>99.3</v>
      </c>
      <c r="L41" s="58">
        <v>34.555968256008597</v>
      </c>
      <c r="M41" s="56">
        <v>34.544169355353297</v>
      </c>
      <c r="N41" s="54">
        <f t="shared" si="56"/>
        <v>-1.1798900655300315E-2</v>
      </c>
      <c r="O41" s="55">
        <v>1.0244150000000001</v>
      </c>
      <c r="P41" s="20">
        <v>7.836965766311387</v>
      </c>
      <c r="Q41" s="45">
        <v>7.7288613112850477</v>
      </c>
      <c r="R41">
        <f t="shared" si="57"/>
        <v>-0.10810445502633925</v>
      </c>
      <c r="S41" s="21">
        <v>2.7392287973619296</v>
      </c>
      <c r="T41" s="27">
        <v>2.2254153297430475</v>
      </c>
      <c r="U41">
        <f t="shared" si="58"/>
        <v>-0.51381346761888214</v>
      </c>
      <c r="V41" s="28">
        <v>762.14396139004805</v>
      </c>
      <c r="W41" s="47">
        <v>1018.8996016981584</v>
      </c>
      <c r="X41" s="49">
        <f t="shared" si="59"/>
        <v>256.7556403081104</v>
      </c>
      <c r="Y41" s="28">
        <v>791.09275525521491</v>
      </c>
      <c r="Z41" s="47">
        <v>1057.6010971461899</v>
      </c>
      <c r="AA41" s="37">
        <f t="shared" si="60"/>
        <v>266.50834189097498</v>
      </c>
      <c r="AB41" s="60">
        <v>2258.0597029104474</v>
      </c>
      <c r="AC41" s="61">
        <v>2320.4008074104472</v>
      </c>
      <c r="AD41" s="43">
        <f t="shared" si="61"/>
        <v>62.341104499999801</v>
      </c>
      <c r="AE41" s="31">
        <f t="shared" si="62"/>
        <v>2.2580597029104475E-3</v>
      </c>
      <c r="AF41" s="29">
        <f t="shared" si="63"/>
        <v>2.3204008074104469E-3</v>
      </c>
      <c r="AG41" s="64">
        <v>2477.4978599999999</v>
      </c>
      <c r="AH41" s="64">
        <v>2487.61473628354</v>
      </c>
      <c r="AI41" s="24">
        <f t="shared" si="64"/>
        <v>10.116876283540023</v>
      </c>
      <c r="AJ41" s="24">
        <f t="shared" si="65"/>
        <v>9.1016810185400221</v>
      </c>
      <c r="AK41" s="31">
        <f t="shared" si="66"/>
        <v>2.47749786E-3</v>
      </c>
      <c r="AL41" s="31">
        <f t="shared" si="67"/>
        <v>2.4876147362835398E-3</v>
      </c>
      <c r="AM41">
        <v>0.55900000000000005</v>
      </c>
      <c r="AN41">
        <v>1.9259999999999999</v>
      </c>
      <c r="AO41">
        <v>1.502</v>
      </c>
      <c r="AP41">
        <v>0.95699999999999996</v>
      </c>
      <c r="AQ41">
        <v>0.54500000000000004</v>
      </c>
      <c r="AR41">
        <v>3.633</v>
      </c>
      <c r="AS41">
        <v>2.165</v>
      </c>
      <c r="AT41">
        <v>2.5259999999999998</v>
      </c>
      <c r="AU41">
        <v>1.5169999999999999</v>
      </c>
      <c r="AV41">
        <v>0.73399999999999987</v>
      </c>
      <c r="AW41">
        <v>0.78300000000000003</v>
      </c>
      <c r="AX41">
        <v>4.8600000000000003</v>
      </c>
      <c r="AY41">
        <f t="shared" si="68"/>
        <v>1.6059999999999999</v>
      </c>
      <c r="AZ41">
        <f t="shared" si="69"/>
        <v>0.59999999999999987</v>
      </c>
      <c r="BA41">
        <f t="shared" si="70"/>
        <v>1.4999999999999902E-2</v>
      </c>
      <c r="BB41">
        <f t="shared" si="71"/>
        <v>-0.22300000000000009</v>
      </c>
      <c r="BC41">
        <f t="shared" si="72"/>
        <v>0.23799999999999999</v>
      </c>
      <c r="BD41">
        <f t="shared" si="73"/>
        <v>1.2270000000000003</v>
      </c>
      <c r="BE41">
        <f t="shared" si="74"/>
        <v>1.64521049</v>
      </c>
      <c r="BF41">
        <f t="shared" si="75"/>
        <v>0.61464899999999989</v>
      </c>
      <c r="BG41">
        <f t="shared" si="76"/>
        <v>1.5366224999999902E-2</v>
      </c>
      <c r="BH41">
        <f t="shared" si="77"/>
        <v>-0.22844454500000011</v>
      </c>
      <c r="BI41">
        <f t="shared" si="78"/>
        <v>0.24381077000000001</v>
      </c>
      <c r="BJ41">
        <f t="shared" si="79"/>
        <v>1.2569572050000004</v>
      </c>
      <c r="BK41" s="31">
        <f t="shared" si="80"/>
        <v>9.1016810185400225E-6</v>
      </c>
      <c r="BL41" s="31">
        <f t="shared" si="81"/>
        <v>-3.4964619602278796E-4</v>
      </c>
      <c r="BM41" s="31">
        <f t="shared" si="82"/>
        <v>-1.1654873200759599E-4</v>
      </c>
      <c r="BN41">
        <v>3.8060000000000005</v>
      </c>
      <c r="BO41">
        <v>1.9030000000000002</v>
      </c>
      <c r="BP41">
        <v>1.147</v>
      </c>
      <c r="BQ41">
        <f t="shared" si="83"/>
        <v>36.468550000668799</v>
      </c>
      <c r="BR41" s="13">
        <f t="shared" si="84"/>
        <v>-3.1958696467355731E-6</v>
      </c>
      <c r="BS41" s="13">
        <f t="shared" si="85"/>
        <v>-3.1958696467355731E-3</v>
      </c>
      <c r="BT41" s="13">
        <f t="shared" si="86"/>
        <v>-3.1958696467355732</v>
      </c>
      <c r="BV41" s="17">
        <f t="shared" si="87"/>
        <v>-3.8350435760826876E-2</v>
      </c>
      <c r="BW41" s="51">
        <f t="shared" si="88"/>
        <v>-7.8793725556898536E-2</v>
      </c>
      <c r="BX41" s="52">
        <f t="shared" si="89"/>
        <v>-78.793725556898536</v>
      </c>
    </row>
    <row r="42" spans="1:76" x14ac:dyDescent="0.2">
      <c r="A42" s="6">
        <v>4688</v>
      </c>
      <c r="B42" s="7">
        <v>43832</v>
      </c>
      <c r="C42" s="6">
        <v>3</v>
      </c>
      <c r="D42" s="6">
        <v>7.85</v>
      </c>
      <c r="E42" s="6">
        <v>6875</v>
      </c>
      <c r="F42" t="s">
        <v>41</v>
      </c>
      <c r="G42" s="10" t="s">
        <v>76</v>
      </c>
      <c r="H42" s="8">
        <v>0.36805555555555558</v>
      </c>
      <c r="I42" s="8">
        <v>0.5</v>
      </c>
      <c r="J42">
        <v>3.17</v>
      </c>
      <c r="K42" s="6"/>
      <c r="L42" s="58">
        <v>34.555968256008597</v>
      </c>
      <c r="M42" s="56">
        <v>34.570389032966247</v>
      </c>
      <c r="N42" s="54">
        <f t="shared" si="56"/>
        <v>1.442077695764965E-2</v>
      </c>
      <c r="O42" s="55">
        <v>1.024435</v>
      </c>
      <c r="P42" s="20">
        <v>7.836965766311387</v>
      </c>
      <c r="Q42" s="45">
        <v>7.8428945459802595</v>
      </c>
      <c r="R42" s="40">
        <f t="shared" si="57"/>
        <v>5.9287796688725081E-3</v>
      </c>
      <c r="S42" s="21">
        <v>2.7392287973619296</v>
      </c>
      <c r="T42" s="27">
        <v>2.793823275967283</v>
      </c>
      <c r="U42" s="39">
        <f t="shared" si="58"/>
        <v>5.459447860535338E-2</v>
      </c>
      <c r="V42" s="28">
        <v>762.14396139004805</v>
      </c>
      <c r="W42" s="47">
        <v>756.17913240439452</v>
      </c>
      <c r="X42" s="37">
        <f t="shared" si="59"/>
        <v>-5.9648289856535257</v>
      </c>
      <c r="Y42" s="28">
        <v>791.09275525521491</v>
      </c>
      <c r="Z42" s="47">
        <v>784.90112811970596</v>
      </c>
      <c r="AA42" s="37">
        <f t="shared" si="60"/>
        <v>-6.1916271355089521</v>
      </c>
      <c r="AB42" s="60">
        <v>2258.0597029104474</v>
      </c>
      <c r="AC42" s="61">
        <v>2273.4213259104472</v>
      </c>
      <c r="AD42" s="43">
        <f t="shared" si="61"/>
        <v>15.361622999999781</v>
      </c>
      <c r="AE42" s="31">
        <f t="shared" si="62"/>
        <v>2.2580597029104475E-3</v>
      </c>
      <c r="AF42" s="29">
        <f t="shared" si="63"/>
        <v>2.2734213259104469E-3</v>
      </c>
      <c r="AG42" s="64">
        <v>2477.4978599999999</v>
      </c>
      <c r="AH42" s="64">
        <v>2497.2746120000002</v>
      </c>
      <c r="AI42" s="24">
        <f t="shared" si="64"/>
        <v>19.776752000000215</v>
      </c>
      <c r="AJ42" s="24">
        <f t="shared" si="65"/>
        <v>18.761536915000214</v>
      </c>
      <c r="AK42" s="31">
        <f t="shared" si="66"/>
        <v>2.47749786E-3</v>
      </c>
      <c r="AL42" s="31">
        <f t="shared" si="67"/>
        <v>2.497274612E-3</v>
      </c>
      <c r="AM42">
        <v>0.55900000000000005</v>
      </c>
      <c r="AN42">
        <v>1.9259999999999999</v>
      </c>
      <c r="AO42">
        <v>1.502</v>
      </c>
      <c r="AP42">
        <v>0.95699999999999996</v>
      </c>
      <c r="AQ42">
        <v>0.54500000000000004</v>
      </c>
      <c r="AR42">
        <v>3.633</v>
      </c>
      <c r="AS42">
        <v>2.165</v>
      </c>
      <c r="AT42">
        <v>2.5259999999999998</v>
      </c>
      <c r="AU42">
        <v>1.5169999999999999</v>
      </c>
      <c r="AV42">
        <v>0.73399999999999987</v>
      </c>
      <c r="AW42">
        <v>0.78300000000000003</v>
      </c>
      <c r="AX42">
        <v>4.8600000000000003</v>
      </c>
      <c r="AY42">
        <f t="shared" si="68"/>
        <v>1.6059999999999999</v>
      </c>
      <c r="AZ42">
        <f t="shared" si="69"/>
        <v>0.59999999999999987</v>
      </c>
      <c r="BA42">
        <f t="shared" si="70"/>
        <v>1.4999999999999902E-2</v>
      </c>
      <c r="BB42">
        <f t="shared" si="71"/>
        <v>-0.22300000000000009</v>
      </c>
      <c r="BC42">
        <f t="shared" si="72"/>
        <v>0.23799999999999999</v>
      </c>
      <c r="BD42">
        <f t="shared" si="73"/>
        <v>1.2270000000000003</v>
      </c>
      <c r="BE42">
        <f t="shared" si="74"/>
        <v>1.6452426099999999</v>
      </c>
      <c r="BF42">
        <f t="shared" si="75"/>
        <v>0.6146609999999999</v>
      </c>
      <c r="BG42">
        <f t="shared" si="76"/>
        <v>1.53665249999999E-2</v>
      </c>
      <c r="BH42">
        <f t="shared" si="77"/>
        <v>-0.22844900500000009</v>
      </c>
      <c r="BI42">
        <f t="shared" si="78"/>
        <v>0.24381552999999997</v>
      </c>
      <c r="BJ42">
        <f t="shared" si="79"/>
        <v>1.2569817450000003</v>
      </c>
      <c r="BK42" s="31">
        <f t="shared" si="80"/>
        <v>1.8761536915000214E-5</v>
      </c>
      <c r="BL42" s="31">
        <f t="shared" si="81"/>
        <v>-7.2074906510693419E-4</v>
      </c>
      <c r="BM42" s="31">
        <f t="shared" si="82"/>
        <v>-2.4024968836897805E-4</v>
      </c>
      <c r="BN42">
        <v>3.9560000000000004</v>
      </c>
      <c r="BO42">
        <v>1.9780000000000002</v>
      </c>
      <c r="BP42">
        <v>1.4410000000000001</v>
      </c>
      <c r="BQ42">
        <f t="shared" si="83"/>
        <v>42.491812498061385</v>
      </c>
      <c r="BR42" s="13">
        <f t="shared" si="84"/>
        <v>-5.6540230751498075E-6</v>
      </c>
      <c r="BS42" s="13">
        <f t="shared" si="85"/>
        <v>-5.6540230751498076E-3</v>
      </c>
      <c r="BT42" s="13">
        <f t="shared" si="86"/>
        <v>-5.6540230751498077</v>
      </c>
      <c r="BV42" s="17">
        <f t="shared" si="87"/>
        <v>-6.7848276901797691E-2</v>
      </c>
      <c r="BW42" s="51">
        <f t="shared" si="88"/>
        <v>-0.13848165123075648</v>
      </c>
      <c r="BX42" s="52">
        <f t="shared" si="89"/>
        <v>-138.48165123075648</v>
      </c>
    </row>
    <row r="43" spans="1:76" x14ac:dyDescent="0.2">
      <c r="A43" s="6">
        <v>4689</v>
      </c>
      <c r="B43" s="7">
        <v>43832</v>
      </c>
      <c r="C43" s="6">
        <v>3</v>
      </c>
      <c r="D43" s="6">
        <v>7.85</v>
      </c>
      <c r="E43" s="6">
        <v>6858</v>
      </c>
      <c r="F43" t="s">
        <v>41</v>
      </c>
      <c r="G43" s="10" t="s">
        <v>76</v>
      </c>
      <c r="H43" s="8">
        <v>0.36805555555555558</v>
      </c>
      <c r="I43" s="8">
        <v>0.5</v>
      </c>
      <c r="J43">
        <v>3.17</v>
      </c>
      <c r="K43" s="6"/>
      <c r="L43" s="58">
        <v>34.555968256008597</v>
      </c>
      <c r="M43" s="56">
        <v>34.59136450893903</v>
      </c>
      <c r="N43" s="54">
        <f t="shared" si="56"/>
        <v>3.5396252930432581E-2</v>
      </c>
      <c r="O43" s="55">
        <v>1.024451</v>
      </c>
      <c r="P43" s="20">
        <v>7.836965766311387</v>
      </c>
      <c r="Q43" s="45">
        <v>7.7541822009621386</v>
      </c>
      <c r="R43" s="41">
        <f t="shared" si="57"/>
        <v>-8.2783565349248356E-2</v>
      </c>
      <c r="S43" s="21">
        <v>2.7392287973619296</v>
      </c>
      <c r="T43" s="27">
        <v>2.3439338939710601</v>
      </c>
      <c r="U43" s="38">
        <f t="shared" si="58"/>
        <v>-0.39529490339086948</v>
      </c>
      <c r="V43" s="28">
        <v>762.14396139004805</v>
      </c>
      <c r="W43" s="47">
        <v>954.14338999791471</v>
      </c>
      <c r="X43" s="49">
        <f t="shared" si="59"/>
        <v>191.99942860786666</v>
      </c>
      <c r="Y43" s="28">
        <v>791.09275525521491</v>
      </c>
      <c r="Z43" s="47">
        <v>990.38424428421524</v>
      </c>
      <c r="AA43" s="37">
        <f t="shared" si="60"/>
        <v>199.29148902900033</v>
      </c>
      <c r="AB43" s="60">
        <v>2258.0597029104474</v>
      </c>
      <c r="AC43" s="61">
        <v>2310.6099669104474</v>
      </c>
      <c r="AD43" s="43">
        <f t="shared" si="61"/>
        <v>52.55026399999997</v>
      </c>
      <c r="AE43" s="31">
        <f t="shared" si="62"/>
        <v>2.2580597029104475E-3</v>
      </c>
      <c r="AF43" s="29">
        <f t="shared" si="63"/>
        <v>2.3106099669104475E-3</v>
      </c>
      <c r="AG43" s="64">
        <v>2477.4978599999999</v>
      </c>
      <c r="AH43" s="64">
        <v>2489.9928411999999</v>
      </c>
      <c r="AI43" s="24">
        <f t="shared" si="64"/>
        <v>12.494981199999984</v>
      </c>
      <c r="AJ43" s="24">
        <f t="shared" si="65"/>
        <v>11.479750258999983</v>
      </c>
      <c r="AK43" s="31">
        <f t="shared" si="66"/>
        <v>2.47749786E-3</v>
      </c>
      <c r="AL43" s="31">
        <f t="shared" si="67"/>
        <v>2.4899928411999997E-3</v>
      </c>
      <c r="AM43">
        <v>0.55900000000000005</v>
      </c>
      <c r="AN43">
        <v>1.9259999999999999</v>
      </c>
      <c r="AO43">
        <v>1.502</v>
      </c>
      <c r="AP43">
        <v>0.95699999999999996</v>
      </c>
      <c r="AQ43">
        <v>0.54500000000000004</v>
      </c>
      <c r="AR43">
        <v>3.633</v>
      </c>
      <c r="AS43">
        <v>2.165</v>
      </c>
      <c r="AT43">
        <v>2.5259999999999998</v>
      </c>
      <c r="AU43">
        <v>1.5169999999999999</v>
      </c>
      <c r="AV43">
        <v>0.73399999999999987</v>
      </c>
      <c r="AW43">
        <v>0.78300000000000003</v>
      </c>
      <c r="AX43">
        <v>4.8600000000000003</v>
      </c>
      <c r="AY43">
        <f t="shared" si="68"/>
        <v>1.6059999999999999</v>
      </c>
      <c r="AZ43">
        <f t="shared" si="69"/>
        <v>0.59999999999999987</v>
      </c>
      <c r="BA43">
        <f t="shared" si="70"/>
        <v>1.4999999999999902E-2</v>
      </c>
      <c r="BB43">
        <f t="shared" si="71"/>
        <v>-0.22300000000000009</v>
      </c>
      <c r="BC43">
        <f t="shared" si="72"/>
        <v>0.23799999999999999</v>
      </c>
      <c r="BD43">
        <f t="shared" si="73"/>
        <v>1.2270000000000003</v>
      </c>
      <c r="BE43">
        <f t="shared" si="74"/>
        <v>1.645268306</v>
      </c>
      <c r="BF43">
        <f t="shared" si="75"/>
        <v>0.61467059999999984</v>
      </c>
      <c r="BG43">
        <f t="shared" si="76"/>
        <v>1.53667649999999E-2</v>
      </c>
      <c r="BH43">
        <f t="shared" si="77"/>
        <v>-0.2284525730000001</v>
      </c>
      <c r="BI43">
        <f t="shared" si="78"/>
        <v>0.243819338</v>
      </c>
      <c r="BJ43">
        <f t="shared" si="79"/>
        <v>1.2570013770000004</v>
      </c>
      <c r="BK43" s="31">
        <f t="shared" si="80"/>
        <v>1.1479750258999983E-5</v>
      </c>
      <c r="BL43" s="31">
        <f t="shared" si="81"/>
        <v>-4.4101656122185476E-4</v>
      </c>
      <c r="BM43" s="31">
        <f t="shared" si="82"/>
        <v>-1.4700552040728491E-4</v>
      </c>
      <c r="BN43">
        <v>4.0460000000000003</v>
      </c>
      <c r="BO43">
        <v>2.0230000000000001</v>
      </c>
      <c r="BP43">
        <v>0.95100000000000007</v>
      </c>
      <c r="BQ43">
        <f t="shared" si="83"/>
        <v>37.802168648488376</v>
      </c>
      <c r="BR43" s="13">
        <f t="shared" si="84"/>
        <v>-3.888811823846602E-6</v>
      </c>
      <c r="BS43" s="13">
        <f t="shared" si="85"/>
        <v>-3.8888118238466019E-3</v>
      </c>
      <c r="BT43" s="13">
        <f t="shared" si="86"/>
        <v>-3.8888118238466021</v>
      </c>
      <c r="BV43" s="17">
        <f t="shared" si="87"/>
        <v>-4.6665741886159226E-2</v>
      </c>
      <c r="BW43" s="51">
        <f t="shared" si="88"/>
        <v>-0.10857950367285869</v>
      </c>
      <c r="BX43" s="52">
        <f t="shared" si="89"/>
        <v>-108.57950367285869</v>
      </c>
    </row>
    <row r="44" spans="1:76" x14ac:dyDescent="0.2">
      <c r="A44" s="6">
        <v>4659</v>
      </c>
      <c r="B44" s="7">
        <v>43831</v>
      </c>
      <c r="C44" s="6">
        <v>4</v>
      </c>
      <c r="D44" s="6">
        <v>7.85</v>
      </c>
      <c r="E44" s="26" t="s">
        <v>79</v>
      </c>
      <c r="F44" t="s">
        <v>78</v>
      </c>
      <c r="G44" s="11" t="s">
        <v>77</v>
      </c>
      <c r="H44" s="8">
        <v>5.2083333333333336E-2</v>
      </c>
      <c r="I44" s="8">
        <v>0.17708333333333334</v>
      </c>
      <c r="J44">
        <v>3</v>
      </c>
      <c r="K44" s="6"/>
      <c r="L44" s="58">
        <v>34.519260319417498</v>
      </c>
      <c r="M44" s="56">
        <v>34.511394238821552</v>
      </c>
      <c r="N44" s="54">
        <f t="shared" si="56"/>
        <v>-7.8660805959458457E-3</v>
      </c>
      <c r="O44" s="55">
        <v>1.0243899999999999</v>
      </c>
      <c r="P44" s="20">
        <v>7.852034538487108</v>
      </c>
      <c r="Q44" s="45">
        <v>7.9083932161767896</v>
      </c>
      <c r="R44">
        <f t="shared" si="57"/>
        <v>5.6358677689681613E-2</v>
      </c>
      <c r="S44" s="21">
        <v>2.8435518727475428</v>
      </c>
      <c r="T44" s="27">
        <v>3.1610052881622077</v>
      </c>
      <c r="U44">
        <f t="shared" si="58"/>
        <v>0.31745341541466487</v>
      </c>
      <c r="V44" s="28">
        <v>738.6728769817887</v>
      </c>
      <c r="W44" s="47">
        <v>633.53048303666446</v>
      </c>
      <c r="X44" s="49">
        <f t="shared" si="59"/>
        <v>-105.14239394512424</v>
      </c>
      <c r="Y44" s="28">
        <v>766.73074161264753</v>
      </c>
      <c r="Z44" s="47">
        <v>657.59470962218336</v>
      </c>
      <c r="AA44" s="37">
        <f t="shared" si="60"/>
        <v>-109.13603199046418</v>
      </c>
      <c r="AB44" s="60">
        <v>2270.6735199999998</v>
      </c>
      <c r="AC44" s="61">
        <v>2238.7243099999996</v>
      </c>
      <c r="AD44" s="43">
        <f t="shared" si="61"/>
        <v>-31.949210000000221</v>
      </c>
      <c r="AE44" s="31">
        <f t="shared" si="62"/>
        <v>2.2706735199999996E-3</v>
      </c>
      <c r="AF44" s="29">
        <f t="shared" si="63"/>
        <v>2.2387243099999993E-3</v>
      </c>
      <c r="AG44" s="64">
        <v>2499.1397158536129</v>
      </c>
      <c r="AH44" s="64">
        <v>2497.8862840000002</v>
      </c>
      <c r="AI44" s="24">
        <f t="shared" si="64"/>
        <v>-1.2534318536127103</v>
      </c>
      <c r="AJ44" s="24">
        <f t="shared" si="65"/>
        <v>-2.0401633736127107</v>
      </c>
      <c r="AK44" s="31">
        <f t="shared" si="66"/>
        <v>2.4991397158536125E-3</v>
      </c>
      <c r="AL44" s="31">
        <f t="shared" si="67"/>
        <v>2.4978862840000001E-3</v>
      </c>
      <c r="AM44">
        <v>0.73499999999999999</v>
      </c>
      <c r="AN44">
        <v>2.7210000000000001</v>
      </c>
      <c r="AO44">
        <v>1.0880000000000001</v>
      </c>
      <c r="AP44">
        <v>0.75100000000000011</v>
      </c>
      <c r="AQ44">
        <v>0.33700000000000002</v>
      </c>
      <c r="AR44">
        <v>2.133</v>
      </c>
      <c r="AS44">
        <v>0.76300000000000001</v>
      </c>
      <c r="AT44">
        <v>2.4529999999999998</v>
      </c>
      <c r="AU44">
        <v>0.61599999999999999</v>
      </c>
      <c r="AV44">
        <v>0.36899999999999999</v>
      </c>
      <c r="AW44">
        <v>0.247</v>
      </c>
      <c r="AX44">
        <v>2.2589999999999999</v>
      </c>
      <c r="AY44">
        <f t="shared" si="68"/>
        <v>2.8000000000000025E-2</v>
      </c>
      <c r="AZ44">
        <f t="shared" si="69"/>
        <v>-0.26800000000000024</v>
      </c>
      <c r="BA44">
        <f t="shared" si="70"/>
        <v>-0.47200000000000009</v>
      </c>
      <c r="BB44">
        <f t="shared" si="71"/>
        <v>-0.38200000000000012</v>
      </c>
      <c r="BC44">
        <f t="shared" si="72"/>
        <v>-9.0000000000000024E-2</v>
      </c>
      <c r="BD44">
        <f t="shared" si="73"/>
        <v>0.12599999999999989</v>
      </c>
      <c r="BE44">
        <f t="shared" si="74"/>
        <v>2.8682920000000021E-2</v>
      </c>
      <c r="BF44">
        <f t="shared" si="75"/>
        <v>-0.27453652000000023</v>
      </c>
      <c r="BG44">
        <f t="shared" si="76"/>
        <v>-0.48351208000000007</v>
      </c>
      <c r="BH44">
        <f t="shared" si="77"/>
        <v>-0.39131698000000009</v>
      </c>
      <c r="BI44">
        <f t="shared" si="78"/>
        <v>-9.2195100000000016E-2</v>
      </c>
      <c r="BJ44">
        <f t="shared" si="79"/>
        <v>0.12907313999999986</v>
      </c>
      <c r="BK44" s="31">
        <f t="shared" si="80"/>
        <v>-2.0401633736127106E-6</v>
      </c>
      <c r="BL44" s="31">
        <f t="shared" si="81"/>
        <v>7.8372110936067164E-5</v>
      </c>
      <c r="BM44" s="31">
        <f t="shared" si="82"/>
        <v>2.6124036978689055E-5</v>
      </c>
    </row>
    <row r="45" spans="1:76" x14ac:dyDescent="0.2">
      <c r="A45" s="6">
        <v>4660</v>
      </c>
      <c r="B45" s="7">
        <v>43831</v>
      </c>
      <c r="C45" s="6">
        <v>4</v>
      </c>
      <c r="D45" s="6">
        <v>7.85</v>
      </c>
      <c r="E45" s="6">
        <v>6845</v>
      </c>
      <c r="F45" t="s">
        <v>41</v>
      </c>
      <c r="G45" s="11" t="s">
        <v>77</v>
      </c>
      <c r="H45" s="8">
        <v>5.2083333333333336E-2</v>
      </c>
      <c r="I45" s="8">
        <v>0.17708333333333334</v>
      </c>
      <c r="J45">
        <v>3</v>
      </c>
      <c r="K45" s="6">
        <v>99.6</v>
      </c>
      <c r="L45" s="58">
        <v>34.519260319417498</v>
      </c>
      <c r="M45" s="56">
        <v>34.4815851219508</v>
      </c>
      <c r="N45" s="54">
        <f t="shared" si="56"/>
        <v>-3.7675197466697341E-2</v>
      </c>
      <c r="O45" s="55">
        <v>1.024367</v>
      </c>
      <c r="P45" s="20">
        <v>7.852034538487108</v>
      </c>
      <c r="Q45" s="45">
        <v>7.9189589623679009</v>
      </c>
      <c r="R45">
        <f t="shared" si="57"/>
        <v>6.6924423880792894E-2</v>
      </c>
      <c r="S45" s="21">
        <v>2.8435518727475428</v>
      </c>
      <c r="T45" s="27">
        <v>3.2376874946233642</v>
      </c>
      <c r="U45">
        <f t="shared" si="58"/>
        <v>0.39413562187582141</v>
      </c>
      <c r="V45" s="28">
        <v>738.6728769817887</v>
      </c>
      <c r="W45" s="47">
        <v>618.45237762529905</v>
      </c>
      <c r="X45" s="49">
        <f t="shared" si="59"/>
        <v>-120.22049935648965</v>
      </c>
      <c r="Y45" s="28">
        <v>766.73074161264753</v>
      </c>
      <c r="Z45" s="47">
        <v>641.94426798343409</v>
      </c>
      <c r="AA45" s="37">
        <f t="shared" si="60"/>
        <v>-124.78647362921345</v>
      </c>
      <c r="AB45" s="60">
        <v>2270.6735199999998</v>
      </c>
      <c r="AC45" s="61">
        <v>2243.3107179999997</v>
      </c>
      <c r="AD45" s="43">
        <f t="shared" si="61"/>
        <v>-27.362802000000102</v>
      </c>
      <c r="AE45" s="31">
        <f t="shared" si="62"/>
        <v>2.2706735199999996E-3</v>
      </c>
      <c r="AF45" s="29">
        <f t="shared" si="63"/>
        <v>2.2433107179999998E-3</v>
      </c>
      <c r="AG45" s="64">
        <v>2499.1397158536129</v>
      </c>
      <c r="AH45" s="64">
        <v>2509.12061543049</v>
      </c>
      <c r="AI45" s="24">
        <f t="shared" si="64"/>
        <v>9.9808995768771638</v>
      </c>
      <c r="AJ45" s="24">
        <f t="shared" si="65"/>
        <v>9.1941857208771651</v>
      </c>
      <c r="AK45" s="31">
        <f t="shared" si="66"/>
        <v>2.4991397158536125E-3</v>
      </c>
      <c r="AL45" s="31">
        <f t="shared" si="67"/>
        <v>2.5091206154304901E-3</v>
      </c>
      <c r="AM45">
        <v>0.73499999999999999</v>
      </c>
      <c r="AN45">
        <v>2.7210000000000001</v>
      </c>
      <c r="AO45">
        <v>1.0880000000000001</v>
      </c>
      <c r="AP45">
        <v>0.75100000000000011</v>
      </c>
      <c r="AQ45">
        <v>0.33700000000000002</v>
      </c>
      <c r="AR45">
        <v>2.133</v>
      </c>
      <c r="AS45">
        <v>0.76300000000000001</v>
      </c>
      <c r="AT45">
        <v>2.4529999999999998</v>
      </c>
      <c r="AU45">
        <v>0.61599999999999999</v>
      </c>
      <c r="AV45">
        <v>0.36899999999999999</v>
      </c>
      <c r="AW45">
        <v>0.247</v>
      </c>
      <c r="AX45">
        <v>2.2589999999999999</v>
      </c>
      <c r="AY45">
        <f t="shared" si="68"/>
        <v>2.8000000000000025E-2</v>
      </c>
      <c r="AZ45">
        <f t="shared" si="69"/>
        <v>-0.26800000000000024</v>
      </c>
      <c r="BA45">
        <f t="shared" si="70"/>
        <v>-0.47200000000000009</v>
      </c>
      <c r="BB45">
        <f t="shared" si="71"/>
        <v>-0.38200000000000012</v>
      </c>
      <c r="BC45">
        <f t="shared" si="72"/>
        <v>-9.0000000000000024E-2</v>
      </c>
      <c r="BD45">
        <f t="shared" si="73"/>
        <v>0.12599999999999989</v>
      </c>
      <c r="BE45">
        <f t="shared" si="74"/>
        <v>2.8682276000000027E-2</v>
      </c>
      <c r="BF45">
        <f t="shared" si="75"/>
        <v>-0.27453035600000025</v>
      </c>
      <c r="BG45">
        <f t="shared" si="76"/>
        <v>-0.48350122400000012</v>
      </c>
      <c r="BH45">
        <f t="shared" si="77"/>
        <v>-0.39130819400000011</v>
      </c>
      <c r="BI45">
        <f t="shared" si="78"/>
        <v>-9.2193030000000023E-2</v>
      </c>
      <c r="BJ45">
        <f t="shared" si="79"/>
        <v>0.12907024199999989</v>
      </c>
      <c r="BK45" s="31">
        <f t="shared" si="80"/>
        <v>9.1941857208771643E-6</v>
      </c>
      <c r="BL45" s="31">
        <f t="shared" si="81"/>
        <v>-3.5318326666266669E-4</v>
      </c>
      <c r="BM45" s="31">
        <f t="shared" si="82"/>
        <v>-1.1772775555422223E-4</v>
      </c>
      <c r="BN45">
        <v>3.5130000000000003</v>
      </c>
      <c r="BO45">
        <v>1.7565000000000002</v>
      </c>
      <c r="BP45">
        <v>1.4410000000000001</v>
      </c>
      <c r="BQ45">
        <f t="shared" ref="BQ45:BQ50" si="90">(2*3.14159265359*BO45*BP45)+(2*3.14159265359*BO45^2)</f>
        <v>35.288936937117192</v>
      </c>
      <c r="BR45" s="13">
        <f t="shared" ref="BR45:BR50" si="91">BM45/BQ45</f>
        <v>-3.3361094374706203E-6</v>
      </c>
      <c r="BS45" s="13">
        <f t="shared" ref="BS45:BS50" si="92">BR45*10^3</f>
        <v>-3.3361094374706204E-3</v>
      </c>
      <c r="BT45" s="13">
        <f t="shared" ref="BT45:BT50" si="93">BR45*10^6</f>
        <v>-3.3361094374706202</v>
      </c>
      <c r="BU45" s="15">
        <f t="shared" ref="BU45:BU50" si="94">BS45*12</f>
        <v>-4.0033313249647443E-2</v>
      </c>
    </row>
    <row r="46" spans="1:76" x14ac:dyDescent="0.2">
      <c r="A46" s="6">
        <v>4661</v>
      </c>
      <c r="B46" s="7">
        <v>43831</v>
      </c>
      <c r="C46" s="6">
        <v>4</v>
      </c>
      <c r="D46" s="6">
        <v>7.85</v>
      </c>
      <c r="E46" s="6">
        <v>6838</v>
      </c>
      <c r="F46" t="s">
        <v>41</v>
      </c>
      <c r="G46" s="11" t="s">
        <v>77</v>
      </c>
      <c r="H46" s="8">
        <v>5.2083333333333336E-2</v>
      </c>
      <c r="I46" s="8">
        <v>0.17708333333333334</v>
      </c>
      <c r="J46">
        <v>3</v>
      </c>
      <c r="K46" s="6">
        <v>98.3</v>
      </c>
      <c r="L46" s="58">
        <v>34.519260319417498</v>
      </c>
      <c r="M46" s="56">
        <v>34.545480348009498</v>
      </c>
      <c r="N46" s="54">
        <f t="shared" si="56"/>
        <v>2.6220028592000233E-2</v>
      </c>
      <c r="O46" s="55">
        <v>1.024416</v>
      </c>
      <c r="P46" s="20">
        <v>7.852034538487108</v>
      </c>
      <c r="Q46" s="45">
        <v>7.9620387094052916</v>
      </c>
      <c r="R46">
        <f t="shared" si="57"/>
        <v>0.1100041709181836</v>
      </c>
      <c r="S46" s="21">
        <v>2.8435518727475428</v>
      </c>
      <c r="T46" s="27">
        <v>3.5133119576201461</v>
      </c>
      <c r="U46">
        <f t="shared" si="58"/>
        <v>0.6697600848726033</v>
      </c>
      <c r="V46" s="28">
        <v>738.6728769817887</v>
      </c>
      <c r="W46" s="47">
        <v>549.63052062577185</v>
      </c>
      <c r="X46" s="49">
        <f t="shared" si="59"/>
        <v>-189.04235635601685</v>
      </c>
      <c r="Y46" s="28">
        <v>766.73074161264753</v>
      </c>
      <c r="Z46" s="47">
        <v>570.50746212289778</v>
      </c>
      <c r="AA46" s="37">
        <f t="shared" si="60"/>
        <v>-196.22327948974976</v>
      </c>
      <c r="AB46" s="60">
        <v>2270.6735199999998</v>
      </c>
      <c r="AC46" s="61">
        <v>2221.3790059999997</v>
      </c>
      <c r="AD46" s="43">
        <f t="shared" si="61"/>
        <v>-49.294514000000163</v>
      </c>
      <c r="AE46" s="31">
        <f t="shared" si="62"/>
        <v>2.2706735199999996E-3</v>
      </c>
      <c r="AF46" s="29">
        <f t="shared" si="63"/>
        <v>2.2213790059999994E-3</v>
      </c>
      <c r="AG46" s="64">
        <v>2499.1397158536129</v>
      </c>
      <c r="AH46" s="64">
        <v>2513.3372931087201</v>
      </c>
      <c r="AI46" s="24">
        <f t="shared" si="64"/>
        <v>14.197577255107262</v>
      </c>
      <c r="AJ46" s="24">
        <f t="shared" si="65"/>
        <v>13.410825767107262</v>
      </c>
      <c r="AK46" s="31">
        <f t="shared" si="66"/>
        <v>2.4991397158536125E-3</v>
      </c>
      <c r="AL46" s="31">
        <f t="shared" si="67"/>
        <v>2.5133372931087201E-3</v>
      </c>
      <c r="AM46">
        <v>0.73499999999999999</v>
      </c>
      <c r="AN46">
        <v>2.7210000000000001</v>
      </c>
      <c r="AO46">
        <v>1.0880000000000001</v>
      </c>
      <c r="AP46">
        <v>0.75100000000000011</v>
      </c>
      <c r="AQ46">
        <v>0.33700000000000002</v>
      </c>
      <c r="AR46">
        <v>2.133</v>
      </c>
      <c r="AS46">
        <v>0.76300000000000001</v>
      </c>
      <c r="AT46">
        <v>2.4529999999999998</v>
      </c>
      <c r="AU46">
        <v>0.61599999999999999</v>
      </c>
      <c r="AV46">
        <v>0.36899999999999999</v>
      </c>
      <c r="AW46">
        <v>0.247</v>
      </c>
      <c r="AX46">
        <v>2.2589999999999999</v>
      </c>
      <c r="AY46">
        <f t="shared" si="68"/>
        <v>2.8000000000000025E-2</v>
      </c>
      <c r="AZ46">
        <f t="shared" si="69"/>
        <v>-0.26800000000000024</v>
      </c>
      <c r="BA46">
        <f t="shared" si="70"/>
        <v>-0.47200000000000009</v>
      </c>
      <c r="BB46">
        <f t="shared" si="71"/>
        <v>-0.38200000000000012</v>
      </c>
      <c r="BC46">
        <f t="shared" si="72"/>
        <v>-9.0000000000000024E-2</v>
      </c>
      <c r="BD46">
        <f t="shared" si="73"/>
        <v>0.12599999999999989</v>
      </c>
      <c r="BE46">
        <f t="shared" si="74"/>
        <v>2.8683648000000027E-2</v>
      </c>
      <c r="BF46">
        <f t="shared" si="75"/>
        <v>-0.27454348800000022</v>
      </c>
      <c r="BG46">
        <f t="shared" si="76"/>
        <v>-0.4835243520000001</v>
      </c>
      <c r="BH46">
        <f t="shared" si="77"/>
        <v>-0.39132691200000014</v>
      </c>
      <c r="BI46">
        <f t="shared" si="78"/>
        <v>-9.2197440000000019E-2</v>
      </c>
      <c r="BJ46">
        <f t="shared" si="79"/>
        <v>0.12907641599999989</v>
      </c>
      <c r="BK46" s="31">
        <f t="shared" si="80"/>
        <v>1.3410825767107261E-5</v>
      </c>
      <c r="BL46" s="31">
        <f t="shared" si="81"/>
        <v>-5.1518491833888564E-4</v>
      </c>
      <c r="BM46" s="31">
        <f t="shared" si="82"/>
        <v>-1.7172830611296189E-4</v>
      </c>
      <c r="BN46">
        <v>3.976</v>
      </c>
      <c r="BO46">
        <v>1.988</v>
      </c>
      <c r="BP46">
        <v>1.831</v>
      </c>
      <c r="BQ46">
        <f t="shared" si="90"/>
        <v>47.703023559983393</v>
      </c>
      <c r="BR46" s="13">
        <f t="shared" si="91"/>
        <v>-3.5999459425674541E-6</v>
      </c>
      <c r="BS46" s="13">
        <f t="shared" si="92"/>
        <v>-3.599945942567454E-3</v>
      </c>
      <c r="BT46" s="13">
        <f t="shared" si="93"/>
        <v>-3.5999459425674543</v>
      </c>
      <c r="BU46" s="15">
        <f t="shared" si="94"/>
        <v>-4.3199351310809445E-2</v>
      </c>
    </row>
    <row r="47" spans="1:76" x14ac:dyDescent="0.2">
      <c r="A47" s="6">
        <v>4662</v>
      </c>
      <c r="B47" s="7">
        <v>43831</v>
      </c>
      <c r="C47" s="6">
        <v>4</v>
      </c>
      <c r="D47" s="6">
        <v>7.85</v>
      </c>
      <c r="E47" s="6">
        <v>6879</v>
      </c>
      <c r="F47" t="s">
        <v>41</v>
      </c>
      <c r="G47" s="11" t="s">
        <v>77</v>
      </c>
      <c r="H47" s="8">
        <v>5.2083333333333336E-2</v>
      </c>
      <c r="I47" s="8">
        <v>0.17708333333333334</v>
      </c>
      <c r="J47">
        <v>3</v>
      </c>
      <c r="K47" s="6">
        <v>92.6</v>
      </c>
      <c r="L47" s="58">
        <v>34.519260319417498</v>
      </c>
      <c r="M47" s="56">
        <v>34.486484764393197</v>
      </c>
      <c r="N47" s="54">
        <f t="shared" si="56"/>
        <v>-3.2775555024301184E-2</v>
      </c>
      <c r="O47" s="55">
        <v>1.0243709999999999</v>
      </c>
      <c r="P47" s="20">
        <v>7.852034538487108</v>
      </c>
      <c r="Q47" s="45">
        <v>7.9282548343603896</v>
      </c>
      <c r="R47" s="40">
        <f t="shared" si="57"/>
        <v>7.6220295873281607E-2</v>
      </c>
      <c r="S47" s="21">
        <v>2.8435518727475428</v>
      </c>
      <c r="T47" s="27">
        <v>3.3056789926256966</v>
      </c>
      <c r="U47" s="39">
        <f t="shared" si="58"/>
        <v>0.4621271198781538</v>
      </c>
      <c r="V47" s="28">
        <v>738.6728769817887</v>
      </c>
      <c r="W47" s="47">
        <v>604.9192674807615</v>
      </c>
      <c r="X47" s="37">
        <f t="shared" si="59"/>
        <v>-133.7536095010272</v>
      </c>
      <c r="Y47" s="28">
        <v>766.73074161264753</v>
      </c>
      <c r="Z47" s="47">
        <v>627.89703960668282</v>
      </c>
      <c r="AA47" s="37">
        <f t="shared" si="60"/>
        <v>-138.83370200596471</v>
      </c>
      <c r="AB47" s="60">
        <v>2270.6735199999998</v>
      </c>
      <c r="AC47" s="61">
        <v>2245.7419658999997</v>
      </c>
      <c r="AD47" s="43">
        <f t="shared" si="61"/>
        <v>-24.931554100000085</v>
      </c>
      <c r="AE47" s="31">
        <f t="shared" si="62"/>
        <v>2.2706735199999996E-3</v>
      </c>
      <c r="AF47" s="29">
        <f t="shared" si="63"/>
        <v>2.2457419658999996E-3</v>
      </c>
      <c r="AG47" s="64">
        <v>2499.1397158536129</v>
      </c>
      <c r="AH47" s="64">
        <v>2517.6029731008198</v>
      </c>
      <c r="AI47" s="24">
        <f t="shared" si="64"/>
        <v>18.463257247206911</v>
      </c>
      <c r="AJ47" s="24">
        <f t="shared" si="65"/>
        <v>17.676540319206911</v>
      </c>
      <c r="AK47" s="31">
        <f t="shared" si="66"/>
        <v>2.4991397158536125E-3</v>
      </c>
      <c r="AL47" s="31">
        <f t="shared" si="67"/>
        <v>2.5176029731008198E-3</v>
      </c>
      <c r="AM47">
        <v>0.73499999999999999</v>
      </c>
      <c r="AN47">
        <v>2.7210000000000001</v>
      </c>
      <c r="AO47">
        <v>1.0880000000000001</v>
      </c>
      <c r="AP47">
        <v>0.75100000000000011</v>
      </c>
      <c r="AQ47">
        <v>0.33700000000000002</v>
      </c>
      <c r="AR47">
        <v>2.133</v>
      </c>
      <c r="AS47">
        <v>0.76300000000000001</v>
      </c>
      <c r="AT47">
        <v>2.4529999999999998</v>
      </c>
      <c r="AU47">
        <v>0.61599999999999999</v>
      </c>
      <c r="AV47">
        <v>0.36899999999999999</v>
      </c>
      <c r="AW47">
        <v>0.247</v>
      </c>
      <c r="AX47">
        <v>2.2589999999999999</v>
      </c>
      <c r="AY47">
        <f t="shared" si="68"/>
        <v>2.8000000000000025E-2</v>
      </c>
      <c r="AZ47">
        <f t="shared" si="69"/>
        <v>-0.26800000000000024</v>
      </c>
      <c r="BA47">
        <f t="shared" si="70"/>
        <v>-0.47200000000000009</v>
      </c>
      <c r="BB47">
        <f t="shared" si="71"/>
        <v>-0.38200000000000012</v>
      </c>
      <c r="BC47">
        <f t="shared" si="72"/>
        <v>-9.0000000000000024E-2</v>
      </c>
      <c r="BD47">
        <f t="shared" si="73"/>
        <v>0.12599999999999989</v>
      </c>
      <c r="BE47">
        <f t="shared" si="74"/>
        <v>2.8682388000000024E-2</v>
      </c>
      <c r="BF47">
        <f t="shared" si="75"/>
        <v>-0.27453142800000024</v>
      </c>
      <c r="BG47">
        <f t="shared" si="76"/>
        <v>-0.48350311200000007</v>
      </c>
      <c r="BH47">
        <f t="shared" si="77"/>
        <v>-0.39130972200000008</v>
      </c>
      <c r="BI47">
        <f t="shared" si="78"/>
        <v>-9.2193390000000014E-2</v>
      </c>
      <c r="BJ47">
        <f t="shared" si="79"/>
        <v>0.12907074599999988</v>
      </c>
      <c r="BK47" s="31">
        <f t="shared" si="80"/>
        <v>1.7676540319206909E-5</v>
      </c>
      <c r="BL47" s="31">
        <f t="shared" si="81"/>
        <v>-6.7902507312473629E-4</v>
      </c>
      <c r="BM47" s="31">
        <f t="shared" si="82"/>
        <v>-2.2634169104157877E-4</v>
      </c>
      <c r="BN47">
        <v>3.0670000000000002</v>
      </c>
      <c r="BO47">
        <v>1.5335000000000001</v>
      </c>
      <c r="BP47">
        <v>1.361</v>
      </c>
      <c r="BQ47">
        <f t="shared" si="90"/>
        <v>27.889273583148455</v>
      </c>
      <c r="BR47" s="13">
        <f t="shared" si="91"/>
        <v>-8.1157255805451056E-6</v>
      </c>
      <c r="BS47" s="13">
        <f t="shared" si="92"/>
        <v>-8.1157255805451058E-3</v>
      </c>
      <c r="BT47" s="13">
        <f t="shared" si="93"/>
        <v>-8.1157255805451065</v>
      </c>
      <c r="BU47" s="15">
        <f t="shared" si="94"/>
        <v>-9.7388706966541269E-2</v>
      </c>
    </row>
    <row r="48" spans="1:76" x14ac:dyDescent="0.2">
      <c r="A48" s="6">
        <v>4663</v>
      </c>
      <c r="B48" s="7">
        <v>43831</v>
      </c>
      <c r="C48" s="6">
        <v>4</v>
      </c>
      <c r="D48" s="6">
        <v>7.85</v>
      </c>
      <c r="E48" s="6">
        <v>6882</v>
      </c>
      <c r="F48" t="s">
        <v>41</v>
      </c>
      <c r="G48" s="11" t="s">
        <v>77</v>
      </c>
      <c r="H48" s="8">
        <v>5.2083333333333336E-2</v>
      </c>
      <c r="I48" s="8">
        <v>0.17708333333333334</v>
      </c>
      <c r="J48">
        <v>3</v>
      </c>
      <c r="K48" s="6">
        <v>95.1</v>
      </c>
      <c r="L48" s="58">
        <v>34.519260319417498</v>
      </c>
      <c r="M48" s="56">
        <v>34.5717000071458</v>
      </c>
      <c r="N48" s="54">
        <f t="shared" si="56"/>
        <v>5.2439687728302431E-2</v>
      </c>
      <c r="O48" s="55">
        <v>1.0244359999999999</v>
      </c>
      <c r="P48" s="20">
        <v>7.852034538487108</v>
      </c>
      <c r="Q48" s="45">
        <v>7.9331359804876262</v>
      </c>
      <c r="R48" s="41">
        <f t="shared" si="57"/>
        <v>8.1101442000518276E-2</v>
      </c>
      <c r="S48" s="21">
        <v>2.8435518727475428</v>
      </c>
      <c r="T48" s="27">
        <v>3.3377864176270569</v>
      </c>
      <c r="U48" s="38">
        <f t="shared" si="58"/>
        <v>0.49423454487951402</v>
      </c>
      <c r="V48" s="28">
        <v>738.6728769817887</v>
      </c>
      <c r="W48" s="47">
        <v>596.19733052436152</v>
      </c>
      <c r="X48" s="49">
        <f t="shared" si="59"/>
        <v>-142.47554645742719</v>
      </c>
      <c r="Y48" s="28">
        <v>766.73074161264753</v>
      </c>
      <c r="Z48" s="47">
        <v>618.84271142742568</v>
      </c>
      <c r="AA48" s="37">
        <f t="shared" si="60"/>
        <v>-147.88803018522185</v>
      </c>
      <c r="AB48" s="60">
        <v>2270.6735199999998</v>
      </c>
      <c r="AC48" s="61">
        <v>2241.5703799999997</v>
      </c>
      <c r="AD48" s="43">
        <f t="shared" si="61"/>
        <v>-29.103140000000167</v>
      </c>
      <c r="AE48" s="31">
        <f t="shared" si="62"/>
        <v>2.2706735199999996E-3</v>
      </c>
      <c r="AF48" s="29">
        <f t="shared" si="63"/>
        <v>2.2415703799999994E-3</v>
      </c>
      <c r="AG48" s="64">
        <v>2499.1397158536129</v>
      </c>
      <c r="AH48" s="64">
        <v>2516.8263222648202</v>
      </c>
      <c r="AI48" s="24">
        <f t="shared" si="64"/>
        <v>17.686606411207322</v>
      </c>
      <c r="AJ48" s="24">
        <f t="shared" si="65"/>
        <v>16.899839563207319</v>
      </c>
      <c r="AK48" s="31">
        <f t="shared" si="66"/>
        <v>2.4991397158536125E-3</v>
      </c>
      <c r="AL48" s="31">
        <f t="shared" si="67"/>
        <v>2.5168263222648201E-3</v>
      </c>
      <c r="AM48">
        <v>0.73499999999999999</v>
      </c>
      <c r="AN48">
        <v>2.7210000000000001</v>
      </c>
      <c r="AO48">
        <v>1.0880000000000001</v>
      </c>
      <c r="AP48">
        <v>0.75100000000000011</v>
      </c>
      <c r="AQ48">
        <v>0.33700000000000002</v>
      </c>
      <c r="AR48">
        <v>2.133</v>
      </c>
      <c r="AS48">
        <v>0.76300000000000001</v>
      </c>
      <c r="AT48">
        <v>2.4529999999999998</v>
      </c>
      <c r="AU48">
        <v>0.61599999999999999</v>
      </c>
      <c r="AV48">
        <v>0.36899999999999999</v>
      </c>
      <c r="AW48">
        <v>0.247</v>
      </c>
      <c r="AX48">
        <v>2.2589999999999999</v>
      </c>
      <c r="AY48">
        <f t="shared" si="68"/>
        <v>2.8000000000000025E-2</v>
      </c>
      <c r="AZ48">
        <f t="shared" si="69"/>
        <v>-0.26800000000000024</v>
      </c>
      <c r="BA48">
        <f t="shared" si="70"/>
        <v>-0.47200000000000009</v>
      </c>
      <c r="BB48">
        <f t="shared" si="71"/>
        <v>-0.38200000000000012</v>
      </c>
      <c r="BC48">
        <f t="shared" si="72"/>
        <v>-9.0000000000000024E-2</v>
      </c>
      <c r="BD48">
        <f t="shared" si="73"/>
        <v>0.12599999999999989</v>
      </c>
      <c r="BE48">
        <f t="shared" si="74"/>
        <v>2.8684208000000024E-2</v>
      </c>
      <c r="BF48">
        <f t="shared" si="75"/>
        <v>-0.27454884800000023</v>
      </c>
      <c r="BG48">
        <f t="shared" si="76"/>
        <v>-0.48353379200000002</v>
      </c>
      <c r="BH48">
        <f t="shared" si="77"/>
        <v>-0.39133455200000006</v>
      </c>
      <c r="BI48">
        <f t="shared" si="78"/>
        <v>-9.2199240000000016E-2</v>
      </c>
      <c r="BJ48">
        <f t="shared" si="79"/>
        <v>0.12907893599999987</v>
      </c>
      <c r="BK48" s="31">
        <f t="shared" si="80"/>
        <v>1.6899839563207318E-5</v>
      </c>
      <c r="BL48" s="31">
        <f t="shared" si="81"/>
        <v>-6.4923015160401937E-4</v>
      </c>
      <c r="BM48" s="31">
        <f t="shared" si="82"/>
        <v>-2.1641005053467312E-4</v>
      </c>
      <c r="BN48">
        <v>3.9830000000000001</v>
      </c>
      <c r="BO48">
        <v>1.9915</v>
      </c>
      <c r="BP48">
        <v>1.4490000000000001</v>
      </c>
      <c r="BQ48">
        <f t="shared" si="90"/>
        <v>43.050851056786087</v>
      </c>
      <c r="BR48" s="13">
        <f t="shared" si="91"/>
        <v>-5.0268472102727571E-6</v>
      </c>
      <c r="BS48" s="13">
        <f t="shared" si="92"/>
        <v>-5.0268472102727568E-3</v>
      </c>
      <c r="BT48" s="13">
        <f t="shared" si="93"/>
        <v>-5.0268472102727575</v>
      </c>
      <c r="BU48" s="15">
        <f t="shared" si="94"/>
        <v>-6.0322166523273081E-2</v>
      </c>
    </row>
    <row r="49" spans="1:76" x14ac:dyDescent="0.2">
      <c r="A49" s="6">
        <v>4664</v>
      </c>
      <c r="B49" s="7">
        <v>43831</v>
      </c>
      <c r="C49" s="6">
        <v>4</v>
      </c>
      <c r="D49" s="6">
        <v>7.85</v>
      </c>
      <c r="E49" s="6">
        <v>6854</v>
      </c>
      <c r="F49" t="s">
        <v>41</v>
      </c>
      <c r="G49" s="11" t="s">
        <v>77</v>
      </c>
      <c r="H49" s="8">
        <v>5.2083333333333336E-2</v>
      </c>
      <c r="I49" s="8">
        <v>0.17708333333333334</v>
      </c>
      <c r="J49">
        <v>3</v>
      </c>
      <c r="K49" s="6"/>
      <c r="L49" s="58">
        <v>34.519260319417498</v>
      </c>
      <c r="M49" s="56">
        <v>34.59136450893903</v>
      </c>
      <c r="N49" s="54">
        <f t="shared" si="56"/>
        <v>7.2104189521532192E-2</v>
      </c>
      <c r="O49" s="55">
        <v>1.024451</v>
      </c>
      <c r="P49" s="20">
        <v>7.852034538487108</v>
      </c>
      <c r="Q49" s="45">
        <v>7.9550479481171239</v>
      </c>
      <c r="R49">
        <f t="shared" si="57"/>
        <v>0.10301340963001593</v>
      </c>
      <c r="S49" s="21">
        <v>2.8435518727475428</v>
      </c>
      <c r="T49" s="27">
        <v>3.468115425011105</v>
      </c>
      <c r="U49">
        <f t="shared" si="58"/>
        <v>0.62456355226356219</v>
      </c>
      <c r="V49" s="28">
        <v>738.6728769817887</v>
      </c>
      <c r="W49" s="47">
        <v>559.79670224045935</v>
      </c>
      <c r="X49" s="49">
        <f t="shared" si="59"/>
        <v>-178.87617474132935</v>
      </c>
      <c r="Y49" s="28">
        <v>766.73074161264753</v>
      </c>
      <c r="Z49" s="47">
        <v>581.05924089923724</v>
      </c>
      <c r="AA49" s="37">
        <f t="shared" si="60"/>
        <v>-185.6715007134103</v>
      </c>
      <c r="AB49" s="60">
        <v>2270.6735199999998</v>
      </c>
      <c r="AC49" s="61">
        <v>2223.6720197999998</v>
      </c>
      <c r="AD49" s="43">
        <f t="shared" si="61"/>
        <v>-47.001500200000009</v>
      </c>
      <c r="AE49" s="31">
        <f t="shared" si="62"/>
        <v>2.2706735199999996E-3</v>
      </c>
      <c r="AF49" s="29">
        <f t="shared" si="63"/>
        <v>2.2236720197999996E-3</v>
      </c>
      <c r="AG49" s="64">
        <v>2499.1397158536129</v>
      </c>
      <c r="AH49" s="64">
        <v>2511.6255532</v>
      </c>
      <c r="AI49" s="24">
        <f t="shared" si="64"/>
        <v>12.485837346387143</v>
      </c>
      <c r="AJ49" s="24">
        <f t="shared" si="65"/>
        <v>11.699058978387141</v>
      </c>
      <c r="AK49" s="31">
        <f t="shared" si="66"/>
        <v>2.4991397158536125E-3</v>
      </c>
      <c r="AL49" s="31">
        <f t="shared" si="67"/>
        <v>2.5116255532000001E-3</v>
      </c>
      <c r="AM49">
        <v>0.73499999999999999</v>
      </c>
      <c r="AN49">
        <v>2.7210000000000001</v>
      </c>
      <c r="AO49">
        <v>1.0880000000000001</v>
      </c>
      <c r="AP49">
        <v>0.75100000000000011</v>
      </c>
      <c r="AQ49">
        <v>0.33700000000000002</v>
      </c>
      <c r="AR49">
        <v>2.133</v>
      </c>
      <c r="AS49">
        <v>0.76300000000000001</v>
      </c>
      <c r="AT49">
        <v>2.4529999999999998</v>
      </c>
      <c r="AU49">
        <v>0.61599999999999999</v>
      </c>
      <c r="AV49">
        <v>0.36899999999999999</v>
      </c>
      <c r="AW49">
        <v>0.247</v>
      </c>
      <c r="AX49">
        <v>2.2589999999999999</v>
      </c>
      <c r="AY49">
        <f t="shared" si="68"/>
        <v>2.8000000000000025E-2</v>
      </c>
      <c r="AZ49">
        <f t="shared" si="69"/>
        <v>-0.26800000000000024</v>
      </c>
      <c r="BA49">
        <f t="shared" si="70"/>
        <v>-0.47200000000000009</v>
      </c>
      <c r="BB49">
        <f t="shared" si="71"/>
        <v>-0.38200000000000012</v>
      </c>
      <c r="BC49">
        <f t="shared" si="72"/>
        <v>-9.0000000000000024E-2</v>
      </c>
      <c r="BD49">
        <f t="shared" si="73"/>
        <v>0.12599999999999989</v>
      </c>
      <c r="BE49">
        <f t="shared" si="74"/>
        <v>2.8684628000000024E-2</v>
      </c>
      <c r="BF49">
        <f t="shared" si="75"/>
        <v>-0.27455286800000023</v>
      </c>
      <c r="BG49">
        <f t="shared" si="76"/>
        <v>-0.48354087200000007</v>
      </c>
      <c r="BH49">
        <f t="shared" si="77"/>
        <v>-0.39134028200000009</v>
      </c>
      <c r="BI49">
        <f t="shared" si="78"/>
        <v>-9.2200590000000027E-2</v>
      </c>
      <c r="BJ49">
        <f t="shared" si="79"/>
        <v>0.1290808259999999</v>
      </c>
      <c r="BK49" s="31">
        <f t="shared" si="80"/>
        <v>1.169905897838714E-5</v>
      </c>
      <c r="BL49" s="31">
        <f t="shared" si="81"/>
        <v>-4.4944172510503821E-4</v>
      </c>
      <c r="BM49" s="31">
        <f t="shared" si="82"/>
        <v>-1.4981390836834606E-4</v>
      </c>
      <c r="BN49">
        <v>3.8990000000000005</v>
      </c>
      <c r="BO49">
        <v>1.9495000000000002</v>
      </c>
      <c r="BP49">
        <v>1.254</v>
      </c>
      <c r="BQ49">
        <f t="shared" si="90"/>
        <v>39.239894964458941</v>
      </c>
      <c r="BR49" s="13">
        <f t="shared" si="91"/>
        <v>-3.8178977926428751E-6</v>
      </c>
      <c r="BS49" s="13">
        <f t="shared" si="92"/>
        <v>-3.8178977926428752E-3</v>
      </c>
      <c r="BT49" s="13">
        <f t="shared" si="93"/>
        <v>-3.8178977926428752</v>
      </c>
      <c r="BU49" s="15">
        <f t="shared" si="94"/>
        <v>-4.58147735117145E-2</v>
      </c>
    </row>
    <row r="50" spans="1:76" x14ac:dyDescent="0.2">
      <c r="A50" s="6">
        <v>4665</v>
      </c>
      <c r="B50" s="7">
        <v>43831</v>
      </c>
      <c r="C50" s="6">
        <v>4</v>
      </c>
      <c r="D50" s="6">
        <v>7.85</v>
      </c>
      <c r="E50" s="6">
        <v>6823</v>
      </c>
      <c r="F50" t="s">
        <v>41</v>
      </c>
      <c r="G50" s="11" t="s">
        <v>77</v>
      </c>
      <c r="H50" s="8">
        <v>5.2083333333333336E-2</v>
      </c>
      <c r="I50" s="8">
        <v>0.17708333333333334</v>
      </c>
      <c r="J50">
        <v>3</v>
      </c>
      <c r="K50" s="6"/>
      <c r="L50" s="58">
        <v>34.519260319417498</v>
      </c>
      <c r="M50" s="56">
        <v>34.538925375491154</v>
      </c>
      <c r="N50" s="54">
        <f t="shared" si="56"/>
        <v>1.9665056073655762E-2</v>
      </c>
      <c r="O50" s="55">
        <v>1.024411</v>
      </c>
      <c r="P50" s="20">
        <v>7.852034538487108</v>
      </c>
      <c r="Q50" s="45">
        <v>7.9213720439721893</v>
      </c>
      <c r="R50">
        <f t="shared" si="57"/>
        <v>6.933750548508133E-2</v>
      </c>
      <c r="S50" s="21">
        <v>2.8435518727475428</v>
      </c>
      <c r="T50" s="27">
        <v>3.2538590604969913</v>
      </c>
      <c r="U50">
        <f t="shared" si="58"/>
        <v>0.41030718774944841</v>
      </c>
      <c r="V50" s="28">
        <v>738.6728769817887</v>
      </c>
      <c r="W50" s="47">
        <v>613.96452214016801</v>
      </c>
      <c r="X50" s="49">
        <f t="shared" si="59"/>
        <v>-124.70835484162069</v>
      </c>
      <c r="Y50" s="28">
        <v>766.73074161264753</v>
      </c>
      <c r="Z50" s="47">
        <v>637.2851864088974</v>
      </c>
      <c r="AA50" s="37">
        <f t="shared" si="60"/>
        <v>-129.44555520375013</v>
      </c>
      <c r="AB50" s="60">
        <v>2270.6735199999998</v>
      </c>
      <c r="AC50" s="61">
        <v>2241.175131</v>
      </c>
      <c r="AD50" s="43">
        <f t="shared" si="61"/>
        <v>-29.498388999999861</v>
      </c>
      <c r="AE50" s="31">
        <f t="shared" si="62"/>
        <v>2.2706735199999996E-3</v>
      </c>
      <c r="AF50" s="29">
        <f t="shared" si="63"/>
        <v>2.2411751309999997E-3</v>
      </c>
      <c r="AG50" s="64">
        <v>2499.1397158536129</v>
      </c>
      <c r="AH50" s="64">
        <v>2508.7461629999998</v>
      </c>
      <c r="AI50" s="24">
        <f t="shared" si="64"/>
        <v>9.6064471463869268</v>
      </c>
      <c r="AJ50" s="24">
        <f t="shared" si="65"/>
        <v>8.8196994983869264</v>
      </c>
      <c r="AK50" s="31">
        <f t="shared" si="66"/>
        <v>2.4991397158536125E-3</v>
      </c>
      <c r="AL50" s="31">
        <f t="shared" si="67"/>
        <v>2.5087461629999998E-3</v>
      </c>
      <c r="AM50">
        <v>0.73499999999999999</v>
      </c>
      <c r="AN50">
        <v>2.7210000000000001</v>
      </c>
      <c r="AO50">
        <v>1.0880000000000001</v>
      </c>
      <c r="AP50">
        <v>0.75100000000000011</v>
      </c>
      <c r="AQ50">
        <v>0.33700000000000002</v>
      </c>
      <c r="AR50">
        <v>2.133</v>
      </c>
      <c r="AS50">
        <v>0.76300000000000001</v>
      </c>
      <c r="AT50">
        <v>2.4529999999999998</v>
      </c>
      <c r="AU50">
        <v>0.61599999999999999</v>
      </c>
      <c r="AV50">
        <v>0.36899999999999999</v>
      </c>
      <c r="AW50">
        <v>0.247</v>
      </c>
      <c r="AX50">
        <v>2.2589999999999999</v>
      </c>
      <c r="AY50">
        <f t="shared" si="68"/>
        <v>2.8000000000000025E-2</v>
      </c>
      <c r="AZ50">
        <f t="shared" si="69"/>
        <v>-0.26800000000000024</v>
      </c>
      <c r="BA50">
        <f t="shared" si="70"/>
        <v>-0.47200000000000009</v>
      </c>
      <c r="BB50">
        <f t="shared" si="71"/>
        <v>-0.38200000000000012</v>
      </c>
      <c r="BC50">
        <f t="shared" si="72"/>
        <v>-9.0000000000000024E-2</v>
      </c>
      <c r="BD50">
        <f t="shared" si="73"/>
        <v>0.12599999999999989</v>
      </c>
      <c r="BE50">
        <f t="shared" si="74"/>
        <v>2.8683508000000024E-2</v>
      </c>
      <c r="BF50">
        <f t="shared" si="75"/>
        <v>-0.27454214800000021</v>
      </c>
      <c r="BG50">
        <f t="shared" si="76"/>
        <v>-0.48352199200000007</v>
      </c>
      <c r="BH50">
        <f t="shared" si="77"/>
        <v>-0.39132500200000009</v>
      </c>
      <c r="BI50">
        <f t="shared" si="78"/>
        <v>-9.219699000000002E-2</v>
      </c>
      <c r="BJ50">
        <f t="shared" si="79"/>
        <v>0.12907578599999989</v>
      </c>
      <c r="BK50" s="31">
        <f t="shared" si="80"/>
        <v>8.8196994983869256E-6</v>
      </c>
      <c r="BL50" s="31">
        <f t="shared" si="81"/>
        <v>-3.3881239435657677E-4</v>
      </c>
      <c r="BM50" s="31">
        <f t="shared" si="82"/>
        <v>-1.1293746478552558E-4</v>
      </c>
      <c r="BN50">
        <v>2.9260000000000002</v>
      </c>
      <c r="BO50">
        <v>1.4630000000000001</v>
      </c>
      <c r="BP50">
        <v>1.2490000000000001</v>
      </c>
      <c r="BQ50">
        <f t="shared" si="90"/>
        <v>24.929517883144573</v>
      </c>
      <c r="BR50" s="13">
        <f t="shared" si="91"/>
        <v>-4.5302707142156664E-6</v>
      </c>
      <c r="BS50" s="13">
        <f t="shared" si="92"/>
        <v>-4.5302707142156661E-3</v>
      </c>
      <c r="BT50" s="13">
        <f t="shared" si="93"/>
        <v>-4.530270714215666</v>
      </c>
      <c r="BU50" s="15">
        <f t="shared" si="94"/>
        <v>-5.4363248570587996E-2</v>
      </c>
    </row>
    <row r="51" spans="1:76" x14ac:dyDescent="0.2">
      <c r="A51" s="6">
        <v>7022</v>
      </c>
      <c r="B51" s="7">
        <v>43833</v>
      </c>
      <c r="C51" s="6">
        <v>4</v>
      </c>
      <c r="D51" s="6">
        <v>7.85</v>
      </c>
      <c r="E51" s="26" t="s">
        <v>79</v>
      </c>
      <c r="F51" t="s">
        <v>78</v>
      </c>
      <c r="G51" s="10" t="s">
        <v>76</v>
      </c>
      <c r="H51" s="8">
        <v>0.34027777777777773</v>
      </c>
      <c r="I51" s="8">
        <v>0.47500000000000003</v>
      </c>
      <c r="J51">
        <v>3.23</v>
      </c>
      <c r="K51" s="6"/>
      <c r="L51" s="58">
        <v>34.212348869976402</v>
      </c>
      <c r="M51" s="56">
        <v>34.195300461632421</v>
      </c>
      <c r="N51" s="54">
        <f t="shared" si="56"/>
        <v>-1.7048408343981691E-2</v>
      </c>
      <c r="O51" s="55">
        <v>1.024149</v>
      </c>
      <c r="P51" s="20">
        <v>7.8268149251641699</v>
      </c>
      <c r="Q51" s="45">
        <v>7.8101940014028681</v>
      </c>
      <c r="R51">
        <f t="shared" si="57"/>
        <v>-1.6620923761301754E-2</v>
      </c>
      <c r="S51" s="21">
        <v>2.6855035613445684</v>
      </c>
      <c r="T51" s="27">
        <v>2.6029194993322249</v>
      </c>
      <c r="U51">
        <f t="shared" si="58"/>
        <v>-8.2584062012343473E-2</v>
      </c>
      <c r="V51" s="28">
        <v>788.4339846239061</v>
      </c>
      <c r="W51" s="47">
        <v>825.2670975513189</v>
      </c>
      <c r="X51" s="49">
        <f t="shared" si="59"/>
        <v>36.833112927412799</v>
      </c>
      <c r="Y51" s="28">
        <v>818.38717335616798</v>
      </c>
      <c r="Z51" s="47">
        <v>856.61990522932763</v>
      </c>
      <c r="AA51" s="37">
        <f t="shared" si="60"/>
        <v>38.232731873159651</v>
      </c>
      <c r="AB51" s="60">
        <v>2274.44173</v>
      </c>
      <c r="AC51" s="61">
        <v>2285.6465400000002</v>
      </c>
      <c r="AD51" s="43">
        <f t="shared" si="61"/>
        <v>11.20481000000018</v>
      </c>
      <c r="AE51" s="31">
        <f t="shared" si="62"/>
        <v>2.27444173E-3</v>
      </c>
      <c r="AF51" s="29">
        <f t="shared" si="63"/>
        <v>2.2856465400000001E-3</v>
      </c>
      <c r="AG51" s="64">
        <v>2487.144593</v>
      </c>
      <c r="AH51" s="64">
        <v>2490.0199250000001</v>
      </c>
      <c r="AI51" s="24">
        <f t="shared" si="64"/>
        <v>2.8753320000000713</v>
      </c>
      <c r="AJ51" s="24">
        <f t="shared" si="65"/>
        <v>1.8604003410000716</v>
      </c>
      <c r="AK51" s="31">
        <f t="shared" si="66"/>
        <v>2.487144593E-3</v>
      </c>
      <c r="AL51" s="31">
        <f t="shared" si="67"/>
        <v>2.4900199249999998E-3</v>
      </c>
      <c r="AM51">
        <v>0.55900000000000005</v>
      </c>
      <c r="AN51">
        <v>1.9259999999999999</v>
      </c>
      <c r="AO51">
        <v>1.502</v>
      </c>
      <c r="AP51">
        <v>0.95699999999999996</v>
      </c>
      <c r="AQ51">
        <v>0.54500000000000004</v>
      </c>
      <c r="AR51">
        <v>3.633</v>
      </c>
      <c r="AS51">
        <v>2.165</v>
      </c>
      <c r="AT51">
        <v>2.5259999999999998</v>
      </c>
      <c r="AU51">
        <v>1.5169999999999999</v>
      </c>
      <c r="AV51">
        <v>0.73399999999999987</v>
      </c>
      <c r="AW51">
        <v>0.78300000000000003</v>
      </c>
      <c r="AX51">
        <v>4.8600000000000003</v>
      </c>
      <c r="AY51">
        <f t="shared" si="68"/>
        <v>1.6059999999999999</v>
      </c>
      <c r="AZ51">
        <f t="shared" si="69"/>
        <v>0.59999999999999987</v>
      </c>
      <c r="BA51">
        <f t="shared" si="70"/>
        <v>1.4999999999999902E-2</v>
      </c>
      <c r="BB51">
        <f t="shared" si="71"/>
        <v>-0.22300000000000009</v>
      </c>
      <c r="BC51">
        <f t="shared" si="72"/>
        <v>0.23799999999999999</v>
      </c>
      <c r="BD51">
        <f t="shared" si="73"/>
        <v>1.2270000000000003</v>
      </c>
      <c r="BE51">
        <f t="shared" si="74"/>
        <v>1.6447832939999998</v>
      </c>
      <c r="BF51">
        <f t="shared" si="75"/>
        <v>0.61448939999999985</v>
      </c>
      <c r="BG51">
        <f t="shared" si="76"/>
        <v>1.53622349999999E-2</v>
      </c>
      <c r="BH51">
        <f t="shared" si="77"/>
        <v>-0.22838522700000008</v>
      </c>
      <c r="BI51">
        <f t="shared" si="78"/>
        <v>0.24374746199999997</v>
      </c>
      <c r="BJ51">
        <f t="shared" si="79"/>
        <v>1.2566308230000003</v>
      </c>
      <c r="BK51" s="31">
        <f t="shared" si="80"/>
        <v>1.8604003410000714E-6</v>
      </c>
      <c r="BL51" s="31">
        <f t="shared" si="81"/>
        <v>-7.1449768081308069E-5</v>
      </c>
      <c r="BM51" s="31">
        <f t="shared" si="82"/>
        <v>-2.3816589360436024E-5</v>
      </c>
    </row>
    <row r="52" spans="1:76" x14ac:dyDescent="0.2">
      <c r="A52" s="6">
        <v>7023</v>
      </c>
      <c r="B52" s="7">
        <v>43833</v>
      </c>
      <c r="C52" s="6">
        <v>4</v>
      </c>
      <c r="D52" s="6">
        <v>7.85</v>
      </c>
      <c r="E52" s="6">
        <v>6845</v>
      </c>
      <c r="F52" t="s">
        <v>41</v>
      </c>
      <c r="G52" s="10" t="s">
        <v>76</v>
      </c>
      <c r="H52" s="8">
        <v>0.34027777777777773</v>
      </c>
      <c r="I52" s="8">
        <v>0.47500000000000003</v>
      </c>
      <c r="J52">
        <v>3.23</v>
      </c>
      <c r="K52" s="6">
        <v>94.2</v>
      </c>
      <c r="L52" s="58">
        <v>34.212348869976402</v>
      </c>
      <c r="M52" s="56">
        <v>34.123170856479703</v>
      </c>
      <c r="N52" s="54">
        <f t="shared" si="56"/>
        <v>-8.9178013496699293E-2</v>
      </c>
      <c r="O52" s="55">
        <v>1.0240940000000001</v>
      </c>
      <c r="P52" s="20">
        <v>7.8268149251641699</v>
      </c>
      <c r="Q52" s="45">
        <v>7.6998790940521786</v>
      </c>
      <c r="R52" s="40">
        <f t="shared" si="57"/>
        <v>-0.12693583111199125</v>
      </c>
      <c r="S52" s="21">
        <v>2.6855035613445684</v>
      </c>
      <c r="T52" s="27">
        <v>2.101495112876318</v>
      </c>
      <c r="U52" s="39">
        <f t="shared" si="58"/>
        <v>-0.5840084484682504</v>
      </c>
      <c r="V52" s="28">
        <v>788.4339846239061</v>
      </c>
      <c r="W52" s="47">
        <v>1109.0182458266322</v>
      </c>
      <c r="X52" s="37">
        <f t="shared" si="59"/>
        <v>320.58426120272611</v>
      </c>
      <c r="Y52" s="28">
        <v>818.38717335616798</v>
      </c>
      <c r="Z52" s="47">
        <v>1151.1527887754112</v>
      </c>
      <c r="AA52" s="37">
        <f t="shared" si="60"/>
        <v>332.7656154192432</v>
      </c>
      <c r="AB52" s="60">
        <v>2274.44173</v>
      </c>
      <c r="AC52" s="61">
        <v>2350.6869569</v>
      </c>
      <c r="AD52" s="43">
        <f t="shared" si="61"/>
        <v>76.245226900000034</v>
      </c>
      <c r="AE52" s="31">
        <f t="shared" si="62"/>
        <v>2.27444173E-3</v>
      </c>
      <c r="AF52" s="29">
        <f t="shared" si="63"/>
        <v>2.3506869569E-3</v>
      </c>
      <c r="AG52" s="64">
        <v>2487.144593</v>
      </c>
      <c r="AH52" s="64">
        <v>2503.31757693698</v>
      </c>
      <c r="AI52" s="24">
        <f t="shared" si="64"/>
        <v>16.172983936980017</v>
      </c>
      <c r="AJ52" s="24">
        <f t="shared" si="65"/>
        <v>15.15810678298002</v>
      </c>
      <c r="AK52" s="31">
        <f t="shared" si="66"/>
        <v>2.487144593E-3</v>
      </c>
      <c r="AL52" s="31">
        <f t="shared" si="67"/>
        <v>2.5033175769369801E-3</v>
      </c>
      <c r="AM52">
        <v>0.55900000000000005</v>
      </c>
      <c r="AN52">
        <v>1.9259999999999999</v>
      </c>
      <c r="AO52">
        <v>1.502</v>
      </c>
      <c r="AP52">
        <v>0.95699999999999996</v>
      </c>
      <c r="AQ52">
        <v>0.54500000000000004</v>
      </c>
      <c r="AR52">
        <v>3.633</v>
      </c>
      <c r="AS52">
        <v>2.165</v>
      </c>
      <c r="AT52">
        <v>2.5259999999999998</v>
      </c>
      <c r="AU52">
        <v>1.5169999999999999</v>
      </c>
      <c r="AV52">
        <v>0.73399999999999987</v>
      </c>
      <c r="AW52">
        <v>0.78300000000000003</v>
      </c>
      <c r="AX52">
        <v>4.8600000000000003</v>
      </c>
      <c r="AY52">
        <f t="shared" si="68"/>
        <v>1.6059999999999999</v>
      </c>
      <c r="AZ52">
        <f t="shared" si="69"/>
        <v>0.59999999999999987</v>
      </c>
      <c r="BA52">
        <f t="shared" si="70"/>
        <v>1.4999999999999902E-2</v>
      </c>
      <c r="BB52">
        <f t="shared" si="71"/>
        <v>-0.22300000000000009</v>
      </c>
      <c r="BC52">
        <f t="shared" si="72"/>
        <v>0.23799999999999999</v>
      </c>
      <c r="BD52">
        <f t="shared" si="73"/>
        <v>1.2270000000000003</v>
      </c>
      <c r="BE52">
        <f t="shared" si="74"/>
        <v>1.6446949639999999</v>
      </c>
      <c r="BF52">
        <f t="shared" si="75"/>
        <v>0.6144563999999999</v>
      </c>
      <c r="BG52">
        <f t="shared" si="76"/>
        <v>1.53614099999999E-2</v>
      </c>
      <c r="BH52">
        <f t="shared" si="77"/>
        <v>-0.2283729620000001</v>
      </c>
      <c r="BI52">
        <f t="shared" si="78"/>
        <v>0.243734372</v>
      </c>
      <c r="BJ52">
        <f t="shared" si="79"/>
        <v>1.2565633380000003</v>
      </c>
      <c r="BK52" s="31">
        <f t="shared" si="80"/>
        <v>1.5158106782980021E-5</v>
      </c>
      <c r="BL52" s="31">
        <f t="shared" si="81"/>
        <v>-5.8212473279284273E-4</v>
      </c>
      <c r="BM52" s="31">
        <f t="shared" si="82"/>
        <v>-1.9404157759761424E-4</v>
      </c>
      <c r="BN52">
        <v>3.5130000000000003</v>
      </c>
      <c r="BO52">
        <v>1.7565000000000002</v>
      </c>
      <c r="BP52">
        <v>1.4410000000000001</v>
      </c>
      <c r="BQ52">
        <f t="shared" ref="BQ52:BQ57" si="95">(2*3.14159265359*BO52*BP52)+(2*3.14159265359*BO52^2)</f>
        <v>35.288936937117192</v>
      </c>
      <c r="BR52" s="13">
        <f t="shared" ref="BR52:BR57" si="96">BM52/BQ52</f>
        <v>-5.4986518280044788E-6</v>
      </c>
      <c r="BS52" s="13">
        <f t="shared" ref="BS52:BS57" si="97">BR52*10^3</f>
        <v>-5.4986518280044786E-3</v>
      </c>
      <c r="BT52" s="13">
        <f t="shared" ref="BT52:BT57" si="98">BR52*10^6</f>
        <v>-5.4986518280044789</v>
      </c>
      <c r="BV52" s="17">
        <f t="shared" ref="BV52:BV57" si="99">BS52*12</f>
        <v>-6.5983821936053746E-2</v>
      </c>
      <c r="BW52" s="51">
        <f>BU45+BV52</f>
        <v>-0.10601713518570119</v>
      </c>
      <c r="BX52" s="52">
        <f t="shared" ref="BX52:BX57" si="100">BW52*10^3</f>
        <v>-106.01713518570119</v>
      </c>
    </row>
    <row r="53" spans="1:76" x14ac:dyDescent="0.2">
      <c r="A53" s="6">
        <v>7024</v>
      </c>
      <c r="B53" s="7">
        <v>43833</v>
      </c>
      <c r="C53" s="6">
        <v>4</v>
      </c>
      <c r="D53" s="6">
        <v>7.85</v>
      </c>
      <c r="E53" s="6">
        <v>6838</v>
      </c>
      <c r="F53" t="s">
        <v>41</v>
      </c>
      <c r="G53" s="10" t="s">
        <v>76</v>
      </c>
      <c r="H53" s="8">
        <v>0.34027777777777773</v>
      </c>
      <c r="I53" s="8">
        <v>0.47500000000000003</v>
      </c>
      <c r="J53">
        <v>3.23</v>
      </c>
      <c r="K53" s="6">
        <v>97.4</v>
      </c>
      <c r="L53" s="58">
        <v>34.212348869976402</v>
      </c>
      <c r="M53" s="56">
        <v>34.180874763625901</v>
      </c>
      <c r="N53" s="54">
        <f t="shared" si="56"/>
        <v>-3.1474106350501074E-2</v>
      </c>
      <c r="O53" s="55">
        <v>1.024138</v>
      </c>
      <c r="P53" s="20">
        <v>7.8268149251641699</v>
      </c>
      <c r="Q53" s="45">
        <v>7.6643368943921013</v>
      </c>
      <c r="R53" s="41">
        <f t="shared" si="57"/>
        <v>-0.16247803077206857</v>
      </c>
      <c r="S53" s="21">
        <v>2.6855035613445684</v>
      </c>
      <c r="T53" s="27">
        <v>1.9585969060742776</v>
      </c>
      <c r="U53" s="38">
        <f t="shared" si="58"/>
        <v>-0.72690665527029075</v>
      </c>
      <c r="V53" s="28">
        <v>788.4339846239061</v>
      </c>
      <c r="W53" s="47">
        <v>1215.9680043435383</v>
      </c>
      <c r="X53" s="49">
        <f t="shared" si="59"/>
        <v>427.53401971963217</v>
      </c>
      <c r="Y53" s="28">
        <v>818.38717335616798</v>
      </c>
      <c r="Z53" s="47">
        <v>1262.1643469296885</v>
      </c>
      <c r="AA53" s="37">
        <f t="shared" si="60"/>
        <v>443.77717357352049</v>
      </c>
      <c r="AB53" s="60">
        <v>2274.44173</v>
      </c>
      <c r="AC53" s="61">
        <v>2367.7266200099998</v>
      </c>
      <c r="AD53" s="43">
        <f t="shared" si="61"/>
        <v>93.284890009999799</v>
      </c>
      <c r="AE53" s="31">
        <f t="shared" si="62"/>
        <v>2.27444173E-3</v>
      </c>
      <c r="AF53" s="29">
        <f t="shared" si="63"/>
        <v>2.3677266200099996E-3</v>
      </c>
      <c r="AG53" s="64">
        <v>2487.144593</v>
      </c>
      <c r="AH53" s="64">
        <v>2505.1947143918401</v>
      </c>
      <c r="AI53" s="24">
        <f t="shared" si="64"/>
        <v>18.050121391840094</v>
      </c>
      <c r="AJ53" s="24">
        <f t="shared" si="65"/>
        <v>17.035200633840095</v>
      </c>
      <c r="AK53" s="31">
        <f t="shared" si="66"/>
        <v>2.487144593E-3</v>
      </c>
      <c r="AL53" s="31">
        <f t="shared" si="67"/>
        <v>2.50519471439184E-3</v>
      </c>
      <c r="AM53">
        <v>0.55900000000000005</v>
      </c>
      <c r="AN53">
        <v>1.9259999999999999</v>
      </c>
      <c r="AO53">
        <v>1.502</v>
      </c>
      <c r="AP53">
        <v>0.95699999999999996</v>
      </c>
      <c r="AQ53">
        <v>0.54500000000000004</v>
      </c>
      <c r="AR53">
        <v>3.633</v>
      </c>
      <c r="AS53">
        <v>2.165</v>
      </c>
      <c r="AT53">
        <v>2.5259999999999998</v>
      </c>
      <c r="AU53">
        <v>1.5169999999999999</v>
      </c>
      <c r="AV53">
        <v>0.73399999999999987</v>
      </c>
      <c r="AW53">
        <v>0.78300000000000003</v>
      </c>
      <c r="AX53">
        <v>4.8600000000000003</v>
      </c>
      <c r="AY53">
        <f t="shared" si="68"/>
        <v>1.6059999999999999</v>
      </c>
      <c r="AZ53">
        <f t="shared" si="69"/>
        <v>0.59999999999999987</v>
      </c>
      <c r="BA53">
        <f t="shared" si="70"/>
        <v>1.4999999999999902E-2</v>
      </c>
      <c r="BB53">
        <f t="shared" si="71"/>
        <v>-0.22300000000000009</v>
      </c>
      <c r="BC53">
        <f t="shared" si="72"/>
        <v>0.23799999999999999</v>
      </c>
      <c r="BD53">
        <f t="shared" si="73"/>
        <v>1.2270000000000003</v>
      </c>
      <c r="BE53">
        <f t="shared" si="74"/>
        <v>1.6447656279999998</v>
      </c>
      <c r="BF53">
        <f t="shared" si="75"/>
        <v>0.61448279999999988</v>
      </c>
      <c r="BG53">
        <f t="shared" si="76"/>
        <v>1.53620699999999E-2</v>
      </c>
      <c r="BH53">
        <f t="shared" si="77"/>
        <v>-0.22838277400000009</v>
      </c>
      <c r="BI53">
        <f t="shared" si="78"/>
        <v>0.24374484399999999</v>
      </c>
      <c r="BJ53">
        <f t="shared" si="79"/>
        <v>1.2566173260000002</v>
      </c>
      <c r="BK53" s="31">
        <f t="shared" si="80"/>
        <v>1.7035200633840093E-5</v>
      </c>
      <c r="BL53" s="31">
        <f t="shared" si="81"/>
        <v>-6.5423986150273973E-4</v>
      </c>
      <c r="BM53" s="31">
        <f t="shared" si="82"/>
        <v>-2.1807995383424657E-4</v>
      </c>
      <c r="BN53">
        <v>3.976</v>
      </c>
      <c r="BO53">
        <v>1.988</v>
      </c>
      <c r="BP53">
        <v>1.831</v>
      </c>
      <c r="BQ53">
        <f t="shared" si="95"/>
        <v>47.703023559983393</v>
      </c>
      <c r="BR53" s="13">
        <f t="shared" si="96"/>
        <v>-4.5716170078826447E-6</v>
      </c>
      <c r="BS53" s="13">
        <f t="shared" si="97"/>
        <v>-4.5716170078826451E-3</v>
      </c>
      <c r="BT53" s="13">
        <f t="shared" si="98"/>
        <v>-4.5716170078826446</v>
      </c>
      <c r="BV53" s="17">
        <f t="shared" si="99"/>
        <v>-5.4859404094591738E-2</v>
      </c>
      <c r="BW53" s="51">
        <f>BU46+BV53</f>
        <v>-9.8058755405401182E-2</v>
      </c>
      <c r="BX53" s="52">
        <f t="shared" si="100"/>
        <v>-98.058755405401186</v>
      </c>
    </row>
    <row r="54" spans="1:76" x14ac:dyDescent="0.2">
      <c r="A54" s="6">
        <v>7025</v>
      </c>
      <c r="B54" s="7">
        <v>43833</v>
      </c>
      <c r="C54" s="6">
        <v>4</v>
      </c>
      <c r="D54" s="6">
        <v>7.85</v>
      </c>
      <c r="E54" s="6">
        <v>6879</v>
      </c>
      <c r="F54" t="s">
        <v>41</v>
      </c>
      <c r="G54" s="10" t="s">
        <v>76</v>
      </c>
      <c r="H54" s="8">
        <v>0.34027777777777773</v>
      </c>
      <c r="I54" s="8">
        <v>0.47500000000000003</v>
      </c>
      <c r="J54">
        <v>3.23</v>
      </c>
      <c r="K54" s="6">
        <v>88.5</v>
      </c>
      <c r="L54" s="58">
        <v>34.212348869976402</v>
      </c>
      <c r="M54" s="56">
        <v>34.179563331002903</v>
      </c>
      <c r="N54" s="54">
        <f t="shared" si="56"/>
        <v>-3.2785538973499229E-2</v>
      </c>
      <c r="O54" s="55">
        <v>1.0241370000000001</v>
      </c>
      <c r="P54" s="20">
        <v>7.8268149251641699</v>
      </c>
      <c r="Q54" s="45">
        <v>7.7020697660459945</v>
      </c>
      <c r="R54">
        <f t="shared" si="57"/>
        <v>-0.12474515911817541</v>
      </c>
      <c r="S54" s="21">
        <v>2.6855035613445684</v>
      </c>
      <c r="T54" s="27">
        <v>2.1072736736516551</v>
      </c>
      <c r="U54">
        <f t="shared" si="58"/>
        <v>-0.57822988769291328</v>
      </c>
      <c r="V54" s="28">
        <v>788.4339846239061</v>
      </c>
      <c r="W54" s="47">
        <v>1099.6235412624546</v>
      </c>
      <c r="X54" s="49">
        <f t="shared" si="59"/>
        <v>311.18955663854854</v>
      </c>
      <c r="Y54" s="28">
        <v>818.38717335616798</v>
      </c>
      <c r="Z54" s="47">
        <v>1141.3998242630405</v>
      </c>
      <c r="AA54" s="37">
        <f t="shared" si="60"/>
        <v>323.01265090687252</v>
      </c>
      <c r="AB54" s="60">
        <v>2274.44173</v>
      </c>
      <c r="AC54" s="61">
        <v>2343.7123000000001</v>
      </c>
      <c r="AD54" s="43">
        <f t="shared" si="61"/>
        <v>69.270570000000134</v>
      </c>
      <c r="AE54" s="31">
        <f t="shared" si="62"/>
        <v>2.27444173E-3</v>
      </c>
      <c r="AF54" s="29">
        <f t="shared" si="63"/>
        <v>2.3437123000000001E-3</v>
      </c>
      <c r="AG54" s="64">
        <v>2487.144593</v>
      </c>
      <c r="AH54" s="64">
        <v>2497.3570087333501</v>
      </c>
      <c r="AI54" s="24">
        <f t="shared" si="64"/>
        <v>10.212415733350099</v>
      </c>
      <c r="AJ54" s="24">
        <f t="shared" si="65"/>
        <v>9.1974959663500986</v>
      </c>
      <c r="AK54" s="31">
        <f t="shared" si="66"/>
        <v>2.487144593E-3</v>
      </c>
      <c r="AL54" s="31">
        <f t="shared" si="67"/>
        <v>2.4973570087333499E-3</v>
      </c>
      <c r="AM54">
        <v>0.55900000000000005</v>
      </c>
      <c r="AN54">
        <v>1.9259999999999999</v>
      </c>
      <c r="AO54">
        <v>1.502</v>
      </c>
      <c r="AP54">
        <v>0.95699999999999996</v>
      </c>
      <c r="AQ54">
        <v>0.54500000000000004</v>
      </c>
      <c r="AR54">
        <v>3.633</v>
      </c>
      <c r="AS54">
        <v>2.165</v>
      </c>
      <c r="AT54">
        <v>2.5259999999999998</v>
      </c>
      <c r="AU54">
        <v>1.5169999999999999</v>
      </c>
      <c r="AV54">
        <v>0.73399999999999987</v>
      </c>
      <c r="AW54">
        <v>0.78300000000000003</v>
      </c>
      <c r="AX54">
        <v>4.8600000000000003</v>
      </c>
      <c r="AY54">
        <f t="shared" si="68"/>
        <v>1.6059999999999999</v>
      </c>
      <c r="AZ54">
        <f t="shared" si="69"/>
        <v>0.59999999999999987</v>
      </c>
      <c r="BA54">
        <f t="shared" si="70"/>
        <v>1.4999999999999902E-2</v>
      </c>
      <c r="BB54">
        <f t="shared" si="71"/>
        <v>-0.22300000000000009</v>
      </c>
      <c r="BC54">
        <f t="shared" si="72"/>
        <v>0.23799999999999999</v>
      </c>
      <c r="BD54">
        <f t="shared" si="73"/>
        <v>1.2270000000000003</v>
      </c>
      <c r="BE54">
        <f t="shared" si="74"/>
        <v>1.6447640219999999</v>
      </c>
      <c r="BF54">
        <f t="shared" si="75"/>
        <v>0.61448219999999987</v>
      </c>
      <c r="BG54">
        <f t="shared" si="76"/>
        <v>1.5362054999999901E-2</v>
      </c>
      <c r="BH54">
        <f t="shared" si="77"/>
        <v>-0.2283825510000001</v>
      </c>
      <c r="BI54">
        <f t="shared" si="78"/>
        <v>0.243744606</v>
      </c>
      <c r="BJ54">
        <f t="shared" si="79"/>
        <v>1.2566160990000004</v>
      </c>
      <c r="BK54" s="31">
        <f t="shared" si="80"/>
        <v>9.1974959663500986E-6</v>
      </c>
      <c r="BL54" s="31">
        <f t="shared" si="81"/>
        <v>-3.5323109724337093E-4</v>
      </c>
      <c r="BM54" s="31">
        <f t="shared" si="82"/>
        <v>-1.1774369908112364E-4</v>
      </c>
      <c r="BN54">
        <v>3.0670000000000002</v>
      </c>
      <c r="BO54">
        <v>1.5335000000000001</v>
      </c>
      <c r="BP54">
        <v>1.361</v>
      </c>
      <c r="BQ54">
        <f t="shared" si="95"/>
        <v>27.889273583148455</v>
      </c>
      <c r="BR54" s="13">
        <f t="shared" si="96"/>
        <v>-4.2218273893038198E-6</v>
      </c>
      <c r="BS54" s="13">
        <f t="shared" si="97"/>
        <v>-4.2218273893038201E-3</v>
      </c>
      <c r="BT54" s="13">
        <f t="shared" si="98"/>
        <v>-4.2218273893038196</v>
      </c>
      <c r="BV54" s="17">
        <f t="shared" si="99"/>
        <v>-5.0661928671645845E-2</v>
      </c>
      <c r="BW54" s="51">
        <f>BU47+BV54</f>
        <v>-0.1480506356381871</v>
      </c>
      <c r="BX54" s="52">
        <f t="shared" si="100"/>
        <v>-148.05063563818709</v>
      </c>
    </row>
    <row r="55" spans="1:76" x14ac:dyDescent="0.2">
      <c r="A55" s="6">
        <v>7026</v>
      </c>
      <c r="B55" s="7">
        <v>43833</v>
      </c>
      <c r="C55" s="6">
        <v>4</v>
      </c>
      <c r="D55" s="6">
        <v>7.85</v>
      </c>
      <c r="E55" s="6">
        <v>6882</v>
      </c>
      <c r="F55" t="s">
        <v>41</v>
      </c>
      <c r="G55" s="10" t="s">
        <v>76</v>
      </c>
      <c r="H55" s="8">
        <v>0.34027777777777773</v>
      </c>
      <c r="I55" s="8">
        <v>0.47500000000000003</v>
      </c>
      <c r="J55">
        <v>3.23</v>
      </c>
      <c r="K55" s="6">
        <v>90.2</v>
      </c>
      <c r="L55" s="58">
        <v>34.212348869976402</v>
      </c>
      <c r="M55" s="56">
        <v>34.173006154061703</v>
      </c>
      <c r="N55" s="54">
        <f t="shared" si="56"/>
        <v>-3.9342715914699511E-2</v>
      </c>
      <c r="O55" s="55">
        <v>1.024132</v>
      </c>
      <c r="P55" s="20">
        <v>7.8268149251641699</v>
      </c>
      <c r="Q55" s="45">
        <v>7.7099460181439445</v>
      </c>
      <c r="R55">
        <f t="shared" si="57"/>
        <v>-0.11686890702022534</v>
      </c>
      <c r="S55" s="21">
        <v>2.6855035613445684</v>
      </c>
      <c r="T55" s="27">
        <v>2.1457654405502646</v>
      </c>
      <c r="U55">
        <f t="shared" si="58"/>
        <v>-0.53973812079430372</v>
      </c>
      <c r="V55" s="28">
        <v>788.4339846239061</v>
      </c>
      <c r="W55" s="47">
        <v>1079.9695598693907</v>
      </c>
      <c r="X55" s="49">
        <f t="shared" si="59"/>
        <v>291.53557524548455</v>
      </c>
      <c r="Y55" s="28">
        <v>818.38717335616798</v>
      </c>
      <c r="Z55" s="47">
        <v>1120.9993116292371</v>
      </c>
      <c r="AA55" s="37">
        <f t="shared" si="60"/>
        <v>302.61213827306915</v>
      </c>
      <c r="AB55" s="60">
        <v>2274.44173</v>
      </c>
      <c r="AC55" s="61">
        <v>2345.7328699999998</v>
      </c>
      <c r="AD55" s="43">
        <f t="shared" si="61"/>
        <v>71.291139999999814</v>
      </c>
      <c r="AE55" s="31">
        <f t="shared" si="62"/>
        <v>2.27444173E-3</v>
      </c>
      <c r="AF55" s="29">
        <f t="shared" si="63"/>
        <v>2.3457328699999997E-3</v>
      </c>
      <c r="AG55" s="64">
        <v>2487.144593</v>
      </c>
      <c r="AH55" s="64">
        <v>2503.1067921491399</v>
      </c>
      <c r="AI55" s="24">
        <f t="shared" si="64"/>
        <v>15.962199149139906</v>
      </c>
      <c r="AJ55" s="24">
        <f t="shared" si="65"/>
        <v>14.947284337139905</v>
      </c>
      <c r="AK55" s="31">
        <f t="shared" si="66"/>
        <v>2.487144593E-3</v>
      </c>
      <c r="AL55" s="31">
        <f t="shared" si="67"/>
        <v>2.5031067921491399E-3</v>
      </c>
      <c r="AM55">
        <v>0.55900000000000005</v>
      </c>
      <c r="AN55">
        <v>1.9259999999999999</v>
      </c>
      <c r="AO55">
        <v>1.502</v>
      </c>
      <c r="AP55">
        <v>0.95699999999999996</v>
      </c>
      <c r="AQ55">
        <v>0.54500000000000004</v>
      </c>
      <c r="AR55">
        <v>3.633</v>
      </c>
      <c r="AS55">
        <v>2.165</v>
      </c>
      <c r="AT55">
        <v>2.5259999999999998</v>
      </c>
      <c r="AU55">
        <v>1.5169999999999999</v>
      </c>
      <c r="AV55">
        <v>0.73399999999999987</v>
      </c>
      <c r="AW55">
        <v>0.78300000000000003</v>
      </c>
      <c r="AX55">
        <v>4.8600000000000003</v>
      </c>
      <c r="AY55">
        <f t="shared" si="68"/>
        <v>1.6059999999999999</v>
      </c>
      <c r="AZ55">
        <f t="shared" si="69"/>
        <v>0.59999999999999987</v>
      </c>
      <c r="BA55">
        <f t="shared" si="70"/>
        <v>1.4999999999999902E-2</v>
      </c>
      <c r="BB55">
        <f t="shared" si="71"/>
        <v>-0.22300000000000009</v>
      </c>
      <c r="BC55">
        <f t="shared" si="72"/>
        <v>0.23799999999999999</v>
      </c>
      <c r="BD55">
        <f t="shared" si="73"/>
        <v>1.2270000000000003</v>
      </c>
      <c r="BE55">
        <f t="shared" si="74"/>
        <v>1.6447559919999999</v>
      </c>
      <c r="BF55">
        <f t="shared" si="75"/>
        <v>0.61447919999999989</v>
      </c>
      <c r="BG55">
        <f t="shared" si="76"/>
        <v>1.53619799999999E-2</v>
      </c>
      <c r="BH55">
        <f t="shared" si="77"/>
        <v>-0.2283814360000001</v>
      </c>
      <c r="BI55">
        <f t="shared" si="78"/>
        <v>0.24374341599999999</v>
      </c>
      <c r="BJ55">
        <f t="shared" si="79"/>
        <v>1.2566099640000004</v>
      </c>
      <c r="BK55" s="31">
        <f t="shared" si="80"/>
        <v>1.4947284337139904E-5</v>
      </c>
      <c r="BL55" s="31">
        <f t="shared" si="81"/>
        <v>-5.7404970760364113E-4</v>
      </c>
      <c r="BM55" s="31">
        <f t="shared" si="82"/>
        <v>-1.9134990253454704E-4</v>
      </c>
      <c r="BN55">
        <v>3.9830000000000001</v>
      </c>
      <c r="BO55">
        <v>1.9915</v>
      </c>
      <c r="BP55">
        <v>1.4490000000000001</v>
      </c>
      <c r="BQ55">
        <f t="shared" si="95"/>
        <v>43.050851056786087</v>
      </c>
      <c r="BR55" s="13">
        <f t="shared" si="96"/>
        <v>-4.4447414589353313E-6</v>
      </c>
      <c r="BS55" s="13">
        <f t="shared" si="97"/>
        <v>-4.444741458935331E-3</v>
      </c>
      <c r="BT55" s="13">
        <f t="shared" si="98"/>
        <v>-4.4447414589353311</v>
      </c>
      <c r="BV55" s="17">
        <f t="shared" si="99"/>
        <v>-5.3336897507223972E-2</v>
      </c>
      <c r="BW55" s="51">
        <f>BU48+BV55</f>
        <v>-0.11365906403049705</v>
      </c>
      <c r="BX55" s="52">
        <f t="shared" si="100"/>
        <v>-113.65906403049705</v>
      </c>
    </row>
    <row r="56" spans="1:76" x14ac:dyDescent="0.2">
      <c r="A56" s="6">
        <v>7027</v>
      </c>
      <c r="B56" s="7">
        <v>43833</v>
      </c>
      <c r="C56" s="6">
        <v>4</v>
      </c>
      <c r="D56" s="6">
        <v>7.85</v>
      </c>
      <c r="E56" s="6">
        <v>6854</v>
      </c>
      <c r="F56" t="s">
        <v>41</v>
      </c>
      <c r="G56" s="10" t="s">
        <v>76</v>
      </c>
      <c r="H56" s="8">
        <v>0.34027777777777773</v>
      </c>
      <c r="I56" s="8">
        <v>0.47500000000000003</v>
      </c>
      <c r="J56">
        <v>3.23</v>
      </c>
      <c r="K56" s="6"/>
      <c r="L56" s="58">
        <v>34.212348869976402</v>
      </c>
      <c r="M56" s="56">
        <v>34.182186195326828</v>
      </c>
      <c r="N56" s="54">
        <f t="shared" si="56"/>
        <v>-3.0162674649574228E-2</v>
      </c>
      <c r="O56" s="55">
        <v>1.0241389999999999</v>
      </c>
      <c r="P56" s="20">
        <v>7.8268149251641699</v>
      </c>
      <c r="Q56" s="45">
        <v>7.7294121942250138</v>
      </c>
      <c r="R56">
        <f t="shared" si="57"/>
        <v>-9.7402730939156079E-2</v>
      </c>
      <c r="S56" s="21">
        <v>2.6855035613445684</v>
      </c>
      <c r="T56" s="27">
        <v>2.2275291350743114</v>
      </c>
      <c r="U56">
        <f t="shared" si="58"/>
        <v>-0.45797442627025697</v>
      </c>
      <c r="V56" s="28">
        <v>788.4339846239061</v>
      </c>
      <c r="W56" s="47">
        <v>1024.7976734147817</v>
      </c>
      <c r="X56" s="49">
        <f t="shared" si="59"/>
        <v>236.36368879087559</v>
      </c>
      <c r="Y56" s="28">
        <v>818.38717335616798</v>
      </c>
      <c r="Z56" s="47">
        <v>1063.7311561657091</v>
      </c>
      <c r="AA56" s="37">
        <f t="shared" si="60"/>
        <v>245.3439828095411</v>
      </c>
      <c r="AB56" s="60">
        <v>2274.44173</v>
      </c>
      <c r="AC56" s="61">
        <v>2332.8308430000002</v>
      </c>
      <c r="AD56" s="43">
        <f t="shared" si="61"/>
        <v>58.389113000000179</v>
      </c>
      <c r="AE56" s="31">
        <f t="shared" si="62"/>
        <v>2.27444173E-3</v>
      </c>
      <c r="AF56" s="29">
        <f t="shared" si="63"/>
        <v>2.3328308430000002E-3</v>
      </c>
      <c r="AG56" s="64">
        <v>2487.144593</v>
      </c>
      <c r="AH56" s="64">
        <v>2498.9019840999999</v>
      </c>
      <c r="AI56" s="24">
        <f t="shared" si="64"/>
        <v>11.75739109999995</v>
      </c>
      <c r="AJ56" s="24">
        <f t="shared" si="65"/>
        <v>10.742469350999949</v>
      </c>
      <c r="AK56" s="31">
        <f t="shared" si="66"/>
        <v>2.487144593E-3</v>
      </c>
      <c r="AL56" s="31">
        <f t="shared" si="67"/>
        <v>2.4989019840999998E-3</v>
      </c>
      <c r="AM56">
        <v>0.55900000000000005</v>
      </c>
      <c r="AN56">
        <v>1.9259999999999999</v>
      </c>
      <c r="AO56">
        <v>1.502</v>
      </c>
      <c r="AP56">
        <v>0.95699999999999996</v>
      </c>
      <c r="AQ56">
        <v>0.54500000000000004</v>
      </c>
      <c r="AR56">
        <v>3.633</v>
      </c>
      <c r="AS56">
        <v>2.165</v>
      </c>
      <c r="AT56">
        <v>2.5259999999999998</v>
      </c>
      <c r="AU56">
        <v>1.5169999999999999</v>
      </c>
      <c r="AV56">
        <v>0.73399999999999987</v>
      </c>
      <c r="AW56">
        <v>0.78300000000000003</v>
      </c>
      <c r="AX56">
        <v>4.8600000000000003</v>
      </c>
      <c r="AY56">
        <f t="shared" si="68"/>
        <v>1.6059999999999999</v>
      </c>
      <c r="AZ56">
        <f t="shared" si="69"/>
        <v>0.59999999999999987</v>
      </c>
      <c r="BA56">
        <f t="shared" si="70"/>
        <v>1.4999999999999902E-2</v>
      </c>
      <c r="BB56">
        <f t="shared" si="71"/>
        <v>-0.22300000000000009</v>
      </c>
      <c r="BC56">
        <f t="shared" si="72"/>
        <v>0.23799999999999999</v>
      </c>
      <c r="BD56">
        <f t="shared" si="73"/>
        <v>1.2270000000000003</v>
      </c>
      <c r="BE56">
        <f t="shared" si="74"/>
        <v>1.6447672339999997</v>
      </c>
      <c r="BF56">
        <f t="shared" si="75"/>
        <v>0.61448339999999979</v>
      </c>
      <c r="BG56">
        <f t="shared" si="76"/>
        <v>1.5362084999999899E-2</v>
      </c>
      <c r="BH56">
        <f t="shared" si="77"/>
        <v>-0.22838299700000006</v>
      </c>
      <c r="BI56">
        <f t="shared" si="78"/>
        <v>0.24374508199999997</v>
      </c>
      <c r="BJ56">
        <f t="shared" si="79"/>
        <v>1.2566185530000002</v>
      </c>
      <c r="BK56" s="31">
        <f t="shared" si="80"/>
        <v>1.0742469350999948E-5</v>
      </c>
      <c r="BL56" s="31">
        <f t="shared" si="81"/>
        <v>-4.1256681819989006E-4</v>
      </c>
      <c r="BM56" s="31">
        <f t="shared" si="82"/>
        <v>-1.375222727332967E-4</v>
      </c>
      <c r="BN56">
        <v>3.8990000000000005</v>
      </c>
      <c r="BO56">
        <v>1.9495000000000002</v>
      </c>
      <c r="BP56">
        <v>1.254</v>
      </c>
      <c r="BQ56">
        <f t="shared" si="95"/>
        <v>39.239894964458941</v>
      </c>
      <c r="BR56" s="13">
        <f t="shared" si="96"/>
        <v>-3.5046544558250174E-6</v>
      </c>
      <c r="BS56" s="13">
        <f t="shared" si="97"/>
        <v>-3.5046544558250173E-3</v>
      </c>
      <c r="BT56" s="13">
        <f t="shared" si="98"/>
        <v>-3.5046544558250172</v>
      </c>
      <c r="BV56" s="17">
        <f t="shared" si="99"/>
        <v>-4.2055853469900206E-2</v>
      </c>
      <c r="BW56" s="51">
        <f>BU49+BV56</f>
        <v>-8.7870626981614713E-2</v>
      </c>
      <c r="BX56" s="52">
        <f t="shared" si="100"/>
        <v>-87.87062698161472</v>
      </c>
    </row>
    <row r="57" spans="1:76" x14ac:dyDescent="0.2">
      <c r="A57" s="6">
        <v>7028</v>
      </c>
      <c r="B57" s="7">
        <v>43833</v>
      </c>
      <c r="C57" s="6">
        <v>4</v>
      </c>
      <c r="D57" s="6">
        <v>7.85</v>
      </c>
      <c r="E57" s="6">
        <v>6823</v>
      </c>
      <c r="F57" t="s">
        <v>41</v>
      </c>
      <c r="G57" s="10" t="s">
        <v>76</v>
      </c>
      <c r="H57" s="8">
        <v>0.34027777777777773</v>
      </c>
      <c r="I57" s="8">
        <v>0.47500000000000003</v>
      </c>
      <c r="J57">
        <v>3.23</v>
      </c>
      <c r="K57" s="6"/>
      <c r="L57" s="58">
        <v>34.212348869976402</v>
      </c>
      <c r="M57" s="56">
        <v>34.190054766173802</v>
      </c>
      <c r="N57" s="54">
        <f t="shared" si="56"/>
        <v>-2.2294103802600773E-2</v>
      </c>
      <c r="O57" s="55">
        <v>1.0241450000000001</v>
      </c>
      <c r="P57" s="20">
        <v>7.8268149251641699</v>
      </c>
      <c r="Q57" s="45">
        <v>7.6999346444565386</v>
      </c>
      <c r="R57" s="40">
        <f t="shared" si="57"/>
        <v>-0.12688028070763124</v>
      </c>
      <c r="S57" s="21">
        <v>2.6855035613445684</v>
      </c>
      <c r="T57" s="27">
        <v>2.106706387738992</v>
      </c>
      <c r="U57" s="39">
        <f t="shared" si="58"/>
        <v>-0.57879717360557636</v>
      </c>
      <c r="V57" s="28">
        <v>788.4339846239061</v>
      </c>
      <c r="W57" s="47">
        <v>1109.9500394039449</v>
      </c>
      <c r="X57" s="37">
        <f t="shared" si="59"/>
        <v>321.51605478003876</v>
      </c>
      <c r="Y57" s="28">
        <v>818.38717335616798</v>
      </c>
      <c r="Z57" s="47">
        <v>1152.1183910706156</v>
      </c>
      <c r="AA57" s="37">
        <f t="shared" si="60"/>
        <v>333.73121771444767</v>
      </c>
      <c r="AB57" s="60">
        <v>2274.44173</v>
      </c>
      <c r="AC57" s="61">
        <v>2353.7427900000002</v>
      </c>
      <c r="AD57" s="43">
        <f t="shared" si="61"/>
        <v>79.301060000000234</v>
      </c>
      <c r="AE57" s="31">
        <f t="shared" si="62"/>
        <v>2.27444173E-3</v>
      </c>
      <c r="AF57" s="29">
        <f t="shared" si="63"/>
        <v>2.3537427900000001E-3</v>
      </c>
      <c r="AG57" s="64">
        <v>2487.144593</v>
      </c>
      <c r="AH57" s="64">
        <v>2506.8823713000002</v>
      </c>
      <c r="AI57" s="24">
        <f t="shared" si="64"/>
        <v>19.737778300000173</v>
      </c>
      <c r="AJ57" s="24">
        <f t="shared" si="65"/>
        <v>18.722850605000172</v>
      </c>
      <c r="AK57" s="31">
        <f t="shared" si="66"/>
        <v>2.487144593E-3</v>
      </c>
      <c r="AL57" s="31">
        <f t="shared" si="67"/>
        <v>2.5068823713000001E-3</v>
      </c>
      <c r="AM57">
        <v>0.55900000000000005</v>
      </c>
      <c r="AN57">
        <v>1.9259999999999999</v>
      </c>
      <c r="AO57">
        <v>1.502</v>
      </c>
      <c r="AP57">
        <v>0.95699999999999996</v>
      </c>
      <c r="AQ57">
        <v>0.54500000000000004</v>
      </c>
      <c r="AR57">
        <v>3.633</v>
      </c>
      <c r="AS57">
        <v>2.165</v>
      </c>
      <c r="AT57">
        <v>2.5259999999999998</v>
      </c>
      <c r="AU57">
        <v>1.5169999999999999</v>
      </c>
      <c r="AV57">
        <v>0.73399999999999987</v>
      </c>
      <c r="AW57">
        <v>0.78300000000000003</v>
      </c>
      <c r="AX57">
        <v>4.8600000000000003</v>
      </c>
      <c r="AY57">
        <f t="shared" si="68"/>
        <v>1.6059999999999999</v>
      </c>
      <c r="AZ57">
        <f t="shared" si="69"/>
        <v>0.59999999999999987</v>
      </c>
      <c r="BA57">
        <f t="shared" si="70"/>
        <v>1.4999999999999902E-2</v>
      </c>
      <c r="BB57">
        <f t="shared" si="71"/>
        <v>-0.22300000000000009</v>
      </c>
      <c r="BC57">
        <f t="shared" si="72"/>
        <v>0.23799999999999999</v>
      </c>
      <c r="BD57">
        <f t="shared" si="73"/>
        <v>1.2270000000000003</v>
      </c>
      <c r="BE57">
        <f t="shared" si="74"/>
        <v>1.6447768700000001</v>
      </c>
      <c r="BF57">
        <f t="shared" si="75"/>
        <v>0.61448699999999989</v>
      </c>
      <c r="BG57">
        <f t="shared" si="76"/>
        <v>1.5362174999999902E-2</v>
      </c>
      <c r="BH57">
        <f t="shared" si="77"/>
        <v>-0.2283843350000001</v>
      </c>
      <c r="BI57">
        <f t="shared" si="78"/>
        <v>0.24374651</v>
      </c>
      <c r="BJ57">
        <f t="shared" si="79"/>
        <v>1.2566259150000003</v>
      </c>
      <c r="BK57" s="31">
        <f t="shared" si="80"/>
        <v>1.872285060500017E-5</v>
      </c>
      <c r="BL57" s="31">
        <f t="shared" si="81"/>
        <v>-7.1905926873217136E-4</v>
      </c>
      <c r="BM57" s="31">
        <f t="shared" si="82"/>
        <v>-2.396864229107238E-4</v>
      </c>
      <c r="BN57">
        <v>2.9260000000000002</v>
      </c>
      <c r="BO57">
        <v>1.4630000000000001</v>
      </c>
      <c r="BP57">
        <v>1.2490000000000001</v>
      </c>
      <c r="BQ57">
        <f t="shared" si="95"/>
        <v>24.929517883144573</v>
      </c>
      <c r="BR57" s="13">
        <f t="shared" si="96"/>
        <v>-9.6145631068453745E-6</v>
      </c>
      <c r="BS57" s="13">
        <f t="shared" si="97"/>
        <v>-9.6145631068453741E-3</v>
      </c>
      <c r="BT57" s="13">
        <f t="shared" si="98"/>
        <v>-9.6145631068453739</v>
      </c>
      <c r="BV57" s="17">
        <f t="shared" si="99"/>
        <v>-0.1153747572821445</v>
      </c>
      <c r="BW57" s="51">
        <f>BU50+BV57</f>
        <v>-0.16973800585273249</v>
      </c>
      <c r="BX57" s="52">
        <f t="shared" si="100"/>
        <v>-169.7380058527325</v>
      </c>
    </row>
    <row r="58" spans="1:76" x14ac:dyDescent="0.2">
      <c r="A58" s="6">
        <v>4618</v>
      </c>
      <c r="B58" s="7">
        <v>43830</v>
      </c>
      <c r="C58" s="6">
        <v>2</v>
      </c>
      <c r="D58" s="6">
        <v>8.0500000000000007</v>
      </c>
      <c r="E58" s="26" t="s">
        <v>79</v>
      </c>
      <c r="F58" t="s">
        <v>78</v>
      </c>
      <c r="G58" s="11" t="s">
        <v>77</v>
      </c>
      <c r="H58" s="8">
        <v>0.48958333333333331</v>
      </c>
      <c r="I58" s="8">
        <v>0.11458333333333333</v>
      </c>
      <c r="J58">
        <v>3</v>
      </c>
      <c r="K58" s="6"/>
      <c r="L58" s="58">
        <v>34.174317591293303</v>
      </c>
      <c r="M58" s="56">
        <v>34.171694715908053</v>
      </c>
      <c r="N58" s="54">
        <f t="shared" si="56"/>
        <v>-2.6228753852493014E-3</v>
      </c>
      <c r="O58" s="55">
        <v>1.0241309999999999</v>
      </c>
      <c r="P58" s="20">
        <v>8.0537609853838887</v>
      </c>
      <c r="Q58" s="45">
        <v>8.0828016975838981</v>
      </c>
      <c r="R58" s="41">
        <f t="shared" si="57"/>
        <v>2.9040712200009366E-2</v>
      </c>
      <c r="S58" s="21">
        <v>4.0724306041410081</v>
      </c>
      <c r="T58" s="27">
        <v>4.2791354857842769</v>
      </c>
      <c r="U58" s="38">
        <f t="shared" si="58"/>
        <v>0.20670488164326883</v>
      </c>
      <c r="V58" s="28">
        <v>420.76664726171543</v>
      </c>
      <c r="W58" s="47">
        <v>386.79931904668757</v>
      </c>
      <c r="X58" s="49">
        <f t="shared" si="59"/>
        <v>-33.967328215027862</v>
      </c>
      <c r="Y58" s="28">
        <v>436.75222590419878</v>
      </c>
      <c r="Z58" s="47">
        <v>401.49444786399999</v>
      </c>
      <c r="AA58" s="37">
        <f t="shared" si="60"/>
        <v>-35.257778040198787</v>
      </c>
      <c r="AB58" s="60">
        <v>2141.2048100000002</v>
      </c>
      <c r="AC58" s="61">
        <v>2120.8210000000004</v>
      </c>
      <c r="AD58" s="43">
        <f t="shared" si="61"/>
        <v>-20.383809999999812</v>
      </c>
      <c r="AE58" s="31">
        <f t="shared" si="62"/>
        <v>2.1412048100000001E-3</v>
      </c>
      <c r="AF58" s="29">
        <f t="shared" si="63"/>
        <v>2.1208210000000002E-3</v>
      </c>
      <c r="AG58" s="64">
        <v>2485.4512261273262</v>
      </c>
      <c r="AH58" s="64">
        <v>2484.274829</v>
      </c>
      <c r="AI58" s="24">
        <f t="shared" si="64"/>
        <v>-1.1763971273262541</v>
      </c>
      <c r="AJ58" s="24">
        <f t="shared" si="65"/>
        <v>-2.109380468326254</v>
      </c>
      <c r="AK58" s="31">
        <f t="shared" si="66"/>
        <v>2.4854512261273261E-3</v>
      </c>
      <c r="AL58" s="31">
        <f t="shared" si="67"/>
        <v>2.484274829E-3</v>
      </c>
      <c r="AM58">
        <v>0.67200000000000004</v>
      </c>
      <c r="AN58">
        <v>1.61</v>
      </c>
      <c r="AO58">
        <v>0.80400000000000005</v>
      </c>
      <c r="AP58">
        <v>0.64600000000000002</v>
      </c>
      <c r="AQ58">
        <v>0.158</v>
      </c>
      <c r="AR58">
        <v>1.9239999999999999</v>
      </c>
      <c r="AS58">
        <v>1.175</v>
      </c>
      <c r="AT58">
        <v>1.3120000000000001</v>
      </c>
      <c r="AU58">
        <v>0.69399999999999995</v>
      </c>
      <c r="AV58">
        <v>0.56499999999999995</v>
      </c>
      <c r="AW58">
        <v>0.129</v>
      </c>
      <c r="AX58">
        <v>1.6659999999999999</v>
      </c>
      <c r="AY58">
        <f t="shared" si="68"/>
        <v>0.503</v>
      </c>
      <c r="AZ58">
        <f t="shared" si="69"/>
        <v>-0.29800000000000004</v>
      </c>
      <c r="BA58">
        <f t="shared" si="70"/>
        <v>-0.1100000000000001</v>
      </c>
      <c r="BB58">
        <f t="shared" si="71"/>
        <v>-8.1000000000000072E-2</v>
      </c>
      <c r="BC58">
        <f t="shared" si="72"/>
        <v>-2.8999999999999998E-2</v>
      </c>
      <c r="BD58">
        <f t="shared" si="73"/>
        <v>-0.25800000000000001</v>
      </c>
      <c r="BE58">
        <f t="shared" si="74"/>
        <v>0.5151378929999999</v>
      </c>
      <c r="BF58">
        <f t="shared" si="75"/>
        <v>-0.30519103800000003</v>
      </c>
      <c r="BG58">
        <f t="shared" si="76"/>
        <v>-0.11265441000000009</v>
      </c>
      <c r="BH58">
        <f t="shared" si="77"/>
        <v>-8.2954611000000067E-2</v>
      </c>
      <c r="BI58">
        <f t="shared" si="78"/>
        <v>-2.9699798999999995E-2</v>
      </c>
      <c r="BJ58">
        <f t="shared" si="79"/>
        <v>-0.26422579799999996</v>
      </c>
      <c r="BK58" s="31">
        <f t="shared" si="80"/>
        <v>-2.1093804683262538E-6</v>
      </c>
      <c r="BL58" s="31">
        <f t="shared" si="81"/>
        <v>8.1010572315278785E-5</v>
      </c>
      <c r="BM58" s="31">
        <f t="shared" si="82"/>
        <v>2.7003524105092928E-5</v>
      </c>
    </row>
    <row r="59" spans="1:76" x14ac:dyDescent="0.2">
      <c r="A59" s="6">
        <v>4619</v>
      </c>
      <c r="B59" s="7">
        <v>43830</v>
      </c>
      <c r="C59" s="6">
        <v>2</v>
      </c>
      <c r="D59" s="6">
        <v>8.0500000000000007</v>
      </c>
      <c r="E59" s="6">
        <v>6827</v>
      </c>
      <c r="F59" t="s">
        <v>41</v>
      </c>
      <c r="G59" s="11" t="s">
        <v>77</v>
      </c>
      <c r="H59" s="8">
        <v>0.48958333333333331</v>
      </c>
      <c r="I59" s="8">
        <v>0.11458333333333333</v>
      </c>
      <c r="J59">
        <v>3</v>
      </c>
      <c r="K59" s="6">
        <v>100.1</v>
      </c>
      <c r="L59" s="58">
        <v>34.174317591293303</v>
      </c>
      <c r="M59" s="56">
        <v>34.161203177502102</v>
      </c>
      <c r="N59" s="54">
        <f t="shared" si="56"/>
        <v>-1.3114413791200263E-2</v>
      </c>
      <c r="O59" s="55">
        <v>1.0241229999999999</v>
      </c>
      <c r="P59" s="20">
        <v>8.0537609853838887</v>
      </c>
      <c r="Q59" s="45">
        <v>8.1192586286027701</v>
      </c>
      <c r="R59">
        <f t="shared" si="57"/>
        <v>6.5497643218881407E-2</v>
      </c>
      <c r="S59" s="21">
        <v>4.0724306041410081</v>
      </c>
      <c r="T59" s="27">
        <v>4.5643088713459257</v>
      </c>
      <c r="U59">
        <f t="shared" si="58"/>
        <v>0.49187826720491756</v>
      </c>
      <c r="V59" s="28">
        <v>420.76664726171543</v>
      </c>
      <c r="W59" s="47">
        <v>348.88706448585964</v>
      </c>
      <c r="X59" s="49">
        <f t="shared" si="59"/>
        <v>-71.879582775855795</v>
      </c>
      <c r="Y59" s="28">
        <v>436.75222590419878</v>
      </c>
      <c r="Z59" s="47">
        <v>362.14192426435108</v>
      </c>
      <c r="AA59" s="37">
        <f t="shared" si="60"/>
        <v>-74.610301639847705</v>
      </c>
      <c r="AB59" s="60">
        <v>2141.2048100000002</v>
      </c>
      <c r="AC59" s="61">
        <v>2102.2034700000004</v>
      </c>
      <c r="AD59" s="43">
        <f t="shared" si="61"/>
        <v>-39.0013399999998</v>
      </c>
      <c r="AE59" s="31">
        <f t="shared" si="62"/>
        <v>2.1412048100000001E-3</v>
      </c>
      <c r="AF59" s="29">
        <f t="shared" si="63"/>
        <v>2.1022034700000003E-3</v>
      </c>
      <c r="AG59" s="64">
        <v>2485.4512261273262</v>
      </c>
      <c r="AH59" s="64">
        <v>2491.4840209526801</v>
      </c>
      <c r="AI59" s="24">
        <f t="shared" si="64"/>
        <v>6.0327948253539034</v>
      </c>
      <c r="AJ59" s="24">
        <f t="shared" si="65"/>
        <v>5.0998187723539035</v>
      </c>
      <c r="AK59" s="31">
        <f t="shared" si="66"/>
        <v>2.4854512261273261E-3</v>
      </c>
      <c r="AL59" s="31">
        <f t="shared" si="67"/>
        <v>2.4914840209526801E-3</v>
      </c>
      <c r="AM59">
        <v>0.67200000000000004</v>
      </c>
      <c r="AN59">
        <v>1.61</v>
      </c>
      <c r="AO59">
        <v>0.80400000000000005</v>
      </c>
      <c r="AP59">
        <v>0.64600000000000002</v>
      </c>
      <c r="AQ59">
        <v>0.158</v>
      </c>
      <c r="AR59">
        <v>1.9239999999999999</v>
      </c>
      <c r="AS59">
        <v>1.175</v>
      </c>
      <c r="AT59">
        <v>1.3120000000000001</v>
      </c>
      <c r="AU59">
        <v>0.69399999999999995</v>
      </c>
      <c r="AV59">
        <v>0.56499999999999995</v>
      </c>
      <c r="AW59">
        <v>0.129</v>
      </c>
      <c r="AX59">
        <v>1.6659999999999999</v>
      </c>
      <c r="AY59">
        <f t="shared" si="68"/>
        <v>0.503</v>
      </c>
      <c r="AZ59">
        <f t="shared" si="69"/>
        <v>-0.29800000000000004</v>
      </c>
      <c r="BA59">
        <f t="shared" si="70"/>
        <v>-0.1100000000000001</v>
      </c>
      <c r="BB59">
        <f t="shared" si="71"/>
        <v>-8.1000000000000072E-2</v>
      </c>
      <c r="BC59">
        <f t="shared" si="72"/>
        <v>-2.8999999999999998E-2</v>
      </c>
      <c r="BD59">
        <f t="shared" si="73"/>
        <v>-0.25800000000000001</v>
      </c>
      <c r="BE59">
        <f t="shared" si="74"/>
        <v>0.51513386899999991</v>
      </c>
      <c r="BF59">
        <f t="shared" si="75"/>
        <v>-0.305188654</v>
      </c>
      <c r="BG59">
        <f t="shared" si="76"/>
        <v>-0.11265353000000008</v>
      </c>
      <c r="BH59">
        <f t="shared" si="77"/>
        <v>-8.2953963000000061E-2</v>
      </c>
      <c r="BI59">
        <f t="shared" si="78"/>
        <v>-2.9699566999999996E-2</v>
      </c>
      <c r="BJ59">
        <f t="shared" si="79"/>
        <v>-0.26422373399999999</v>
      </c>
      <c r="BK59" s="31">
        <f t="shared" si="80"/>
        <v>5.0998187723539028E-6</v>
      </c>
      <c r="BL59" s="31">
        <f t="shared" si="81"/>
        <v>-1.9585656377247733E-4</v>
      </c>
      <c r="BM59" s="31">
        <f t="shared" si="82"/>
        <v>-6.5285521257492447E-5</v>
      </c>
      <c r="BN59">
        <v>3.9140000000000001</v>
      </c>
      <c r="BO59">
        <v>1.9570000000000001</v>
      </c>
      <c r="BP59">
        <v>1.4330000000000001</v>
      </c>
      <c r="BQ59">
        <f t="shared" ref="BQ59:BQ64" si="101">(2*3.14159265359*BO59*BP59)+(2*3.14159265359*BO59^2)</f>
        <v>41.684096460452778</v>
      </c>
      <c r="BR59" s="13">
        <f t="shared" ref="BR59:BR64" si="102">BM59/BQ59</f>
        <v>-1.5661973462572518E-6</v>
      </c>
      <c r="BS59" s="13">
        <f t="shared" ref="BS59:BS64" si="103">BR59*10^3</f>
        <v>-1.5661973462572517E-3</v>
      </c>
      <c r="BT59" s="13">
        <f t="shared" ref="BT59:BT64" si="104">BR59*10^6</f>
        <v>-1.5661973462572518</v>
      </c>
      <c r="BU59" s="15">
        <f t="shared" ref="BU59:BU64" si="105">BS59*12</f>
        <v>-1.8794368155087018E-2</v>
      </c>
    </row>
    <row r="60" spans="1:76" x14ac:dyDescent="0.2">
      <c r="A60" s="6">
        <v>4620</v>
      </c>
      <c r="B60" s="7">
        <v>43830</v>
      </c>
      <c r="C60" s="6">
        <v>2</v>
      </c>
      <c r="D60" s="6">
        <v>8.0500000000000007</v>
      </c>
      <c r="E60" s="6">
        <v>6883</v>
      </c>
      <c r="F60" t="s">
        <v>41</v>
      </c>
      <c r="G60" s="11" t="s">
        <v>77</v>
      </c>
      <c r="H60" s="8">
        <v>0.48958333333333331</v>
      </c>
      <c r="I60" s="8">
        <v>0.11458333333333333</v>
      </c>
      <c r="J60">
        <v>3</v>
      </c>
      <c r="K60" s="6">
        <v>95.4</v>
      </c>
      <c r="L60" s="58">
        <v>34.174317591293303</v>
      </c>
      <c r="M60" s="56">
        <v>34.150711580120401</v>
      </c>
      <c r="N60" s="54">
        <f t="shared" si="56"/>
        <v>-2.3606011172901731E-2</v>
      </c>
      <c r="O60" s="55">
        <v>1.0241150000000001</v>
      </c>
      <c r="P60" s="20">
        <v>8.0537609853838887</v>
      </c>
      <c r="Q60" s="45">
        <v>8.0999540129368768</v>
      </c>
      <c r="R60">
        <f t="shared" si="57"/>
        <v>4.6193027552988042E-2</v>
      </c>
      <c r="S60" s="21">
        <v>4.0724306041410081</v>
      </c>
      <c r="T60" s="27">
        <v>4.4289630013810619</v>
      </c>
      <c r="U60">
        <f t="shared" si="58"/>
        <v>0.35653239724005381</v>
      </c>
      <c r="V60" s="28">
        <v>420.76664726171543</v>
      </c>
      <c r="W60" s="47">
        <v>370.09669334666989</v>
      </c>
      <c r="X60" s="49">
        <f t="shared" si="59"/>
        <v>-50.669953915045539</v>
      </c>
      <c r="Y60" s="28">
        <v>436.75222590419878</v>
      </c>
      <c r="Z60" s="47">
        <v>384.15742913461463</v>
      </c>
      <c r="AA60" s="37">
        <f t="shared" si="60"/>
        <v>-52.59479676958415</v>
      </c>
      <c r="AB60" s="60">
        <v>2141.2048100000002</v>
      </c>
      <c r="AC60" s="61">
        <v>2120.8918190000004</v>
      </c>
      <c r="AD60" s="43">
        <f t="shared" si="61"/>
        <v>-20.312990999999784</v>
      </c>
      <c r="AE60" s="31">
        <f t="shared" si="62"/>
        <v>2.1412048100000001E-3</v>
      </c>
      <c r="AF60" s="29">
        <f t="shared" si="63"/>
        <v>2.1208918190000004E-3</v>
      </c>
      <c r="AG60" s="64">
        <v>2485.4512261273262</v>
      </c>
      <c r="AH60" s="64">
        <v>2497.2947016795601</v>
      </c>
      <c r="AI60" s="24">
        <f t="shared" si="64"/>
        <v>11.84347555223394</v>
      </c>
      <c r="AJ60" s="24">
        <f t="shared" si="65"/>
        <v>10.91050678723394</v>
      </c>
      <c r="AK60" s="31">
        <f t="shared" si="66"/>
        <v>2.4854512261273261E-3</v>
      </c>
      <c r="AL60" s="31">
        <f t="shared" si="67"/>
        <v>2.4972947016795601E-3</v>
      </c>
      <c r="AM60">
        <v>0.67200000000000004</v>
      </c>
      <c r="AN60">
        <v>1.61</v>
      </c>
      <c r="AO60">
        <v>0.80400000000000005</v>
      </c>
      <c r="AP60">
        <v>0.64600000000000002</v>
      </c>
      <c r="AQ60">
        <v>0.158</v>
      </c>
      <c r="AR60">
        <v>1.9239999999999999</v>
      </c>
      <c r="AS60">
        <v>1.175</v>
      </c>
      <c r="AT60">
        <v>1.3120000000000001</v>
      </c>
      <c r="AU60">
        <v>0.69399999999999995</v>
      </c>
      <c r="AV60">
        <v>0.56499999999999995</v>
      </c>
      <c r="AW60">
        <v>0.129</v>
      </c>
      <c r="AX60">
        <v>1.6659999999999999</v>
      </c>
      <c r="AY60">
        <f t="shared" si="68"/>
        <v>0.503</v>
      </c>
      <c r="AZ60">
        <f t="shared" si="69"/>
        <v>-0.29800000000000004</v>
      </c>
      <c r="BA60">
        <f t="shared" si="70"/>
        <v>-0.1100000000000001</v>
      </c>
      <c r="BB60">
        <f t="shared" si="71"/>
        <v>-8.1000000000000072E-2</v>
      </c>
      <c r="BC60">
        <f t="shared" si="72"/>
        <v>-2.8999999999999998E-2</v>
      </c>
      <c r="BD60">
        <f t="shared" si="73"/>
        <v>-0.25800000000000001</v>
      </c>
      <c r="BE60">
        <f t="shared" si="74"/>
        <v>0.51512984500000003</v>
      </c>
      <c r="BF60">
        <f t="shared" si="75"/>
        <v>-0.30518627000000009</v>
      </c>
      <c r="BG60">
        <f t="shared" si="76"/>
        <v>-0.11265265000000012</v>
      </c>
      <c r="BH60">
        <f t="shared" si="77"/>
        <v>-8.2953315000000083E-2</v>
      </c>
      <c r="BI60">
        <f t="shared" si="78"/>
        <v>-2.9699335E-2</v>
      </c>
      <c r="BJ60">
        <f t="shared" si="79"/>
        <v>-0.26422167000000002</v>
      </c>
      <c r="BK60" s="31">
        <f t="shared" si="80"/>
        <v>1.0910506787233939E-5</v>
      </c>
      <c r="BL60" s="31">
        <f t="shared" si="81"/>
        <v>-4.1901051219030329E-4</v>
      </c>
      <c r="BM60" s="31">
        <f t="shared" si="82"/>
        <v>-1.3967017073010109E-4</v>
      </c>
      <c r="BN60">
        <v>3.6909999999999998</v>
      </c>
      <c r="BO60">
        <v>1.8454999999999999</v>
      </c>
      <c r="BP60">
        <v>1.5190000000000001</v>
      </c>
      <c r="BQ60">
        <f t="shared" si="101"/>
        <v>39.013458390766118</v>
      </c>
      <c r="BR60" s="13">
        <f t="shared" si="102"/>
        <v>-3.5800510001225334E-6</v>
      </c>
      <c r="BS60" s="13">
        <f t="shared" si="103"/>
        <v>-3.5800510001225334E-3</v>
      </c>
      <c r="BT60" s="13">
        <f t="shared" si="104"/>
        <v>-3.5800510001225336</v>
      </c>
      <c r="BU60" s="15">
        <f t="shared" si="105"/>
        <v>-4.2960612001470402E-2</v>
      </c>
    </row>
    <row r="61" spans="1:76" x14ac:dyDescent="0.2">
      <c r="A61" s="6">
        <v>4621</v>
      </c>
      <c r="B61" s="7">
        <v>43830</v>
      </c>
      <c r="C61" s="6">
        <v>2</v>
      </c>
      <c r="D61" s="6">
        <v>8.0500000000000007</v>
      </c>
      <c r="E61" s="6">
        <v>6873</v>
      </c>
      <c r="F61" t="s">
        <v>41</v>
      </c>
      <c r="G61" s="11" t="s">
        <v>77</v>
      </c>
      <c r="H61" s="8">
        <v>0.48958333333333331</v>
      </c>
      <c r="I61" s="8">
        <v>0.11458333333333333</v>
      </c>
      <c r="J61">
        <v>3</v>
      </c>
      <c r="K61" s="9">
        <v>97</v>
      </c>
      <c r="L61" s="58">
        <v>34.174317591293303</v>
      </c>
      <c r="M61" s="56">
        <v>34.163826067632897</v>
      </c>
      <c r="N61" s="54">
        <f t="shared" si="56"/>
        <v>-1.0491523660405733E-2</v>
      </c>
      <c r="O61" s="55">
        <v>1.024125</v>
      </c>
      <c r="P61" s="20">
        <v>8.0537609853838887</v>
      </c>
      <c r="Q61" s="45">
        <v>8.0831317435316166</v>
      </c>
      <c r="R61">
        <f t="shared" si="57"/>
        <v>2.9370758147727827E-2</v>
      </c>
      <c r="S61" s="21">
        <v>4.0724306041410081</v>
      </c>
      <c r="T61" s="27">
        <v>4.294352895032274</v>
      </c>
      <c r="U61">
        <f t="shared" si="58"/>
        <v>0.22192229089126592</v>
      </c>
      <c r="V61" s="28">
        <v>420.76664726171543</v>
      </c>
      <c r="W61" s="47">
        <v>387.64824021303411</v>
      </c>
      <c r="X61" s="49">
        <f t="shared" si="59"/>
        <v>-33.11840704868132</v>
      </c>
      <c r="Y61" s="28">
        <v>436.75222590419878</v>
      </c>
      <c r="Z61" s="47">
        <v>402.37568635740206</v>
      </c>
      <c r="AA61" s="37">
        <f t="shared" si="60"/>
        <v>-34.376539546796721</v>
      </c>
      <c r="AB61" s="60">
        <v>2141.2048100000002</v>
      </c>
      <c r="AC61" s="61">
        <v>2127.1754000000001</v>
      </c>
      <c r="AD61" s="43">
        <f t="shared" si="61"/>
        <v>-14.029410000000098</v>
      </c>
      <c r="AE61" s="31">
        <f t="shared" si="62"/>
        <v>2.1412048100000001E-3</v>
      </c>
      <c r="AF61" s="29">
        <f t="shared" si="63"/>
        <v>2.1271753999999999E-3</v>
      </c>
      <c r="AG61" s="64">
        <v>2485.4512261273262</v>
      </c>
      <c r="AH61" s="64">
        <v>2491.5637527418799</v>
      </c>
      <c r="AI61" s="24">
        <f t="shared" si="64"/>
        <v>6.1125266145536443</v>
      </c>
      <c r="AJ61" s="24">
        <f t="shared" si="65"/>
        <v>5.1795487395536446</v>
      </c>
      <c r="AK61" s="31">
        <f t="shared" si="66"/>
        <v>2.4854512261273261E-3</v>
      </c>
      <c r="AL61" s="31">
        <f t="shared" si="67"/>
        <v>2.4915637527418797E-3</v>
      </c>
      <c r="AM61">
        <v>0.67200000000000004</v>
      </c>
      <c r="AN61">
        <v>1.61</v>
      </c>
      <c r="AO61">
        <v>0.80400000000000005</v>
      </c>
      <c r="AP61">
        <v>0.64600000000000002</v>
      </c>
      <c r="AQ61">
        <v>0.158</v>
      </c>
      <c r="AR61">
        <v>1.9239999999999999</v>
      </c>
      <c r="AS61">
        <v>1.175</v>
      </c>
      <c r="AT61">
        <v>1.3120000000000001</v>
      </c>
      <c r="AU61">
        <v>0.69399999999999995</v>
      </c>
      <c r="AV61">
        <v>0.56499999999999995</v>
      </c>
      <c r="AW61">
        <v>0.129</v>
      </c>
      <c r="AX61">
        <v>1.6659999999999999</v>
      </c>
      <c r="AY61">
        <f t="shared" si="68"/>
        <v>0.503</v>
      </c>
      <c r="AZ61">
        <f t="shared" si="69"/>
        <v>-0.29800000000000004</v>
      </c>
      <c r="BA61">
        <f t="shared" si="70"/>
        <v>-0.1100000000000001</v>
      </c>
      <c r="BB61">
        <f t="shared" si="71"/>
        <v>-8.1000000000000072E-2</v>
      </c>
      <c r="BC61">
        <f t="shared" si="72"/>
        <v>-2.8999999999999998E-2</v>
      </c>
      <c r="BD61">
        <f t="shared" si="73"/>
        <v>-0.25800000000000001</v>
      </c>
      <c r="BE61">
        <f t="shared" si="74"/>
        <v>0.51513487499999999</v>
      </c>
      <c r="BF61">
        <f t="shared" si="75"/>
        <v>-0.30518925000000002</v>
      </c>
      <c r="BG61">
        <f t="shared" si="76"/>
        <v>-0.11265375000000009</v>
      </c>
      <c r="BH61">
        <f t="shared" si="77"/>
        <v>-8.2954125000000073E-2</v>
      </c>
      <c r="BI61">
        <f t="shared" si="78"/>
        <v>-2.9699624999999997E-2</v>
      </c>
      <c r="BJ61">
        <f t="shared" si="79"/>
        <v>-0.26422424999999999</v>
      </c>
      <c r="BK61" s="31">
        <f t="shared" si="80"/>
        <v>5.1795487395536445E-6</v>
      </c>
      <c r="BL61" s="31">
        <f t="shared" si="81"/>
        <v>-1.9891895073357658E-4</v>
      </c>
      <c r="BM61" s="31">
        <f t="shared" si="82"/>
        <v>-6.6306316911192193E-5</v>
      </c>
      <c r="BN61">
        <v>3.6710000000000003</v>
      </c>
      <c r="BO61">
        <v>1.8355000000000001</v>
      </c>
      <c r="BP61">
        <v>1.7250000000000001</v>
      </c>
      <c r="BQ61">
        <f t="shared" si="101"/>
        <v>41.062486800846521</v>
      </c>
      <c r="BR61" s="13">
        <f t="shared" si="102"/>
        <v>-1.6147662276953293E-6</v>
      </c>
      <c r="BS61" s="13">
        <f t="shared" si="103"/>
        <v>-1.6147662276953293E-3</v>
      </c>
      <c r="BT61" s="13">
        <f t="shared" si="104"/>
        <v>-1.6147662276953294</v>
      </c>
      <c r="BU61" s="15">
        <f t="shared" si="105"/>
        <v>-1.937719473234395E-2</v>
      </c>
    </row>
    <row r="62" spans="1:76" x14ac:dyDescent="0.2">
      <c r="A62" s="6">
        <v>4622</v>
      </c>
      <c r="B62" s="7">
        <v>43830</v>
      </c>
      <c r="C62" s="6">
        <v>2</v>
      </c>
      <c r="D62" s="6">
        <v>8.0500000000000007</v>
      </c>
      <c r="E62" s="6">
        <v>6864</v>
      </c>
      <c r="F62" t="s">
        <v>41</v>
      </c>
      <c r="G62" s="11" t="s">
        <v>77</v>
      </c>
      <c r="H62" s="8">
        <v>0.48958333333333331</v>
      </c>
      <c r="I62" s="8">
        <v>0.11458333333333333</v>
      </c>
      <c r="J62">
        <v>3</v>
      </c>
      <c r="K62" s="6">
        <v>94.3</v>
      </c>
      <c r="L62" s="58">
        <v>34.174317591293303</v>
      </c>
      <c r="M62" s="56">
        <v>34.142842843387299</v>
      </c>
      <c r="N62" s="54">
        <f t="shared" si="56"/>
        <v>-3.1474747906003131E-2</v>
      </c>
      <c r="O62" s="55">
        <v>1.0241089999999999</v>
      </c>
      <c r="P62" s="20">
        <v>8.0537609853838887</v>
      </c>
      <c r="Q62" s="45">
        <v>8.112089986334917</v>
      </c>
      <c r="R62" s="40">
        <f t="shared" si="57"/>
        <v>5.832900095102822E-2</v>
      </c>
      <c r="S62" s="21">
        <v>4.0724306041410081</v>
      </c>
      <c r="T62" s="27">
        <v>4.5084497074775092</v>
      </c>
      <c r="U62" s="39">
        <f t="shared" si="58"/>
        <v>0.43601910333650107</v>
      </c>
      <c r="V62" s="28">
        <v>420.76664726171543</v>
      </c>
      <c r="W62" s="47">
        <v>356.31906504708377</v>
      </c>
      <c r="X62" s="37">
        <f t="shared" si="59"/>
        <v>-64.447582214631666</v>
      </c>
      <c r="Y62" s="28">
        <v>436.75222590419878</v>
      </c>
      <c r="Z62" s="47">
        <v>369.85642051055322</v>
      </c>
      <c r="AA62" s="37">
        <f t="shared" si="60"/>
        <v>-66.89580539364556</v>
      </c>
      <c r="AB62" s="60">
        <v>2141.2048100000002</v>
      </c>
      <c r="AC62" s="61">
        <v>2107.0944630000004</v>
      </c>
      <c r="AD62" s="43">
        <f t="shared" si="61"/>
        <v>-34.11034699999982</v>
      </c>
      <c r="AE62" s="31">
        <f t="shared" si="62"/>
        <v>2.1412048100000001E-3</v>
      </c>
      <c r="AF62" s="29">
        <f t="shared" si="63"/>
        <v>2.1070944630000002E-3</v>
      </c>
      <c r="AG62" s="64">
        <v>2485.4512261273262</v>
      </c>
      <c r="AH62" s="64">
        <v>2491.1576497358901</v>
      </c>
      <c r="AI62" s="24">
        <f t="shared" si="64"/>
        <v>5.7064236085639095</v>
      </c>
      <c r="AJ62" s="24">
        <f t="shared" si="65"/>
        <v>4.7734603095639105</v>
      </c>
      <c r="AK62" s="31">
        <f t="shared" si="66"/>
        <v>2.4854512261273261E-3</v>
      </c>
      <c r="AL62" s="31">
        <f t="shared" si="67"/>
        <v>2.49115764973589E-3</v>
      </c>
      <c r="AM62">
        <v>0.67200000000000004</v>
      </c>
      <c r="AN62">
        <v>1.61</v>
      </c>
      <c r="AO62">
        <v>0.80400000000000005</v>
      </c>
      <c r="AP62">
        <v>0.64600000000000002</v>
      </c>
      <c r="AQ62">
        <v>0.158</v>
      </c>
      <c r="AR62">
        <v>1.9239999999999999</v>
      </c>
      <c r="AS62">
        <v>1.175</v>
      </c>
      <c r="AT62">
        <v>1.3120000000000001</v>
      </c>
      <c r="AU62">
        <v>0.69399999999999995</v>
      </c>
      <c r="AV62">
        <v>0.56499999999999995</v>
      </c>
      <c r="AW62">
        <v>0.129</v>
      </c>
      <c r="AX62">
        <v>1.6659999999999999</v>
      </c>
      <c r="AY62">
        <f t="shared" si="68"/>
        <v>0.503</v>
      </c>
      <c r="AZ62">
        <f t="shared" si="69"/>
        <v>-0.29800000000000004</v>
      </c>
      <c r="BA62">
        <f t="shared" si="70"/>
        <v>-0.1100000000000001</v>
      </c>
      <c r="BB62">
        <f t="shared" si="71"/>
        <v>-8.1000000000000072E-2</v>
      </c>
      <c r="BC62">
        <f t="shared" si="72"/>
        <v>-2.8999999999999998E-2</v>
      </c>
      <c r="BD62">
        <f t="shared" si="73"/>
        <v>-0.25800000000000001</v>
      </c>
      <c r="BE62">
        <f t="shared" si="74"/>
        <v>0.51512682700000001</v>
      </c>
      <c r="BF62">
        <f t="shared" si="75"/>
        <v>-0.30518448200000003</v>
      </c>
      <c r="BG62">
        <f t="shared" si="76"/>
        <v>-0.11265199000000009</v>
      </c>
      <c r="BH62">
        <f t="shared" si="77"/>
        <v>-8.2952829000000075E-2</v>
      </c>
      <c r="BI62">
        <f t="shared" si="78"/>
        <v>-2.9699160999999995E-2</v>
      </c>
      <c r="BJ62">
        <f t="shared" si="79"/>
        <v>-0.264220122</v>
      </c>
      <c r="BK62" s="31">
        <f t="shared" si="80"/>
        <v>4.7734603095639105E-6</v>
      </c>
      <c r="BL62" s="31">
        <f t="shared" si="81"/>
        <v>-1.833203874062695E-4</v>
      </c>
      <c r="BM62" s="31">
        <f t="shared" si="82"/>
        <v>-6.1106795802089828E-5</v>
      </c>
      <c r="BN62">
        <v>3.8010000000000002</v>
      </c>
      <c r="BO62">
        <v>1.9005000000000001</v>
      </c>
      <c r="BP62">
        <v>1.4730000000000001</v>
      </c>
      <c r="BQ62">
        <f t="shared" si="101"/>
        <v>40.283616866983174</v>
      </c>
      <c r="BR62" s="13">
        <f t="shared" si="102"/>
        <v>-1.5169143327885616E-6</v>
      </c>
      <c r="BS62" s="13">
        <f t="shared" si="103"/>
        <v>-1.5169143327885615E-3</v>
      </c>
      <c r="BT62" s="13">
        <f t="shared" si="104"/>
        <v>-1.5169143327885615</v>
      </c>
      <c r="BU62" s="15">
        <f t="shared" si="105"/>
        <v>-1.8202971993462738E-2</v>
      </c>
    </row>
    <row r="63" spans="1:76" x14ac:dyDescent="0.2">
      <c r="A63" s="6">
        <v>4623</v>
      </c>
      <c r="B63" s="7">
        <v>43830</v>
      </c>
      <c r="C63" s="6">
        <v>2</v>
      </c>
      <c r="D63" s="6">
        <v>8.0500000000000007</v>
      </c>
      <c r="E63" s="6">
        <v>6831</v>
      </c>
      <c r="F63" t="s">
        <v>41</v>
      </c>
      <c r="G63" s="11" t="s">
        <v>77</v>
      </c>
      <c r="H63" s="8">
        <v>0.48958333333333331</v>
      </c>
      <c r="I63" s="8">
        <v>0.11458333333333333</v>
      </c>
      <c r="J63">
        <v>3</v>
      </c>
      <c r="K63" s="6"/>
      <c r="L63" s="58">
        <v>34.174317591293303</v>
      </c>
      <c r="M63" s="56">
        <v>34.167760395917746</v>
      </c>
      <c r="N63" s="54">
        <f t="shared" si="56"/>
        <v>-6.557195375556546E-3</v>
      </c>
      <c r="O63" s="55">
        <v>1.0241279999999999</v>
      </c>
      <c r="P63" s="20">
        <v>8.0537609853838887</v>
      </c>
      <c r="Q63" s="45">
        <v>8.1190067400392945</v>
      </c>
      <c r="R63" s="41">
        <f t="shared" si="57"/>
        <v>6.5245754655405719E-2</v>
      </c>
      <c r="S63" s="21">
        <v>4.0724306041410081</v>
      </c>
      <c r="T63" s="27">
        <v>4.5808359919707762</v>
      </c>
      <c r="U63" s="38">
        <f t="shared" si="58"/>
        <v>0.50840538782976807</v>
      </c>
      <c r="V63" s="28">
        <v>420.76664726171543</v>
      </c>
      <c r="W63" s="47">
        <v>350.50933662595963</v>
      </c>
      <c r="X63" s="49">
        <f t="shared" si="59"/>
        <v>-70.2573106357558</v>
      </c>
      <c r="Y63" s="28">
        <v>436.75222590419878</v>
      </c>
      <c r="Z63" s="47">
        <v>363.8257801918316</v>
      </c>
      <c r="AA63" s="37">
        <f t="shared" si="60"/>
        <v>-72.926445712367183</v>
      </c>
      <c r="AB63" s="60">
        <v>2141.2048100000002</v>
      </c>
      <c r="AC63" s="61">
        <v>2110.6891300000002</v>
      </c>
      <c r="AD63" s="43">
        <f t="shared" si="61"/>
        <v>-30.515679999999975</v>
      </c>
      <c r="AE63" s="31">
        <f t="shared" si="62"/>
        <v>2.1412048100000001E-3</v>
      </c>
      <c r="AF63" s="29">
        <f t="shared" si="63"/>
        <v>2.1106891300000001E-3</v>
      </c>
      <c r="AG63" s="64">
        <v>2485.4512261273262</v>
      </c>
      <c r="AH63" s="64">
        <v>2500.9372733999999</v>
      </c>
      <c r="AI63" s="24">
        <f t="shared" si="64"/>
        <v>15.486047272673659</v>
      </c>
      <c r="AJ63" s="24">
        <f t="shared" si="65"/>
        <v>14.553066664673658</v>
      </c>
      <c r="AK63" s="31">
        <f t="shared" si="66"/>
        <v>2.4854512261273261E-3</v>
      </c>
      <c r="AL63" s="31">
        <f t="shared" si="67"/>
        <v>2.5009372733999996E-3</v>
      </c>
      <c r="AM63">
        <v>0.67200000000000004</v>
      </c>
      <c r="AN63">
        <v>1.61</v>
      </c>
      <c r="AO63">
        <v>0.80400000000000005</v>
      </c>
      <c r="AP63">
        <v>0.64600000000000002</v>
      </c>
      <c r="AQ63">
        <v>0.158</v>
      </c>
      <c r="AR63">
        <v>1.9239999999999999</v>
      </c>
      <c r="AS63">
        <v>1.175</v>
      </c>
      <c r="AT63">
        <v>1.3120000000000001</v>
      </c>
      <c r="AU63">
        <v>0.69399999999999995</v>
      </c>
      <c r="AV63">
        <v>0.56499999999999995</v>
      </c>
      <c r="AW63">
        <v>0.129</v>
      </c>
      <c r="AX63">
        <v>1.6659999999999999</v>
      </c>
      <c r="AY63">
        <f t="shared" si="68"/>
        <v>0.503</v>
      </c>
      <c r="AZ63">
        <f t="shared" si="69"/>
        <v>-0.29800000000000004</v>
      </c>
      <c r="BA63">
        <f t="shared" si="70"/>
        <v>-0.1100000000000001</v>
      </c>
      <c r="BB63">
        <f t="shared" si="71"/>
        <v>-8.1000000000000072E-2</v>
      </c>
      <c r="BC63">
        <f t="shared" si="72"/>
        <v>-2.8999999999999998E-2</v>
      </c>
      <c r="BD63">
        <f t="shared" si="73"/>
        <v>-0.25800000000000001</v>
      </c>
      <c r="BE63">
        <f t="shared" si="74"/>
        <v>0.51513638399999995</v>
      </c>
      <c r="BF63">
        <f t="shared" si="75"/>
        <v>-0.305190144</v>
      </c>
      <c r="BG63">
        <f t="shared" si="76"/>
        <v>-0.11265408000000009</v>
      </c>
      <c r="BH63">
        <f t="shared" si="77"/>
        <v>-8.295436800000007E-2</v>
      </c>
      <c r="BI63">
        <f t="shared" si="78"/>
        <v>-2.9699711999999996E-2</v>
      </c>
      <c r="BJ63">
        <f t="shared" si="79"/>
        <v>-0.26422502399999998</v>
      </c>
      <c r="BK63" s="31">
        <f t="shared" si="80"/>
        <v>1.4553066664673657E-5</v>
      </c>
      <c r="BL63" s="31">
        <f t="shared" si="81"/>
        <v>-5.5890761464345883E-4</v>
      </c>
      <c r="BM63" s="31">
        <f t="shared" si="82"/>
        <v>-1.8630253821448628E-4</v>
      </c>
      <c r="BN63">
        <v>3.2590000000000003</v>
      </c>
      <c r="BO63">
        <v>1.6295000000000002</v>
      </c>
      <c r="BP63">
        <v>1.179</v>
      </c>
      <c r="BQ63">
        <f t="shared" si="101"/>
        <v>28.754688111432898</v>
      </c>
      <c r="BR63" s="13">
        <f t="shared" si="102"/>
        <v>-6.4790317840523596E-6</v>
      </c>
      <c r="BS63" s="13">
        <f t="shared" si="103"/>
        <v>-6.4790317840523592E-3</v>
      </c>
      <c r="BT63" s="13">
        <f t="shared" si="104"/>
        <v>-6.4790317840523599</v>
      </c>
      <c r="BU63" s="15">
        <f t="shared" si="105"/>
        <v>-7.7748381408628303E-2</v>
      </c>
    </row>
    <row r="64" spans="1:76" x14ac:dyDescent="0.2">
      <c r="A64" s="6">
        <v>4624</v>
      </c>
      <c r="B64" s="7">
        <v>43830</v>
      </c>
      <c r="C64" s="6">
        <v>2</v>
      </c>
      <c r="D64" s="6">
        <v>8.0500000000000007</v>
      </c>
      <c r="E64" s="6">
        <v>6863</v>
      </c>
      <c r="F64" t="s">
        <v>41</v>
      </c>
      <c r="G64" s="11" t="s">
        <v>77</v>
      </c>
      <c r="H64" s="8">
        <v>0.48958333333333331</v>
      </c>
      <c r="I64" s="8">
        <v>0.11458333333333333</v>
      </c>
      <c r="J64">
        <v>3</v>
      </c>
      <c r="K64" s="6"/>
      <c r="L64" s="58">
        <v>34.174317591293303</v>
      </c>
      <c r="M64" s="56">
        <v>34.152023033017578</v>
      </c>
      <c r="N64" s="54">
        <f t="shared" si="56"/>
        <v>-2.2294558275724796E-2</v>
      </c>
      <c r="O64" s="55">
        <v>1.024116</v>
      </c>
      <c r="P64" s="20">
        <v>8.0537609853838887</v>
      </c>
      <c r="Q64" s="45">
        <v>8.0902026257760387</v>
      </c>
      <c r="R64">
        <f t="shared" si="57"/>
        <v>3.6441640392149921E-2</v>
      </c>
      <c r="S64" s="21">
        <v>4.0724306041410081</v>
      </c>
      <c r="T64" s="27">
        <v>4.3475464371083259</v>
      </c>
      <c r="U64">
        <f t="shared" si="58"/>
        <v>0.27511583296731779</v>
      </c>
      <c r="V64" s="28">
        <v>420.76664726171543</v>
      </c>
      <c r="W64" s="47">
        <v>379.96919073619944</v>
      </c>
      <c r="X64" s="49">
        <f t="shared" si="59"/>
        <v>-40.797456525515997</v>
      </c>
      <c r="Y64" s="28">
        <v>436.75222590419878</v>
      </c>
      <c r="Z64" s="47">
        <v>394.40499234077777</v>
      </c>
      <c r="AA64" s="37">
        <f t="shared" si="60"/>
        <v>-42.347233563421014</v>
      </c>
      <c r="AB64" s="60">
        <v>2141.2048100000002</v>
      </c>
      <c r="AC64" s="61">
        <v>2123.2674660000002</v>
      </c>
      <c r="AD64" s="43">
        <f t="shared" si="61"/>
        <v>-17.937343999999939</v>
      </c>
      <c r="AE64" s="31">
        <f t="shared" si="62"/>
        <v>2.1412048100000001E-3</v>
      </c>
      <c r="AF64" s="29">
        <f t="shared" si="63"/>
        <v>2.1232674660000002E-3</v>
      </c>
      <c r="AG64" s="64">
        <v>2485.4512261273262</v>
      </c>
      <c r="AH64" s="64">
        <v>2492.4588939999999</v>
      </c>
      <c r="AI64" s="24">
        <f t="shared" si="64"/>
        <v>7.0076678726736645</v>
      </c>
      <c r="AJ64" s="24">
        <f t="shared" si="65"/>
        <v>6.0746981966736637</v>
      </c>
      <c r="AK64" s="31">
        <f t="shared" si="66"/>
        <v>2.4854512261273261E-3</v>
      </c>
      <c r="AL64" s="31">
        <f t="shared" si="67"/>
        <v>2.4924588939999998E-3</v>
      </c>
      <c r="AM64">
        <v>0.67200000000000004</v>
      </c>
      <c r="AN64">
        <v>1.61</v>
      </c>
      <c r="AO64">
        <v>0.80400000000000005</v>
      </c>
      <c r="AP64">
        <v>0.64600000000000002</v>
      </c>
      <c r="AQ64">
        <v>0.158</v>
      </c>
      <c r="AR64">
        <v>1.9239999999999999</v>
      </c>
      <c r="AS64">
        <v>1.175</v>
      </c>
      <c r="AT64">
        <v>1.3120000000000001</v>
      </c>
      <c r="AU64">
        <v>0.69399999999999995</v>
      </c>
      <c r="AV64">
        <v>0.56499999999999995</v>
      </c>
      <c r="AW64">
        <v>0.129</v>
      </c>
      <c r="AX64">
        <v>1.6659999999999999</v>
      </c>
      <c r="AY64">
        <f t="shared" si="68"/>
        <v>0.503</v>
      </c>
      <c r="AZ64">
        <f t="shared" si="69"/>
        <v>-0.29800000000000004</v>
      </c>
      <c r="BA64">
        <f t="shared" si="70"/>
        <v>-0.1100000000000001</v>
      </c>
      <c r="BB64">
        <f t="shared" si="71"/>
        <v>-8.1000000000000072E-2</v>
      </c>
      <c r="BC64">
        <f t="shared" si="72"/>
        <v>-2.8999999999999998E-2</v>
      </c>
      <c r="BD64">
        <f t="shared" si="73"/>
        <v>-0.25800000000000001</v>
      </c>
      <c r="BE64">
        <f t="shared" si="74"/>
        <v>0.51513034800000002</v>
      </c>
      <c r="BF64">
        <f t="shared" si="75"/>
        <v>-0.30518656800000005</v>
      </c>
      <c r="BG64">
        <f t="shared" si="76"/>
        <v>-0.1126527600000001</v>
      </c>
      <c r="BH64">
        <f t="shared" si="77"/>
        <v>-8.2953396000000082E-2</v>
      </c>
      <c r="BI64">
        <f t="shared" si="78"/>
        <v>-2.9699363999999999E-2</v>
      </c>
      <c r="BJ64">
        <f t="shared" si="79"/>
        <v>-0.26422192799999999</v>
      </c>
      <c r="BK64" s="31">
        <f t="shared" si="80"/>
        <v>6.0746981966736634E-6</v>
      </c>
      <c r="BL64" s="31">
        <f t="shared" si="81"/>
        <v>-2.332948356894242E-4</v>
      </c>
      <c r="BM64" s="31">
        <f t="shared" si="82"/>
        <v>-7.7764945229808063E-5</v>
      </c>
      <c r="BN64">
        <v>3.89</v>
      </c>
      <c r="BO64">
        <v>1.9450000000000001</v>
      </c>
      <c r="BP64">
        <v>0.97300000000000009</v>
      </c>
      <c r="BQ64">
        <f t="shared" si="101"/>
        <v>35.660281042753169</v>
      </c>
      <c r="BR64" s="13">
        <f t="shared" si="102"/>
        <v>-2.1807159942619504E-6</v>
      </c>
      <c r="BS64" s="13">
        <f t="shared" si="103"/>
        <v>-2.1807159942619503E-3</v>
      </c>
      <c r="BT64" s="13">
        <f t="shared" si="104"/>
        <v>-2.1807159942619503</v>
      </c>
      <c r="BU64" s="15">
        <f t="shared" si="105"/>
        <v>-2.6168591931143403E-2</v>
      </c>
    </row>
    <row r="65" spans="1:76" x14ac:dyDescent="0.2">
      <c r="A65" s="6">
        <v>4690</v>
      </c>
      <c r="B65" s="7">
        <v>43832</v>
      </c>
      <c r="C65" s="6">
        <v>2</v>
      </c>
      <c r="D65" s="6">
        <v>8.0500000000000007</v>
      </c>
      <c r="E65" s="26" t="s">
        <v>79</v>
      </c>
      <c r="F65" t="s">
        <v>78</v>
      </c>
      <c r="G65" s="10" t="s">
        <v>76</v>
      </c>
      <c r="H65" s="8">
        <v>0.35625000000000001</v>
      </c>
      <c r="I65" s="8">
        <v>0.48472222222222222</v>
      </c>
      <c r="J65">
        <v>3.08</v>
      </c>
      <c r="K65" s="6"/>
      <c r="L65" s="58">
        <v>34.507461186061803</v>
      </c>
      <c r="M65" s="56">
        <v>34.499595055621604</v>
      </c>
      <c r="N65" s="54">
        <f t="shared" si="56"/>
        <v>-7.8661304401990151E-3</v>
      </c>
      <c r="O65" s="55">
        <v>1.024381</v>
      </c>
      <c r="P65" s="20">
        <v>8.0275681145136417</v>
      </c>
      <c r="Q65" s="45">
        <v>8.0175503908664414</v>
      </c>
      <c r="R65">
        <f t="shared" si="57"/>
        <v>-1.0017723647200327E-2</v>
      </c>
      <c r="S65" s="21">
        <v>3.8730391780566964</v>
      </c>
      <c r="T65" s="27">
        <v>3.8095739386699057</v>
      </c>
      <c r="U65">
        <f t="shared" si="58"/>
        <v>-6.3465239386790717E-2</v>
      </c>
      <c r="V65" s="28">
        <v>448.41355141224631</v>
      </c>
      <c r="W65" s="47">
        <v>461.96322771198254</v>
      </c>
      <c r="X65" s="49">
        <f t="shared" si="59"/>
        <v>13.549676299736234</v>
      </c>
      <c r="Y65" s="28">
        <v>465.44627447474738</v>
      </c>
      <c r="Z65" s="47">
        <v>479.51070513899316</v>
      </c>
      <c r="AA65" s="37">
        <f t="shared" si="60"/>
        <v>14.064430664245776</v>
      </c>
      <c r="AB65" s="60">
        <v>2138.64822</v>
      </c>
      <c r="AC65" s="61">
        <v>2147.7051110000002</v>
      </c>
      <c r="AD65" s="43">
        <f t="shared" si="61"/>
        <v>9.0568910000001779</v>
      </c>
      <c r="AE65" s="31">
        <f t="shared" si="62"/>
        <v>2.1386482199999999E-3</v>
      </c>
      <c r="AF65" s="29">
        <f t="shared" si="63"/>
        <v>2.1477051110000002E-3</v>
      </c>
      <c r="AG65" s="64">
        <v>2466.8315299999999</v>
      </c>
      <c r="AH65" s="64">
        <v>2469.7364219999999</v>
      </c>
      <c r="AI65" s="24">
        <f t="shared" si="64"/>
        <v>2.904892000000018</v>
      </c>
      <c r="AJ65" s="24">
        <f t="shared" si="65"/>
        <v>0.11242939400001806</v>
      </c>
      <c r="AK65" s="31">
        <f t="shared" si="66"/>
        <v>2.4668315299999997E-3</v>
      </c>
      <c r="AL65" s="31">
        <f t="shared" si="67"/>
        <v>2.4697364219999998E-3</v>
      </c>
      <c r="AM65">
        <v>0.72</v>
      </c>
      <c r="AN65">
        <v>1.8</v>
      </c>
      <c r="AO65">
        <v>1.746</v>
      </c>
      <c r="AP65">
        <v>1.4330000000000001</v>
      </c>
      <c r="AQ65">
        <v>0.313</v>
      </c>
      <c r="AR65">
        <v>2.278</v>
      </c>
      <c r="AS65">
        <v>3.1160000000000001</v>
      </c>
      <c r="AT65">
        <v>2.274</v>
      </c>
      <c r="AU65">
        <v>0.94199999999999995</v>
      </c>
      <c r="AV65">
        <v>0.74399999999999999</v>
      </c>
      <c r="AW65">
        <v>0.19800000000000001</v>
      </c>
      <c r="AX65">
        <v>2.343</v>
      </c>
      <c r="AY65">
        <f t="shared" si="68"/>
        <v>2.3959999999999999</v>
      </c>
      <c r="AZ65">
        <f t="shared" si="69"/>
        <v>0.47399999999999998</v>
      </c>
      <c r="BA65">
        <f t="shared" si="70"/>
        <v>-0.80400000000000005</v>
      </c>
      <c r="BB65">
        <f t="shared" si="71"/>
        <v>-0.68900000000000006</v>
      </c>
      <c r="BC65">
        <f t="shared" si="72"/>
        <v>-0.11499999999999999</v>
      </c>
      <c r="BD65">
        <f t="shared" si="73"/>
        <v>6.4999999999999947E-2</v>
      </c>
      <c r="BE65">
        <f t="shared" si="74"/>
        <v>2.4544168759999998</v>
      </c>
      <c r="BF65">
        <f t="shared" si="75"/>
        <v>0.48555659399999995</v>
      </c>
      <c r="BG65">
        <f t="shared" si="76"/>
        <v>-0.823602324</v>
      </c>
      <c r="BH65">
        <f t="shared" si="77"/>
        <v>-0.70579850900000007</v>
      </c>
      <c r="BI65">
        <f t="shared" si="78"/>
        <v>-0.11780381499999999</v>
      </c>
      <c r="BJ65">
        <f t="shared" si="79"/>
        <v>6.6584764999999949E-2</v>
      </c>
      <c r="BK65" s="31">
        <f t="shared" si="80"/>
        <v>1.1242939400001805E-7</v>
      </c>
      <c r="BL65" s="31">
        <f t="shared" si="81"/>
        <v>-4.3188950645674682E-6</v>
      </c>
      <c r="BM65" s="31">
        <f t="shared" si="82"/>
        <v>-1.4396316881891561E-6</v>
      </c>
    </row>
    <row r="66" spans="1:76" x14ac:dyDescent="0.2">
      <c r="A66" s="6">
        <v>4691</v>
      </c>
      <c r="B66" s="7">
        <v>43832</v>
      </c>
      <c r="C66" s="6">
        <v>2</v>
      </c>
      <c r="D66" s="6">
        <v>8.0500000000000007</v>
      </c>
      <c r="E66" s="6">
        <v>6827</v>
      </c>
      <c r="F66" t="s">
        <v>41</v>
      </c>
      <c r="G66" s="10" t="s">
        <v>76</v>
      </c>
      <c r="H66" s="8">
        <v>0.35625000000000001</v>
      </c>
      <c r="I66" s="8">
        <v>0.48472222222222222</v>
      </c>
      <c r="J66">
        <v>3.08</v>
      </c>
      <c r="K66" s="6">
        <v>96.5</v>
      </c>
      <c r="L66" s="58">
        <v>34.507461186061803</v>
      </c>
      <c r="M66" s="56">
        <v>34.538925375491203</v>
      </c>
      <c r="N66" s="54">
        <f t="shared" ref="N66:N97" si="106">M66-L66</f>
        <v>3.146418942939988E-2</v>
      </c>
      <c r="O66" s="55">
        <v>1.024411</v>
      </c>
      <c r="P66" s="20">
        <v>8.0275681145136417</v>
      </c>
      <c r="Q66" s="45">
        <v>7.9127756354988517</v>
      </c>
      <c r="R66">
        <f t="shared" ref="R66:R97" si="107">Q66-P66</f>
        <v>-0.11479247901479006</v>
      </c>
      <c r="S66" s="21">
        <v>3.8730391780566964</v>
      </c>
      <c r="T66" s="27">
        <v>3.156153061924825</v>
      </c>
      <c r="U66">
        <f t="shared" ref="U66:U97" si="108">T66-S66</f>
        <v>-0.71688611613187136</v>
      </c>
      <c r="V66" s="28">
        <v>448.41355141224631</v>
      </c>
      <c r="W66" s="47">
        <v>619.57717792698691</v>
      </c>
      <c r="X66" s="49">
        <f t="shared" ref="X66:X97" si="109">W66-V66</f>
        <v>171.1636265147406</v>
      </c>
      <c r="Y66" s="28">
        <v>465.44627447474738</v>
      </c>
      <c r="Z66" s="47">
        <v>643.1110318126083</v>
      </c>
      <c r="AA66" s="37">
        <f t="shared" ref="AA66:AA97" si="110">Z66-Y66</f>
        <v>177.66475733786092</v>
      </c>
      <c r="AB66" s="60">
        <v>2138.64822</v>
      </c>
      <c r="AC66" s="61">
        <v>2213.750614</v>
      </c>
      <c r="AD66" s="43">
        <f t="shared" ref="AD66:AD97" si="111">AC66-AB66</f>
        <v>75.102394000000004</v>
      </c>
      <c r="AE66" s="31">
        <f t="shared" ref="AE66:AE97" si="112">AB66*10^-6</f>
        <v>2.1386482199999999E-3</v>
      </c>
      <c r="AF66" s="29">
        <f t="shared" ref="AF66:AF97" si="113">AC66*10^-6</f>
        <v>2.2137506140000002E-3</v>
      </c>
      <c r="AG66" s="64">
        <v>2466.8315299999999</v>
      </c>
      <c r="AH66" s="64">
        <v>2473.7819669590399</v>
      </c>
      <c r="AI66" s="24">
        <f t="shared" ref="AI66:AI97" si="114">AH66-AG66</f>
        <v>6.9504369590399619</v>
      </c>
      <c r="AJ66" s="24">
        <f t="shared" ref="AJ66:AJ97" si="115">AI66+BF66+(BH66+BI66)-BE66</f>
        <v>4.1578925730399616</v>
      </c>
      <c r="AK66" s="31">
        <f t="shared" ref="AK66:AK97" si="116">AG66*10^-6</f>
        <v>2.4668315299999997E-3</v>
      </c>
      <c r="AL66" s="31">
        <f t="shared" ref="AL66:AL97" si="117">AH66*10^-6</f>
        <v>2.4737819669590397E-3</v>
      </c>
      <c r="AM66">
        <v>0.72</v>
      </c>
      <c r="AN66">
        <v>1.8</v>
      </c>
      <c r="AO66">
        <v>1.746</v>
      </c>
      <c r="AP66">
        <v>1.4330000000000001</v>
      </c>
      <c r="AQ66">
        <v>0.313</v>
      </c>
      <c r="AR66">
        <v>2.278</v>
      </c>
      <c r="AS66">
        <v>3.1160000000000001</v>
      </c>
      <c r="AT66">
        <v>2.274</v>
      </c>
      <c r="AU66">
        <v>0.94199999999999995</v>
      </c>
      <c r="AV66">
        <v>0.74399999999999999</v>
      </c>
      <c r="AW66">
        <v>0.19800000000000001</v>
      </c>
      <c r="AX66">
        <v>2.343</v>
      </c>
      <c r="AY66">
        <f t="shared" ref="AY66:AY97" si="118">AS66-AM66</f>
        <v>2.3959999999999999</v>
      </c>
      <c r="AZ66">
        <f t="shared" ref="AZ66:AZ97" si="119">AT66-AN66</f>
        <v>0.47399999999999998</v>
      </c>
      <c r="BA66">
        <f t="shared" ref="BA66:BA97" si="120">AU66-AO66</f>
        <v>-0.80400000000000005</v>
      </c>
      <c r="BB66">
        <f t="shared" ref="BB66:BB97" si="121">AV66-AP66</f>
        <v>-0.68900000000000006</v>
      </c>
      <c r="BC66">
        <f t="shared" ref="BC66:BC97" si="122">AW66-AQ66</f>
        <v>-0.11499999999999999</v>
      </c>
      <c r="BD66">
        <f t="shared" ref="BD66:BD97" si="123">AX66-AR66</f>
        <v>6.4999999999999947E-2</v>
      </c>
      <c r="BE66">
        <f t="shared" ref="BE66:BE97" si="124">AY66*O66</f>
        <v>2.4544887559999999</v>
      </c>
      <c r="BF66">
        <f t="shared" ref="BF66:BF97" si="125">AZ66*O66</f>
        <v>0.48557081399999996</v>
      </c>
      <c r="BG66">
        <f t="shared" ref="BG66:BG97" si="126">BA66*O66</f>
        <v>-0.82362644400000007</v>
      </c>
      <c r="BH66">
        <f t="shared" ref="BH66:BH97" si="127">BB66*O66</f>
        <v>-0.70581917900000002</v>
      </c>
      <c r="BI66">
        <f t="shared" ref="BI66:BI97" si="128">BC66*O66</f>
        <v>-0.11780726499999998</v>
      </c>
      <c r="BJ66">
        <f t="shared" ref="BJ66:BJ97" si="129">BD66*O66</f>
        <v>6.6586714999999949E-2</v>
      </c>
      <c r="BK66" s="31">
        <f t="shared" ref="BK66:BK97" si="130">AJ66*10^-6</f>
        <v>4.1578925730399618E-6</v>
      </c>
      <c r="BL66" s="31">
        <f t="shared" ref="BL66:BL97" si="131">-(0.5*BK66*100*0.75*O66)</f>
        <v>-1.5972715832401652E-4</v>
      </c>
      <c r="BM66" s="31">
        <f t="shared" ref="BM66:BM97" si="132">BL66/3</f>
        <v>-5.3242386108005509E-5</v>
      </c>
      <c r="BN66">
        <v>3.9140000000000001</v>
      </c>
      <c r="BO66">
        <v>1.9570000000000001</v>
      </c>
      <c r="BP66">
        <v>1.4330000000000001</v>
      </c>
      <c r="BQ66">
        <f t="shared" ref="BQ66:BQ71" si="133">(2*3.14159265359*BO66*BP66)+(2*3.14159265359*BO66^2)</f>
        <v>41.684096460452778</v>
      </c>
      <c r="BR66" s="13">
        <f t="shared" ref="BR66:BR71" si="134">BM66/BQ66</f>
        <v>-1.277282959905788E-6</v>
      </c>
      <c r="BS66" s="13">
        <f t="shared" ref="BS66:BS71" si="135">BR66*10^3</f>
        <v>-1.2772829599057879E-3</v>
      </c>
      <c r="BT66" s="13">
        <f t="shared" ref="BT66:BT71" si="136">BR66*10^6</f>
        <v>-1.277282959905788</v>
      </c>
      <c r="BV66" s="17">
        <f t="shared" ref="BV66:BV71" si="137">BS66*12</f>
        <v>-1.5327395518869455E-2</v>
      </c>
      <c r="BW66" s="51">
        <f t="shared" ref="BW66:BW71" si="138">BU59+BV66</f>
        <v>-3.4121763673956473E-2</v>
      </c>
      <c r="BX66" s="52">
        <f t="shared" ref="BX66:BX71" si="139">BW66*10^3</f>
        <v>-34.121763673956472</v>
      </c>
    </row>
    <row r="67" spans="1:76" x14ac:dyDescent="0.2">
      <c r="A67" s="6">
        <v>4692</v>
      </c>
      <c r="B67" s="7">
        <v>43832</v>
      </c>
      <c r="C67" s="6">
        <v>2</v>
      </c>
      <c r="D67" s="6">
        <v>8.0500000000000007</v>
      </c>
      <c r="E67" s="6">
        <v>6883</v>
      </c>
      <c r="F67" t="s">
        <v>41</v>
      </c>
      <c r="G67" s="10" t="s">
        <v>76</v>
      </c>
      <c r="H67" s="8">
        <v>0.35625000000000001</v>
      </c>
      <c r="I67" s="8">
        <v>0.48472222222222222</v>
      </c>
      <c r="J67">
        <v>3.08</v>
      </c>
      <c r="K67" s="6">
        <v>92.7</v>
      </c>
      <c r="L67" s="58">
        <v>34.507461186061803</v>
      </c>
      <c r="M67" s="56">
        <v>34.445842275327699</v>
      </c>
      <c r="N67" s="54">
        <f t="shared" si="106"/>
        <v>-6.1618910734104304E-2</v>
      </c>
      <c r="O67" s="55">
        <v>1.02434</v>
      </c>
      <c r="P67" s="20">
        <v>8.0275681145136417</v>
      </c>
      <c r="Q67" s="45">
        <v>7.9504022897978466</v>
      </c>
      <c r="R67" s="40">
        <f t="shared" si="107"/>
        <v>-7.7165824715795139E-2</v>
      </c>
      <c r="S67" s="21">
        <v>3.8730391780566964</v>
      </c>
      <c r="T67" s="27">
        <v>3.3832017630579716</v>
      </c>
      <c r="U67" s="39">
        <f t="shared" si="108"/>
        <v>-0.4898374149987248</v>
      </c>
      <c r="V67" s="28">
        <v>448.41355141224631</v>
      </c>
      <c r="W67" s="47">
        <v>559.53309440866667</v>
      </c>
      <c r="X67" s="37">
        <f t="shared" si="109"/>
        <v>111.11954299642036</v>
      </c>
      <c r="Y67" s="28">
        <v>465.44627447474738</v>
      </c>
      <c r="Z67" s="47">
        <v>580.78736697929969</v>
      </c>
      <c r="AA67" s="37">
        <f t="shared" si="110"/>
        <v>115.34109250455231</v>
      </c>
      <c r="AB67" s="60">
        <v>2138.64822</v>
      </c>
      <c r="AC67" s="61">
        <v>2195.0638210000002</v>
      </c>
      <c r="AD67" s="43">
        <f t="shared" si="111"/>
        <v>56.415601000000152</v>
      </c>
      <c r="AE67" s="31">
        <f t="shared" si="112"/>
        <v>2.1386482199999999E-3</v>
      </c>
      <c r="AF67" s="29">
        <f t="shared" si="113"/>
        <v>2.1950638209999999E-3</v>
      </c>
      <c r="AG67" s="64">
        <v>2466.8315299999999</v>
      </c>
      <c r="AH67" s="64">
        <v>2476.2978130362999</v>
      </c>
      <c r="AI67" s="24">
        <f t="shared" si="114"/>
        <v>9.4662830362999557</v>
      </c>
      <c r="AJ67" s="24">
        <f t="shared" si="115"/>
        <v>6.6739321962999547</v>
      </c>
      <c r="AK67" s="31">
        <f t="shared" si="116"/>
        <v>2.4668315299999997E-3</v>
      </c>
      <c r="AL67" s="31">
        <f t="shared" si="117"/>
        <v>2.4762978130362999E-3</v>
      </c>
      <c r="AM67">
        <v>0.72</v>
      </c>
      <c r="AN67">
        <v>1.8</v>
      </c>
      <c r="AO67">
        <v>1.746</v>
      </c>
      <c r="AP67">
        <v>1.4330000000000001</v>
      </c>
      <c r="AQ67">
        <v>0.313</v>
      </c>
      <c r="AR67">
        <v>2.278</v>
      </c>
      <c r="AS67">
        <v>3.1160000000000001</v>
      </c>
      <c r="AT67">
        <v>2.274</v>
      </c>
      <c r="AU67">
        <v>0.94199999999999995</v>
      </c>
      <c r="AV67">
        <v>0.74399999999999999</v>
      </c>
      <c r="AW67">
        <v>0.19800000000000001</v>
      </c>
      <c r="AX67">
        <v>2.343</v>
      </c>
      <c r="AY67">
        <f t="shared" si="118"/>
        <v>2.3959999999999999</v>
      </c>
      <c r="AZ67">
        <f t="shared" si="119"/>
        <v>0.47399999999999998</v>
      </c>
      <c r="BA67">
        <f t="shared" si="120"/>
        <v>-0.80400000000000005</v>
      </c>
      <c r="BB67">
        <f t="shared" si="121"/>
        <v>-0.68900000000000006</v>
      </c>
      <c r="BC67">
        <f t="shared" si="122"/>
        <v>-0.11499999999999999</v>
      </c>
      <c r="BD67">
        <f t="shared" si="123"/>
        <v>6.4999999999999947E-2</v>
      </c>
      <c r="BE67">
        <f t="shared" si="124"/>
        <v>2.4543186399999999</v>
      </c>
      <c r="BF67">
        <f t="shared" si="125"/>
        <v>0.48553715999999997</v>
      </c>
      <c r="BG67">
        <f t="shared" si="126"/>
        <v>-0.82356936000000003</v>
      </c>
      <c r="BH67">
        <f t="shared" si="127"/>
        <v>-0.70577026000000009</v>
      </c>
      <c r="BI67">
        <f t="shared" si="128"/>
        <v>-0.11779909999999999</v>
      </c>
      <c r="BJ67">
        <f t="shared" si="129"/>
        <v>6.658209999999995E-2</v>
      </c>
      <c r="BK67" s="31">
        <f t="shared" si="130"/>
        <v>6.6739321962999548E-6</v>
      </c>
      <c r="BL67" s="31">
        <f t="shared" si="131"/>
        <v>-2.5636408897342111E-4</v>
      </c>
      <c r="BM67" s="31">
        <f t="shared" si="132"/>
        <v>-8.5454696324473707E-5</v>
      </c>
      <c r="BN67">
        <v>3.6909999999999998</v>
      </c>
      <c r="BO67">
        <v>1.8454999999999999</v>
      </c>
      <c r="BP67">
        <v>1.5190000000000001</v>
      </c>
      <c r="BQ67">
        <f t="shared" si="133"/>
        <v>39.013458390766118</v>
      </c>
      <c r="BR67" s="13">
        <f t="shared" si="134"/>
        <v>-2.1903901845497377E-6</v>
      </c>
      <c r="BS67" s="13">
        <f t="shared" si="135"/>
        <v>-2.1903901845497379E-3</v>
      </c>
      <c r="BT67" s="13">
        <f t="shared" si="136"/>
        <v>-2.1903901845497376</v>
      </c>
      <c r="BV67" s="17">
        <f t="shared" si="137"/>
        <v>-2.6284682214596854E-2</v>
      </c>
      <c r="BW67" s="51">
        <f t="shared" si="138"/>
        <v>-6.924529421606726E-2</v>
      </c>
      <c r="BX67" s="52">
        <f t="shared" si="139"/>
        <v>-69.245294216067265</v>
      </c>
    </row>
    <row r="68" spans="1:76" x14ac:dyDescent="0.2">
      <c r="A68" s="6">
        <v>4693</v>
      </c>
      <c r="B68" s="7">
        <v>43832</v>
      </c>
      <c r="C68" s="6">
        <v>2</v>
      </c>
      <c r="D68" s="6">
        <v>8.0500000000000007</v>
      </c>
      <c r="E68" s="6">
        <v>6873</v>
      </c>
      <c r="F68" t="s">
        <v>41</v>
      </c>
      <c r="G68" s="10" t="s">
        <v>76</v>
      </c>
      <c r="H68" s="8">
        <v>0.35625000000000001</v>
      </c>
      <c r="I68" s="8">
        <v>0.48472222222222222</v>
      </c>
      <c r="J68">
        <v>3.08</v>
      </c>
      <c r="K68" s="6">
        <v>90.8</v>
      </c>
      <c r="L68" s="58">
        <v>34.507461186061803</v>
      </c>
      <c r="M68" s="56">
        <v>34.511394238821602</v>
      </c>
      <c r="N68" s="54">
        <f t="shared" si="106"/>
        <v>3.9330527597982723E-3</v>
      </c>
      <c r="O68" s="55">
        <v>1.0243899999999999</v>
      </c>
      <c r="P68" s="20">
        <v>8.0275681145136417</v>
      </c>
      <c r="Q68" s="45">
        <v>7.8982395023079048</v>
      </c>
      <c r="R68" s="41">
        <f t="shared" si="107"/>
        <v>-0.12932861220573688</v>
      </c>
      <c r="S68" s="21">
        <v>3.8730391780566964</v>
      </c>
      <c r="T68" s="27">
        <v>3.0787594799872924</v>
      </c>
      <c r="U68" s="38">
        <f t="shared" si="108"/>
        <v>-0.79427969806940402</v>
      </c>
      <c r="V68" s="28">
        <v>448.41355141224631</v>
      </c>
      <c r="W68" s="47">
        <v>646.5847892952653</v>
      </c>
      <c r="X68" s="49">
        <f t="shared" si="109"/>
        <v>198.17123788301899</v>
      </c>
      <c r="Y68" s="28">
        <v>465.44627447474738</v>
      </c>
      <c r="Z68" s="47">
        <v>671.14487486805501</v>
      </c>
      <c r="AA68" s="37">
        <f t="shared" si="110"/>
        <v>205.69860039330763</v>
      </c>
      <c r="AB68" s="60">
        <v>2138.64822</v>
      </c>
      <c r="AC68" s="61">
        <v>2227.9416203999999</v>
      </c>
      <c r="AD68" s="43">
        <f t="shared" si="111"/>
        <v>89.293400399999882</v>
      </c>
      <c r="AE68" s="31">
        <f t="shared" si="112"/>
        <v>2.1386482199999999E-3</v>
      </c>
      <c r="AF68" s="29">
        <f t="shared" si="113"/>
        <v>2.2279416203999998E-3</v>
      </c>
      <c r="AG68" s="64">
        <v>2466.8315299999999</v>
      </c>
      <c r="AH68" s="64">
        <v>2480.11747725232</v>
      </c>
      <c r="AI68" s="24">
        <f t="shared" si="114"/>
        <v>13.285947252320057</v>
      </c>
      <c r="AJ68" s="24">
        <f t="shared" si="115"/>
        <v>10.493460112320058</v>
      </c>
      <c r="AK68" s="31">
        <f t="shared" si="116"/>
        <v>2.4668315299999997E-3</v>
      </c>
      <c r="AL68" s="31">
        <f t="shared" si="117"/>
        <v>2.4801174772523197E-3</v>
      </c>
      <c r="AM68">
        <v>0.72</v>
      </c>
      <c r="AN68">
        <v>1.8</v>
      </c>
      <c r="AO68">
        <v>1.746</v>
      </c>
      <c r="AP68">
        <v>1.4330000000000001</v>
      </c>
      <c r="AQ68">
        <v>0.313</v>
      </c>
      <c r="AR68">
        <v>2.278</v>
      </c>
      <c r="AS68">
        <v>3.1160000000000001</v>
      </c>
      <c r="AT68">
        <v>2.274</v>
      </c>
      <c r="AU68">
        <v>0.94199999999999995</v>
      </c>
      <c r="AV68">
        <v>0.74399999999999999</v>
      </c>
      <c r="AW68">
        <v>0.19800000000000001</v>
      </c>
      <c r="AX68">
        <v>2.343</v>
      </c>
      <c r="AY68">
        <f t="shared" si="118"/>
        <v>2.3959999999999999</v>
      </c>
      <c r="AZ68">
        <f t="shared" si="119"/>
        <v>0.47399999999999998</v>
      </c>
      <c r="BA68">
        <f t="shared" si="120"/>
        <v>-0.80400000000000005</v>
      </c>
      <c r="BB68">
        <f t="shared" si="121"/>
        <v>-0.68900000000000006</v>
      </c>
      <c r="BC68">
        <f t="shared" si="122"/>
        <v>-0.11499999999999999</v>
      </c>
      <c r="BD68">
        <f t="shared" si="123"/>
        <v>6.4999999999999947E-2</v>
      </c>
      <c r="BE68">
        <f t="shared" si="124"/>
        <v>2.4544384399999997</v>
      </c>
      <c r="BF68">
        <f t="shared" si="125"/>
        <v>0.48556085999999993</v>
      </c>
      <c r="BG68">
        <f t="shared" si="126"/>
        <v>-0.82360955999999996</v>
      </c>
      <c r="BH68">
        <f t="shared" si="127"/>
        <v>-0.70580471</v>
      </c>
      <c r="BI68">
        <f t="shared" si="128"/>
        <v>-0.11780484999999997</v>
      </c>
      <c r="BJ68">
        <f t="shared" si="129"/>
        <v>6.6585349999999946E-2</v>
      </c>
      <c r="BK68" s="31">
        <f t="shared" si="130"/>
        <v>1.0493460112320058E-5</v>
      </c>
      <c r="BL68" s="31">
        <f t="shared" si="131"/>
        <v>-4.0310233516723291E-4</v>
      </c>
      <c r="BM68" s="31">
        <f t="shared" si="132"/>
        <v>-1.343674450557443E-4</v>
      </c>
      <c r="BN68">
        <v>3.6710000000000003</v>
      </c>
      <c r="BO68">
        <v>1.8355000000000001</v>
      </c>
      <c r="BP68">
        <v>1.7250000000000001</v>
      </c>
      <c r="BQ68">
        <f t="shared" si="133"/>
        <v>41.062486800846521</v>
      </c>
      <c r="BR68" s="13">
        <f t="shared" si="134"/>
        <v>-3.2722675980981808E-6</v>
      </c>
      <c r="BS68" s="13">
        <f t="shared" si="135"/>
        <v>-3.2722675980981809E-3</v>
      </c>
      <c r="BT68" s="13">
        <f t="shared" si="136"/>
        <v>-3.272267598098181</v>
      </c>
      <c r="BV68" s="17">
        <f t="shared" si="137"/>
        <v>-3.9267211177178171E-2</v>
      </c>
      <c r="BW68" s="51">
        <f t="shared" si="138"/>
        <v>-5.8644405909522121E-2</v>
      </c>
      <c r="BX68" s="52">
        <f t="shared" si="139"/>
        <v>-58.644405909522121</v>
      </c>
    </row>
    <row r="69" spans="1:76" x14ac:dyDescent="0.2">
      <c r="A69" s="6">
        <v>4694</v>
      </c>
      <c r="B69" s="7">
        <v>43832</v>
      </c>
      <c r="C69" s="6">
        <v>2</v>
      </c>
      <c r="D69" s="6">
        <v>8.0500000000000007</v>
      </c>
      <c r="E69" s="6">
        <v>6864</v>
      </c>
      <c r="F69" t="s">
        <v>41</v>
      </c>
      <c r="G69" s="10" t="s">
        <v>76</v>
      </c>
      <c r="H69" s="8">
        <v>0.35625000000000001</v>
      </c>
      <c r="I69" s="8">
        <v>0.48472222222222222</v>
      </c>
      <c r="J69">
        <v>3.08</v>
      </c>
      <c r="K69" s="6">
        <v>99.3</v>
      </c>
      <c r="L69" s="58">
        <v>34.507461186061803</v>
      </c>
      <c r="M69" s="56">
        <v>34.537614378216801</v>
      </c>
      <c r="N69" s="54">
        <f t="shared" si="106"/>
        <v>3.015319215499801E-2</v>
      </c>
      <c r="O69" s="55">
        <v>1.02441</v>
      </c>
      <c r="P69" s="20">
        <v>8.0275681145136417</v>
      </c>
      <c r="Q69" s="45">
        <v>7.9331215056343245</v>
      </c>
      <c r="R69">
        <f t="shared" si="107"/>
        <v>-9.4446608879317218E-2</v>
      </c>
      <c r="S69" s="21">
        <v>3.8730391780566964</v>
      </c>
      <c r="T69" s="27">
        <v>3.2796226154722548</v>
      </c>
      <c r="U69">
        <f t="shared" si="108"/>
        <v>-0.59341656258444164</v>
      </c>
      <c r="V69" s="28">
        <v>448.41355141224631</v>
      </c>
      <c r="W69" s="47">
        <v>586.24738777385119</v>
      </c>
      <c r="X69" s="49">
        <f t="shared" si="109"/>
        <v>137.83383636160488</v>
      </c>
      <c r="Y69" s="28">
        <v>465.44627447474738</v>
      </c>
      <c r="Z69" s="47">
        <v>608.5152683209476</v>
      </c>
      <c r="AA69" s="37">
        <f t="shared" si="110"/>
        <v>143.06899384620021</v>
      </c>
      <c r="AB69" s="60">
        <v>2138.64822</v>
      </c>
      <c r="AC69" s="61">
        <v>2203.6631090000001</v>
      </c>
      <c r="AD69" s="43">
        <f t="shared" si="111"/>
        <v>65.014889000000039</v>
      </c>
      <c r="AE69" s="31">
        <f t="shared" si="112"/>
        <v>2.1386482199999999E-3</v>
      </c>
      <c r="AF69" s="29">
        <f t="shared" si="113"/>
        <v>2.2036631089999998E-3</v>
      </c>
      <c r="AG69" s="64">
        <v>2466.8315299999999</v>
      </c>
      <c r="AH69" s="64">
        <v>2475.4186877984098</v>
      </c>
      <c r="AI69" s="24">
        <f t="shared" si="114"/>
        <v>8.5871577984098622</v>
      </c>
      <c r="AJ69" s="24">
        <f t="shared" si="115"/>
        <v>5.7946161384098627</v>
      </c>
      <c r="AK69" s="31">
        <f t="shared" si="116"/>
        <v>2.4668315299999997E-3</v>
      </c>
      <c r="AL69" s="31">
        <f t="shared" si="117"/>
        <v>2.4754186877984099E-3</v>
      </c>
      <c r="AM69">
        <v>0.72</v>
      </c>
      <c r="AN69">
        <v>1.8</v>
      </c>
      <c r="AO69">
        <v>1.746</v>
      </c>
      <c r="AP69">
        <v>1.4330000000000001</v>
      </c>
      <c r="AQ69">
        <v>0.313</v>
      </c>
      <c r="AR69">
        <v>2.278</v>
      </c>
      <c r="AS69">
        <v>3.1160000000000001</v>
      </c>
      <c r="AT69">
        <v>2.274</v>
      </c>
      <c r="AU69">
        <v>0.94199999999999995</v>
      </c>
      <c r="AV69">
        <v>0.74399999999999999</v>
      </c>
      <c r="AW69">
        <v>0.19800000000000001</v>
      </c>
      <c r="AX69">
        <v>2.343</v>
      </c>
      <c r="AY69">
        <f t="shared" si="118"/>
        <v>2.3959999999999999</v>
      </c>
      <c r="AZ69">
        <f t="shared" si="119"/>
        <v>0.47399999999999998</v>
      </c>
      <c r="BA69">
        <f t="shared" si="120"/>
        <v>-0.80400000000000005</v>
      </c>
      <c r="BB69">
        <f t="shared" si="121"/>
        <v>-0.68900000000000006</v>
      </c>
      <c r="BC69">
        <f t="shared" si="122"/>
        <v>-0.11499999999999999</v>
      </c>
      <c r="BD69">
        <f t="shared" si="123"/>
        <v>6.4999999999999947E-2</v>
      </c>
      <c r="BE69">
        <f t="shared" si="124"/>
        <v>2.4544863600000002</v>
      </c>
      <c r="BF69">
        <f t="shared" si="125"/>
        <v>0.48557033999999999</v>
      </c>
      <c r="BG69">
        <f t="shared" si="126"/>
        <v>-0.82362564000000005</v>
      </c>
      <c r="BH69">
        <f t="shared" si="127"/>
        <v>-0.70581849000000008</v>
      </c>
      <c r="BI69">
        <f t="shared" si="128"/>
        <v>-0.11780715</v>
      </c>
      <c r="BJ69">
        <f t="shared" si="129"/>
        <v>6.6586649999999942E-2</v>
      </c>
      <c r="BK69" s="31">
        <f t="shared" si="130"/>
        <v>5.7946161384098626E-6</v>
      </c>
      <c r="BL69" s="31">
        <f t="shared" si="131"/>
        <v>-2.2260235193806679E-4</v>
      </c>
      <c r="BM69" s="31">
        <f t="shared" si="132"/>
        <v>-7.4200783979355597E-5</v>
      </c>
      <c r="BN69">
        <v>3.8010000000000002</v>
      </c>
      <c r="BO69">
        <v>1.9005000000000001</v>
      </c>
      <c r="BP69">
        <v>1.4730000000000001</v>
      </c>
      <c r="BQ69">
        <f t="shared" si="133"/>
        <v>40.283616866983174</v>
      </c>
      <c r="BR69" s="13">
        <f t="shared" si="134"/>
        <v>-1.8419593311188314E-6</v>
      </c>
      <c r="BS69" s="13">
        <f t="shared" si="135"/>
        <v>-1.8419593311188314E-3</v>
      </c>
      <c r="BT69" s="13">
        <f t="shared" si="136"/>
        <v>-1.8419593311188314</v>
      </c>
      <c r="BV69" s="17">
        <f t="shared" si="137"/>
        <v>-2.2103511973425978E-2</v>
      </c>
      <c r="BW69" s="51">
        <f t="shared" si="138"/>
        <v>-4.0306483966888712E-2</v>
      </c>
      <c r="BX69" s="52">
        <f t="shared" si="139"/>
        <v>-40.306483966888713</v>
      </c>
    </row>
    <row r="70" spans="1:76" x14ac:dyDescent="0.2">
      <c r="A70" s="6">
        <v>4695</v>
      </c>
      <c r="B70" s="7">
        <v>43832</v>
      </c>
      <c r="C70" s="6">
        <v>2</v>
      </c>
      <c r="D70" s="6">
        <v>8.0500000000000007</v>
      </c>
      <c r="E70" s="6">
        <v>6831</v>
      </c>
      <c r="F70" t="s">
        <v>41</v>
      </c>
      <c r="G70" s="10" t="s">
        <v>76</v>
      </c>
      <c r="H70" s="8">
        <v>0.35625000000000001</v>
      </c>
      <c r="I70" s="8">
        <v>0.48472222222222222</v>
      </c>
      <c r="J70">
        <v>3.08</v>
      </c>
      <c r="K70" s="6"/>
      <c r="L70" s="58">
        <v>34.507461186061803</v>
      </c>
      <c r="M70" s="56">
        <v>34.524504354683813</v>
      </c>
      <c r="N70" s="54">
        <f t="shared" si="106"/>
        <v>1.704316862200983E-2</v>
      </c>
      <c r="O70" s="55">
        <v>1.0244</v>
      </c>
      <c r="P70" s="20">
        <v>8.0275681145136417</v>
      </c>
      <c r="Q70" s="45">
        <v>7.8988734411382957</v>
      </c>
      <c r="R70">
        <f t="shared" si="107"/>
        <v>-0.12869467337534601</v>
      </c>
      <c r="S70" s="21">
        <v>3.8730391780566964</v>
      </c>
      <c r="T70" s="27">
        <v>3.084570769877033</v>
      </c>
      <c r="U70">
        <f t="shared" si="108"/>
        <v>-0.78846840817966335</v>
      </c>
      <c r="V70" s="28">
        <v>448.41355141224631</v>
      </c>
      <c r="W70" s="47">
        <v>645.74666966672544</v>
      </c>
      <c r="X70" s="49">
        <f t="shared" si="109"/>
        <v>197.33311825447913</v>
      </c>
      <c r="Y70" s="28">
        <v>465.44627447474738</v>
      </c>
      <c r="Z70" s="47">
        <v>670.27473824176457</v>
      </c>
      <c r="AA70" s="37">
        <f t="shared" si="110"/>
        <v>204.82846376701718</v>
      </c>
      <c r="AB70" s="60">
        <v>2138.64822</v>
      </c>
      <c r="AC70" s="61">
        <v>2228.7161030000002</v>
      </c>
      <c r="AD70" s="43">
        <f t="shared" si="111"/>
        <v>90.067883000000165</v>
      </c>
      <c r="AE70" s="31">
        <f t="shared" si="112"/>
        <v>2.1386482199999999E-3</v>
      </c>
      <c r="AF70" s="29">
        <f t="shared" si="113"/>
        <v>2.228716103E-3</v>
      </c>
      <c r="AG70" s="64">
        <v>2466.8315299999999</v>
      </c>
      <c r="AH70" s="64">
        <v>2481.4274620000001</v>
      </c>
      <c r="AI70" s="24">
        <f t="shared" si="114"/>
        <v>14.595932000000175</v>
      </c>
      <c r="AJ70" s="24">
        <f t="shared" si="115"/>
        <v>11.803417600000174</v>
      </c>
      <c r="AK70" s="31">
        <f t="shared" si="116"/>
        <v>2.4668315299999997E-3</v>
      </c>
      <c r="AL70" s="31">
        <f t="shared" si="117"/>
        <v>2.4814274619999999E-3</v>
      </c>
      <c r="AM70">
        <v>0.72</v>
      </c>
      <c r="AN70">
        <v>1.8</v>
      </c>
      <c r="AO70">
        <v>1.746</v>
      </c>
      <c r="AP70">
        <v>1.4330000000000001</v>
      </c>
      <c r="AQ70">
        <v>0.313</v>
      </c>
      <c r="AR70">
        <v>2.278</v>
      </c>
      <c r="AS70">
        <v>3.1160000000000001</v>
      </c>
      <c r="AT70">
        <v>2.274</v>
      </c>
      <c r="AU70">
        <v>0.94199999999999995</v>
      </c>
      <c r="AV70">
        <v>0.74399999999999999</v>
      </c>
      <c r="AW70">
        <v>0.19800000000000001</v>
      </c>
      <c r="AX70">
        <v>2.343</v>
      </c>
      <c r="AY70">
        <f t="shared" si="118"/>
        <v>2.3959999999999999</v>
      </c>
      <c r="AZ70">
        <f t="shared" si="119"/>
        <v>0.47399999999999998</v>
      </c>
      <c r="BA70">
        <f t="shared" si="120"/>
        <v>-0.80400000000000005</v>
      </c>
      <c r="BB70">
        <f t="shared" si="121"/>
        <v>-0.68900000000000006</v>
      </c>
      <c r="BC70">
        <f t="shared" si="122"/>
        <v>-0.11499999999999999</v>
      </c>
      <c r="BD70">
        <f t="shared" si="123"/>
        <v>6.4999999999999947E-2</v>
      </c>
      <c r="BE70">
        <f t="shared" si="124"/>
        <v>2.4544623999999997</v>
      </c>
      <c r="BF70">
        <f t="shared" si="125"/>
        <v>0.48556559999999999</v>
      </c>
      <c r="BG70">
        <f t="shared" si="126"/>
        <v>-0.82361760000000006</v>
      </c>
      <c r="BH70">
        <f t="shared" si="127"/>
        <v>-0.70581160000000009</v>
      </c>
      <c r="BI70">
        <f t="shared" si="128"/>
        <v>-0.11780599999999999</v>
      </c>
      <c r="BJ70">
        <f t="shared" si="129"/>
        <v>6.6585999999999951E-2</v>
      </c>
      <c r="BK70" s="31">
        <f t="shared" si="130"/>
        <v>1.1803417600000173E-5</v>
      </c>
      <c r="BL70" s="31">
        <f t="shared" si="131"/>
        <v>-4.5342828710400661E-4</v>
      </c>
      <c r="BM70" s="31">
        <f t="shared" si="132"/>
        <v>-1.5114276236800219E-4</v>
      </c>
      <c r="BN70">
        <v>3.2590000000000003</v>
      </c>
      <c r="BO70">
        <v>1.6295000000000002</v>
      </c>
      <c r="BP70">
        <v>1.179</v>
      </c>
      <c r="BQ70">
        <f t="shared" si="133"/>
        <v>28.754688111432898</v>
      </c>
      <c r="BR70" s="13">
        <f t="shared" si="134"/>
        <v>-5.2562824462668281E-6</v>
      </c>
      <c r="BS70" s="13">
        <f t="shared" si="135"/>
        <v>-5.2562824462668283E-3</v>
      </c>
      <c r="BT70" s="13">
        <f t="shared" si="136"/>
        <v>-5.2562824462668285</v>
      </c>
      <c r="BV70" s="17">
        <f t="shared" si="137"/>
        <v>-6.3075389355201933E-2</v>
      </c>
      <c r="BW70" s="51">
        <f t="shared" si="138"/>
        <v>-0.14082377076383024</v>
      </c>
      <c r="BX70" s="52">
        <f t="shared" si="139"/>
        <v>-140.82377076383023</v>
      </c>
    </row>
    <row r="71" spans="1:76" x14ac:dyDescent="0.2">
      <c r="A71" s="6">
        <v>4696</v>
      </c>
      <c r="B71" s="7">
        <v>43832</v>
      </c>
      <c r="C71" s="6">
        <v>2</v>
      </c>
      <c r="D71" s="6">
        <v>8.0500000000000007</v>
      </c>
      <c r="E71" s="6">
        <v>6863</v>
      </c>
      <c r="F71" t="s">
        <v>41</v>
      </c>
      <c r="G71" s="10" t="s">
        <v>76</v>
      </c>
      <c r="H71" s="8">
        <v>0.35625000000000001</v>
      </c>
      <c r="I71" s="8">
        <v>0.48472222222222222</v>
      </c>
      <c r="J71">
        <v>3.08</v>
      </c>
      <c r="K71" s="6"/>
      <c r="L71" s="58">
        <v>34.507461186061803</v>
      </c>
      <c r="M71" s="56">
        <v>34.458952852511956</v>
      </c>
      <c r="N71" s="54">
        <f t="shared" si="106"/>
        <v>-4.8508333549847293E-2</v>
      </c>
      <c r="O71" s="55">
        <v>1.0243500000000001</v>
      </c>
      <c r="P71" s="20">
        <v>8.0275681145136417</v>
      </c>
      <c r="Q71" s="45">
        <v>7.9279328652524574</v>
      </c>
      <c r="R71">
        <f t="shared" si="107"/>
        <v>-9.9635249261184278E-2</v>
      </c>
      <c r="S71" s="21">
        <v>3.8730391780566964</v>
      </c>
      <c r="T71" s="27">
        <v>3.2570675419801209</v>
      </c>
      <c r="U71">
        <f t="shared" si="108"/>
        <v>-0.61597163607657546</v>
      </c>
      <c r="V71" s="28">
        <v>448.41355141224631</v>
      </c>
      <c r="W71" s="47">
        <v>597.23948204892201</v>
      </c>
      <c r="X71" s="49">
        <f t="shared" si="109"/>
        <v>148.82593063667571</v>
      </c>
      <c r="Y71" s="28">
        <v>465.44627447474738</v>
      </c>
      <c r="Z71" s="47">
        <v>619.92589129076077</v>
      </c>
      <c r="AA71" s="37">
        <f t="shared" si="110"/>
        <v>154.47961681601339</v>
      </c>
      <c r="AB71" s="60">
        <v>2138.64822</v>
      </c>
      <c r="AC71" s="61">
        <v>2215.1096207000001</v>
      </c>
      <c r="AD71" s="43">
        <f t="shared" si="111"/>
        <v>76.461400700000013</v>
      </c>
      <c r="AE71" s="31">
        <f t="shared" si="112"/>
        <v>2.1386482199999999E-3</v>
      </c>
      <c r="AF71" s="29">
        <f t="shared" si="113"/>
        <v>2.2151096206999999E-3</v>
      </c>
      <c r="AG71" s="64">
        <v>2466.8315299999999</v>
      </c>
      <c r="AH71" s="64">
        <v>2483.9869309999999</v>
      </c>
      <c r="AI71" s="24">
        <f t="shared" si="114"/>
        <v>17.155400999999983</v>
      </c>
      <c r="AJ71" s="24">
        <f t="shared" si="115"/>
        <v>14.363022899999983</v>
      </c>
      <c r="AK71" s="31">
        <f t="shared" si="116"/>
        <v>2.4668315299999997E-3</v>
      </c>
      <c r="AL71" s="31">
        <f t="shared" si="117"/>
        <v>2.4839869309999998E-3</v>
      </c>
      <c r="AM71">
        <v>0.72</v>
      </c>
      <c r="AN71">
        <v>1.8</v>
      </c>
      <c r="AO71">
        <v>1.746</v>
      </c>
      <c r="AP71">
        <v>1.4330000000000001</v>
      </c>
      <c r="AQ71">
        <v>0.313</v>
      </c>
      <c r="AR71">
        <v>2.278</v>
      </c>
      <c r="AS71">
        <v>3.1160000000000001</v>
      </c>
      <c r="AT71">
        <v>2.274</v>
      </c>
      <c r="AU71">
        <v>0.94199999999999995</v>
      </c>
      <c r="AV71">
        <v>0.74399999999999999</v>
      </c>
      <c r="AW71">
        <v>0.19800000000000001</v>
      </c>
      <c r="AX71">
        <v>2.343</v>
      </c>
      <c r="AY71">
        <f t="shared" si="118"/>
        <v>2.3959999999999999</v>
      </c>
      <c r="AZ71">
        <f t="shared" si="119"/>
        <v>0.47399999999999998</v>
      </c>
      <c r="BA71">
        <f t="shared" si="120"/>
        <v>-0.80400000000000005</v>
      </c>
      <c r="BB71">
        <f t="shared" si="121"/>
        <v>-0.68900000000000006</v>
      </c>
      <c r="BC71">
        <f t="shared" si="122"/>
        <v>-0.11499999999999999</v>
      </c>
      <c r="BD71">
        <f t="shared" si="123"/>
        <v>6.4999999999999947E-2</v>
      </c>
      <c r="BE71">
        <f t="shared" si="124"/>
        <v>2.4543425999999999</v>
      </c>
      <c r="BF71">
        <f t="shared" si="125"/>
        <v>0.48554190000000003</v>
      </c>
      <c r="BG71">
        <f t="shared" si="126"/>
        <v>-0.82357740000000013</v>
      </c>
      <c r="BH71">
        <f t="shared" si="127"/>
        <v>-0.70577715000000008</v>
      </c>
      <c r="BI71">
        <f t="shared" si="128"/>
        <v>-0.11780025</v>
      </c>
      <c r="BJ71">
        <f t="shared" si="129"/>
        <v>6.6582749999999954E-2</v>
      </c>
      <c r="BK71" s="31">
        <f t="shared" si="130"/>
        <v>1.4363022899999982E-5</v>
      </c>
      <c r="BL71" s="31">
        <f t="shared" si="131"/>
        <v>-5.5172859403556187E-4</v>
      </c>
      <c r="BM71" s="31">
        <f t="shared" si="132"/>
        <v>-1.8390953134518728E-4</v>
      </c>
      <c r="BN71">
        <v>3.89</v>
      </c>
      <c r="BO71">
        <v>1.9450000000000001</v>
      </c>
      <c r="BP71">
        <v>0.97300000000000009</v>
      </c>
      <c r="BQ71">
        <f t="shared" si="133"/>
        <v>35.660281042753169</v>
      </c>
      <c r="BR71" s="13">
        <f t="shared" si="134"/>
        <v>-5.1572653374407744E-6</v>
      </c>
      <c r="BS71" s="13">
        <f t="shared" si="135"/>
        <v>-5.1572653374407744E-3</v>
      </c>
      <c r="BT71" s="13">
        <f t="shared" si="136"/>
        <v>-5.1572653374407746</v>
      </c>
      <c r="BV71" s="17">
        <f t="shared" si="137"/>
        <v>-6.1887184049289293E-2</v>
      </c>
      <c r="BW71" s="51">
        <f t="shared" si="138"/>
        <v>-8.8055775980432696E-2</v>
      </c>
      <c r="BX71" s="52">
        <f t="shared" si="139"/>
        <v>-88.055775980432699</v>
      </c>
    </row>
    <row r="72" spans="1:76" x14ac:dyDescent="0.2">
      <c r="A72" s="6">
        <v>4666</v>
      </c>
      <c r="B72" s="7">
        <v>43831</v>
      </c>
      <c r="C72" s="6">
        <v>8</v>
      </c>
      <c r="D72" s="6">
        <v>8.0500000000000007</v>
      </c>
      <c r="E72" s="26" t="s">
        <v>79</v>
      </c>
      <c r="F72" t="s">
        <v>78</v>
      </c>
      <c r="G72" s="11" t="s">
        <v>77</v>
      </c>
      <c r="H72" s="8">
        <v>4.1666666666666664E-2</v>
      </c>
      <c r="I72" s="8">
        <v>0.16319444444444445</v>
      </c>
      <c r="J72">
        <v>2.92</v>
      </c>
      <c r="K72" s="6"/>
      <c r="L72" s="58">
        <v>34.632003820135502</v>
      </c>
      <c r="M72" s="56">
        <v>34.672642242347834</v>
      </c>
      <c r="N72" s="54">
        <f t="shared" si="106"/>
        <v>4.0638422212332159E-2</v>
      </c>
      <c r="O72" s="55">
        <v>1.024513</v>
      </c>
      <c r="P72" s="20">
        <v>8.0466574969665441</v>
      </c>
      <c r="Q72" s="45">
        <v>8.0792052524941198</v>
      </c>
      <c r="R72" s="40">
        <f t="shared" si="107"/>
        <v>3.2547755527575717E-2</v>
      </c>
      <c r="S72" s="21">
        <v>4.0276933083754578</v>
      </c>
      <c r="T72" s="27">
        <v>4.2624331491873031</v>
      </c>
      <c r="U72" s="39">
        <f t="shared" si="108"/>
        <v>0.23473984081184529</v>
      </c>
      <c r="V72" s="28">
        <v>426.01220014528747</v>
      </c>
      <c r="W72" s="47">
        <v>387.77228874191331</v>
      </c>
      <c r="X72" s="37">
        <f t="shared" si="109"/>
        <v>-38.239911403374151</v>
      </c>
      <c r="Y72" s="28">
        <v>442.19288321655398</v>
      </c>
      <c r="Z72" s="47">
        <v>402.50021561854822</v>
      </c>
      <c r="AA72" s="37">
        <f t="shared" si="110"/>
        <v>-39.692667598005755</v>
      </c>
      <c r="AB72" s="60">
        <v>2134.92742</v>
      </c>
      <c r="AC72" s="61">
        <v>2113.3170799999998</v>
      </c>
      <c r="AD72" s="43">
        <f t="shared" si="111"/>
        <v>-21.610340000000178</v>
      </c>
      <c r="AE72" s="31">
        <f t="shared" si="112"/>
        <v>2.1349274200000001E-3</v>
      </c>
      <c r="AF72" s="29">
        <f t="shared" si="113"/>
        <v>2.1133170799999997E-3</v>
      </c>
      <c r="AG72" s="64">
        <v>2477.5257068908636</v>
      </c>
      <c r="AH72" s="64">
        <v>2477.9939469999999</v>
      </c>
      <c r="AI72" s="24">
        <f t="shared" si="114"/>
        <v>0.46824010913633174</v>
      </c>
      <c r="AJ72" s="24">
        <f t="shared" si="115"/>
        <v>-0.46509123386366835</v>
      </c>
      <c r="AK72" s="31">
        <f t="shared" si="116"/>
        <v>2.4775257068908635E-3</v>
      </c>
      <c r="AL72" s="31">
        <f t="shared" si="117"/>
        <v>2.4779939469999996E-3</v>
      </c>
      <c r="AM72">
        <v>0.67200000000000004</v>
      </c>
      <c r="AN72">
        <v>1.61</v>
      </c>
      <c r="AO72">
        <v>0.80400000000000005</v>
      </c>
      <c r="AP72">
        <v>0.64600000000000002</v>
      </c>
      <c r="AQ72">
        <v>0.158</v>
      </c>
      <c r="AR72">
        <v>1.9239999999999999</v>
      </c>
      <c r="AS72">
        <v>1.175</v>
      </c>
      <c r="AT72">
        <v>1.3120000000000001</v>
      </c>
      <c r="AU72">
        <v>0.69399999999999995</v>
      </c>
      <c r="AV72">
        <v>0.56499999999999995</v>
      </c>
      <c r="AW72">
        <v>0.129</v>
      </c>
      <c r="AX72">
        <v>1.6659999999999999</v>
      </c>
      <c r="AY72">
        <f t="shared" si="118"/>
        <v>0.503</v>
      </c>
      <c r="AZ72">
        <f t="shared" si="119"/>
        <v>-0.29800000000000004</v>
      </c>
      <c r="BA72">
        <f t="shared" si="120"/>
        <v>-0.1100000000000001</v>
      </c>
      <c r="BB72">
        <f t="shared" si="121"/>
        <v>-8.1000000000000072E-2</v>
      </c>
      <c r="BC72">
        <f t="shared" si="122"/>
        <v>-2.8999999999999998E-2</v>
      </c>
      <c r="BD72">
        <f t="shared" si="123"/>
        <v>-0.25800000000000001</v>
      </c>
      <c r="BE72">
        <f t="shared" si="124"/>
        <v>0.51533003899999996</v>
      </c>
      <c r="BF72">
        <f t="shared" si="125"/>
        <v>-0.30530487400000006</v>
      </c>
      <c r="BG72">
        <f t="shared" si="126"/>
        <v>-0.1126964300000001</v>
      </c>
      <c r="BH72">
        <f t="shared" si="127"/>
        <v>-8.2985553000000073E-2</v>
      </c>
      <c r="BI72">
        <f t="shared" si="128"/>
        <v>-2.9710876999999997E-2</v>
      </c>
      <c r="BJ72">
        <f t="shared" si="129"/>
        <v>-0.26432435399999998</v>
      </c>
      <c r="BK72" s="31">
        <f t="shared" si="130"/>
        <v>-4.6509123386366832E-7</v>
      </c>
      <c r="BL72" s="31">
        <f t="shared" si="131"/>
        <v>1.7868450572976315E-5</v>
      </c>
      <c r="BM72" s="31">
        <f t="shared" si="132"/>
        <v>5.9561501909921049E-6</v>
      </c>
    </row>
    <row r="73" spans="1:76" x14ac:dyDescent="0.2">
      <c r="A73" s="6">
        <v>4667</v>
      </c>
      <c r="B73" s="7">
        <v>43831</v>
      </c>
      <c r="C73" s="6">
        <v>8</v>
      </c>
      <c r="D73" s="6">
        <v>8.0500000000000007</v>
      </c>
      <c r="E73" s="6">
        <v>6834</v>
      </c>
      <c r="F73" t="s">
        <v>41</v>
      </c>
      <c r="G73" s="11" t="s">
        <v>77</v>
      </c>
      <c r="H73" s="8">
        <v>4.1666666666666664E-2</v>
      </c>
      <c r="I73" s="8">
        <v>0.16319444444444445</v>
      </c>
      <c r="J73">
        <v>2.92</v>
      </c>
      <c r="K73" s="6">
        <v>98.7</v>
      </c>
      <c r="L73" s="58">
        <v>34.632003820135502</v>
      </c>
      <c r="M73" s="56">
        <v>34.531059377993003</v>
      </c>
      <c r="N73" s="54">
        <f t="shared" si="106"/>
        <v>-0.10094444214249876</v>
      </c>
      <c r="O73" s="55">
        <v>1.024405</v>
      </c>
      <c r="P73" s="20">
        <v>8.0466574969665441</v>
      </c>
      <c r="Q73" s="45">
        <v>8.0987739787164283</v>
      </c>
      <c r="R73" s="41">
        <f t="shared" si="107"/>
        <v>5.2116481749884258E-2</v>
      </c>
      <c r="S73" s="21">
        <v>4.0276933083754578</v>
      </c>
      <c r="T73" s="27">
        <v>4.4261660957465496</v>
      </c>
      <c r="U73" s="38">
        <f t="shared" si="108"/>
        <v>0.39847278737109182</v>
      </c>
      <c r="V73" s="28">
        <v>426.01220014528747</v>
      </c>
      <c r="W73" s="47">
        <v>369.00897084321429</v>
      </c>
      <c r="X73" s="49">
        <f t="shared" si="109"/>
        <v>-57.00322930207318</v>
      </c>
      <c r="Y73" s="28">
        <v>442.19288321655398</v>
      </c>
      <c r="Z73" s="47">
        <v>383.02537119401143</v>
      </c>
      <c r="AA73" s="37">
        <f t="shared" si="110"/>
        <v>-59.167512022542553</v>
      </c>
      <c r="AB73" s="60">
        <v>2134.92742</v>
      </c>
      <c r="AC73" s="61">
        <v>2113.4885290000002</v>
      </c>
      <c r="AD73" s="43">
        <f t="shared" si="111"/>
        <v>-21.438890999999785</v>
      </c>
      <c r="AE73" s="31">
        <f t="shared" si="112"/>
        <v>2.1349274200000001E-3</v>
      </c>
      <c r="AF73" s="29">
        <f t="shared" si="113"/>
        <v>2.1134885290000002E-3</v>
      </c>
      <c r="AG73" s="64">
        <v>2477.5257068908636</v>
      </c>
      <c r="AH73" s="64">
        <v>2491.8450873287502</v>
      </c>
      <c r="AI73" s="24">
        <f t="shared" si="114"/>
        <v>14.319380437886593</v>
      </c>
      <c r="AJ73" s="24">
        <f t="shared" si="115"/>
        <v>13.386147482886592</v>
      </c>
      <c r="AK73" s="31">
        <f t="shared" si="116"/>
        <v>2.4775257068908635E-3</v>
      </c>
      <c r="AL73" s="31">
        <f t="shared" si="117"/>
        <v>2.49184508732875E-3</v>
      </c>
      <c r="AM73">
        <v>0.67200000000000004</v>
      </c>
      <c r="AN73">
        <v>1.61</v>
      </c>
      <c r="AO73">
        <v>0.80400000000000005</v>
      </c>
      <c r="AP73">
        <v>0.64600000000000002</v>
      </c>
      <c r="AQ73">
        <v>0.158</v>
      </c>
      <c r="AR73">
        <v>1.9239999999999999</v>
      </c>
      <c r="AS73">
        <v>1.175</v>
      </c>
      <c r="AT73">
        <v>1.3120000000000001</v>
      </c>
      <c r="AU73">
        <v>0.69399999999999995</v>
      </c>
      <c r="AV73">
        <v>0.56499999999999995</v>
      </c>
      <c r="AW73">
        <v>0.129</v>
      </c>
      <c r="AX73">
        <v>1.6659999999999999</v>
      </c>
      <c r="AY73">
        <f t="shared" si="118"/>
        <v>0.503</v>
      </c>
      <c r="AZ73">
        <f t="shared" si="119"/>
        <v>-0.29800000000000004</v>
      </c>
      <c r="BA73">
        <f t="shared" si="120"/>
        <v>-0.1100000000000001</v>
      </c>
      <c r="BB73">
        <f t="shared" si="121"/>
        <v>-8.1000000000000072E-2</v>
      </c>
      <c r="BC73">
        <f t="shared" si="122"/>
        <v>-2.8999999999999998E-2</v>
      </c>
      <c r="BD73">
        <f t="shared" si="123"/>
        <v>-0.25800000000000001</v>
      </c>
      <c r="BE73">
        <f t="shared" si="124"/>
        <v>0.51527571500000002</v>
      </c>
      <c r="BF73">
        <f t="shared" si="125"/>
        <v>-0.30527269000000007</v>
      </c>
      <c r="BG73">
        <f t="shared" si="126"/>
        <v>-0.11268455000000011</v>
      </c>
      <c r="BH73">
        <f t="shared" si="127"/>
        <v>-8.297680500000007E-2</v>
      </c>
      <c r="BI73">
        <f t="shared" si="128"/>
        <v>-2.9707744999999997E-2</v>
      </c>
      <c r="BJ73">
        <f t="shared" si="129"/>
        <v>-0.26429649</v>
      </c>
      <c r="BK73" s="31">
        <f t="shared" si="130"/>
        <v>1.3386147482886592E-5</v>
      </c>
      <c r="BL73" s="31">
        <f t="shared" si="131"/>
        <v>-5.1423136545774152E-4</v>
      </c>
      <c r="BM73" s="31">
        <f t="shared" si="132"/>
        <v>-1.7141045515258052E-4</v>
      </c>
      <c r="BN73">
        <v>3.7170000000000005</v>
      </c>
      <c r="BO73">
        <v>1.8585000000000003</v>
      </c>
      <c r="BP73">
        <v>1.1740000000000002</v>
      </c>
      <c r="BQ73">
        <f t="shared" ref="BQ73:BQ78" si="140">(2*3.14159265359*BO73*BP73)+(2*3.14159265359*BO73^2)</f>
        <v>35.411411926717406</v>
      </c>
      <c r="BR73" s="13">
        <f t="shared" ref="BR73:BR78" si="141">BM73/BQ73</f>
        <v>-4.8405428031875162E-6</v>
      </c>
      <c r="BS73" s="13">
        <f t="shared" ref="BS73:BS78" si="142">BR73*10^3</f>
        <v>-4.8405428031875163E-3</v>
      </c>
      <c r="BT73" s="13">
        <f t="shared" ref="BT73:BT78" si="143">BR73*10^6</f>
        <v>-4.8405428031875157</v>
      </c>
      <c r="BU73" s="15">
        <f t="shared" ref="BU73:BU78" si="144">BS73*12</f>
        <v>-5.8086513638250195E-2</v>
      </c>
    </row>
    <row r="74" spans="1:76" x14ac:dyDescent="0.2">
      <c r="A74" s="6">
        <v>4668</v>
      </c>
      <c r="B74" s="7">
        <v>43831</v>
      </c>
      <c r="C74" s="6">
        <v>8</v>
      </c>
      <c r="D74" s="6">
        <v>8.0500000000000007</v>
      </c>
      <c r="E74" s="6">
        <v>6890</v>
      </c>
      <c r="F74" t="s">
        <v>41</v>
      </c>
      <c r="G74" s="11" t="s">
        <v>77</v>
      </c>
      <c r="H74" s="8">
        <v>4.1666666666666664E-2</v>
      </c>
      <c r="I74" s="8">
        <v>0.16319444444444445</v>
      </c>
      <c r="J74">
        <v>2.92</v>
      </c>
      <c r="K74" s="6">
        <v>100.4</v>
      </c>
      <c r="L74" s="58">
        <v>34.632003820135502</v>
      </c>
      <c r="M74" s="56">
        <v>34.677885844942502</v>
      </c>
      <c r="N74" s="54">
        <f t="shared" si="106"/>
        <v>4.5882024806999766E-2</v>
      </c>
      <c r="O74" s="55">
        <v>1.0245169999999999</v>
      </c>
      <c r="P74" s="20">
        <v>8.0466574969665441</v>
      </c>
      <c r="Q74" s="45">
        <v>8.0975863738389595</v>
      </c>
      <c r="R74">
        <f t="shared" si="107"/>
        <v>5.0928876872415429E-2</v>
      </c>
      <c r="S74" s="21">
        <v>4.0276933083754578</v>
      </c>
      <c r="T74" s="27">
        <v>4.4084162342299136</v>
      </c>
      <c r="U74">
        <f t="shared" si="108"/>
        <v>0.38072292585445577</v>
      </c>
      <c r="V74" s="28">
        <v>426.01220014528747</v>
      </c>
      <c r="W74" s="47">
        <v>368.46337325130173</v>
      </c>
      <c r="X74" s="49">
        <f t="shared" si="109"/>
        <v>-57.548826893985733</v>
      </c>
      <c r="Y74" s="28">
        <v>442.19288321655398</v>
      </c>
      <c r="Z74" s="47">
        <v>382.45788937044915</v>
      </c>
      <c r="AA74" s="37">
        <f t="shared" si="110"/>
        <v>-59.734993846104828</v>
      </c>
      <c r="AB74" s="60">
        <v>2134.92742</v>
      </c>
      <c r="AC74" s="61">
        <v>2105.8685190000001</v>
      </c>
      <c r="AD74" s="43">
        <f t="shared" si="111"/>
        <v>-29.058900999999878</v>
      </c>
      <c r="AE74" s="31">
        <f t="shared" si="112"/>
        <v>2.1349274200000001E-3</v>
      </c>
      <c r="AF74" s="29">
        <f t="shared" si="113"/>
        <v>2.105868519E-3</v>
      </c>
      <c r="AG74" s="64">
        <v>2477.5257068908636</v>
      </c>
      <c r="AH74" s="64">
        <v>2483.8063748416598</v>
      </c>
      <c r="AI74" s="24">
        <f t="shared" si="114"/>
        <v>6.2806679507962144</v>
      </c>
      <c r="AJ74" s="24">
        <f t="shared" si="115"/>
        <v>5.347332963796215</v>
      </c>
      <c r="AK74" s="31">
        <f t="shared" si="116"/>
        <v>2.4775257068908635E-3</v>
      </c>
      <c r="AL74" s="31">
        <f t="shared" si="117"/>
        <v>2.4838063748416597E-3</v>
      </c>
      <c r="AM74">
        <v>0.67200000000000004</v>
      </c>
      <c r="AN74">
        <v>1.61</v>
      </c>
      <c r="AO74">
        <v>0.80400000000000005</v>
      </c>
      <c r="AP74">
        <v>0.64600000000000002</v>
      </c>
      <c r="AQ74">
        <v>0.158</v>
      </c>
      <c r="AR74">
        <v>1.9239999999999999</v>
      </c>
      <c r="AS74">
        <v>1.175</v>
      </c>
      <c r="AT74">
        <v>1.3120000000000001</v>
      </c>
      <c r="AU74">
        <v>0.69399999999999995</v>
      </c>
      <c r="AV74">
        <v>0.56499999999999995</v>
      </c>
      <c r="AW74">
        <v>0.129</v>
      </c>
      <c r="AX74">
        <v>1.6659999999999999</v>
      </c>
      <c r="AY74">
        <f t="shared" si="118"/>
        <v>0.503</v>
      </c>
      <c r="AZ74">
        <f t="shared" si="119"/>
        <v>-0.29800000000000004</v>
      </c>
      <c r="BA74">
        <f t="shared" si="120"/>
        <v>-0.1100000000000001</v>
      </c>
      <c r="BB74">
        <f t="shared" si="121"/>
        <v>-8.1000000000000072E-2</v>
      </c>
      <c r="BC74">
        <f t="shared" si="122"/>
        <v>-2.8999999999999998E-2</v>
      </c>
      <c r="BD74">
        <f t="shared" si="123"/>
        <v>-0.25800000000000001</v>
      </c>
      <c r="BE74">
        <f t="shared" si="124"/>
        <v>0.5153320509999999</v>
      </c>
      <c r="BF74">
        <f t="shared" si="125"/>
        <v>-0.30530606599999999</v>
      </c>
      <c r="BG74">
        <f t="shared" si="126"/>
        <v>-0.11269687000000009</v>
      </c>
      <c r="BH74">
        <f t="shared" si="127"/>
        <v>-8.2985877000000069E-2</v>
      </c>
      <c r="BI74">
        <f t="shared" si="128"/>
        <v>-2.9710992999999995E-2</v>
      </c>
      <c r="BJ74">
        <f t="shared" si="129"/>
        <v>-0.264325386</v>
      </c>
      <c r="BK74" s="31">
        <f t="shared" si="130"/>
        <v>5.3473329637962151E-6</v>
      </c>
      <c r="BL74" s="31">
        <f t="shared" si="131"/>
        <v>-2.0544125722761022E-4</v>
      </c>
      <c r="BM74" s="31">
        <f t="shared" si="132"/>
        <v>-6.848041907587007E-5</v>
      </c>
      <c r="BN74">
        <v>3.9119999999999999</v>
      </c>
      <c r="BO74">
        <v>1.956</v>
      </c>
      <c r="BP74">
        <v>1.3440000000000001</v>
      </c>
      <c r="BQ74">
        <f t="shared" si="140"/>
        <v>40.556704520785466</v>
      </c>
      <c r="BR74" s="13">
        <f t="shared" si="141"/>
        <v>-1.6885104419855807E-6</v>
      </c>
      <c r="BS74" s="13">
        <f t="shared" si="142"/>
        <v>-1.6885104419855808E-3</v>
      </c>
      <c r="BT74" s="13">
        <f t="shared" si="143"/>
        <v>-1.6885104419855808</v>
      </c>
      <c r="BU74" s="15">
        <f t="shared" si="144"/>
        <v>-2.0262125303826969E-2</v>
      </c>
    </row>
    <row r="75" spans="1:76" x14ac:dyDescent="0.2">
      <c r="A75" s="6">
        <v>4669</v>
      </c>
      <c r="B75" s="7">
        <v>43831</v>
      </c>
      <c r="C75" s="6">
        <v>8</v>
      </c>
      <c r="D75" s="6">
        <v>8.0500000000000007</v>
      </c>
      <c r="E75" s="6">
        <v>6824</v>
      </c>
      <c r="F75" t="s">
        <v>41</v>
      </c>
      <c r="G75" s="11" t="s">
        <v>77</v>
      </c>
      <c r="H75" s="8">
        <v>4.1666666666666664E-2</v>
      </c>
      <c r="I75" s="8">
        <v>0.16319444444444445</v>
      </c>
      <c r="J75">
        <v>2.92</v>
      </c>
      <c r="K75" s="6">
        <v>99.6</v>
      </c>
      <c r="L75" s="58">
        <v>34.632003820135502</v>
      </c>
      <c r="M75" s="56">
        <v>34.5127052545621</v>
      </c>
      <c r="N75" s="54">
        <f t="shared" si="106"/>
        <v>-0.11929856557340202</v>
      </c>
      <c r="O75" s="55">
        <v>1.0243910000000001</v>
      </c>
      <c r="P75" s="20">
        <v>8.0466574969665441</v>
      </c>
      <c r="Q75" s="45">
        <v>8.0866625078461247</v>
      </c>
      <c r="R75">
        <f t="shared" si="107"/>
        <v>4.0005010879580638E-2</v>
      </c>
      <c r="S75" s="21">
        <v>4.0276933083754578</v>
      </c>
      <c r="T75" s="27">
        <v>4.3328821535849613</v>
      </c>
      <c r="U75">
        <f t="shared" si="108"/>
        <v>0.30518884520950351</v>
      </c>
      <c r="V75" s="28">
        <v>426.01220014528747</v>
      </c>
      <c r="W75" s="47">
        <v>382.09304432441479</v>
      </c>
      <c r="X75" s="49">
        <f t="shared" si="109"/>
        <v>-43.919155820872675</v>
      </c>
      <c r="Y75" s="28">
        <v>442.19288321655398</v>
      </c>
      <c r="Z75" s="47">
        <v>396.6065792345787</v>
      </c>
      <c r="AA75" s="37">
        <f t="shared" si="110"/>
        <v>-45.586303981975277</v>
      </c>
      <c r="AB75" s="60">
        <v>2134.92742</v>
      </c>
      <c r="AC75" s="61">
        <v>2120.6808890000002</v>
      </c>
      <c r="AD75" s="43">
        <f t="shared" si="111"/>
        <v>-14.246530999999777</v>
      </c>
      <c r="AE75" s="31">
        <f t="shared" si="112"/>
        <v>2.1349274200000001E-3</v>
      </c>
      <c r="AF75" s="29">
        <f t="shared" si="113"/>
        <v>2.1206808890000001E-3</v>
      </c>
      <c r="AG75" s="64">
        <v>2477.5257068908636</v>
      </c>
      <c r="AH75" s="64">
        <v>2490.3839502332899</v>
      </c>
      <c r="AI75" s="24">
        <f t="shared" si="114"/>
        <v>12.858243342426249</v>
      </c>
      <c r="AJ75" s="24">
        <f t="shared" si="115"/>
        <v>11.92502314142625</v>
      </c>
      <c r="AK75" s="31">
        <f t="shared" si="116"/>
        <v>2.4775257068908635E-3</v>
      </c>
      <c r="AL75" s="31">
        <f t="shared" si="117"/>
        <v>2.4903839502332897E-3</v>
      </c>
      <c r="AM75">
        <v>0.67200000000000004</v>
      </c>
      <c r="AN75">
        <v>1.61</v>
      </c>
      <c r="AO75">
        <v>0.80400000000000005</v>
      </c>
      <c r="AP75">
        <v>0.64600000000000002</v>
      </c>
      <c r="AQ75">
        <v>0.158</v>
      </c>
      <c r="AR75">
        <v>1.9239999999999999</v>
      </c>
      <c r="AS75">
        <v>1.175</v>
      </c>
      <c r="AT75">
        <v>1.3120000000000001</v>
      </c>
      <c r="AU75">
        <v>0.69399999999999995</v>
      </c>
      <c r="AV75">
        <v>0.56499999999999995</v>
      </c>
      <c r="AW75">
        <v>0.129</v>
      </c>
      <c r="AX75">
        <v>1.6659999999999999</v>
      </c>
      <c r="AY75">
        <f t="shared" si="118"/>
        <v>0.503</v>
      </c>
      <c r="AZ75">
        <f t="shared" si="119"/>
        <v>-0.29800000000000004</v>
      </c>
      <c r="BA75">
        <f t="shared" si="120"/>
        <v>-0.1100000000000001</v>
      </c>
      <c r="BB75">
        <f t="shared" si="121"/>
        <v>-8.1000000000000072E-2</v>
      </c>
      <c r="BC75">
        <f t="shared" si="122"/>
        <v>-2.8999999999999998E-2</v>
      </c>
      <c r="BD75">
        <f t="shared" si="123"/>
        <v>-0.25800000000000001</v>
      </c>
      <c r="BE75">
        <f t="shared" si="124"/>
        <v>0.51526867300000001</v>
      </c>
      <c r="BF75">
        <f t="shared" si="125"/>
        <v>-0.30526851800000004</v>
      </c>
      <c r="BG75">
        <f t="shared" si="126"/>
        <v>-0.11268301000000011</v>
      </c>
      <c r="BH75">
        <f t="shared" si="127"/>
        <v>-8.2975671000000084E-2</v>
      </c>
      <c r="BI75">
        <f t="shared" si="128"/>
        <v>-2.9707338999999999E-2</v>
      </c>
      <c r="BJ75">
        <f t="shared" si="129"/>
        <v>-0.26429287800000001</v>
      </c>
      <c r="BK75" s="31">
        <f t="shared" si="130"/>
        <v>1.192502314142625E-5</v>
      </c>
      <c r="BL75" s="31">
        <f t="shared" si="131"/>
        <v>-4.5809573928257916E-4</v>
      </c>
      <c r="BM75" s="31">
        <f t="shared" si="132"/>
        <v>-1.5269857976085973E-4</v>
      </c>
      <c r="BN75">
        <v>3.6659999999999999</v>
      </c>
      <c r="BO75">
        <v>1.833</v>
      </c>
      <c r="BP75">
        <v>0.92100000000000015</v>
      </c>
      <c r="BQ75">
        <f t="shared" si="140"/>
        <v>31.71803465183983</v>
      </c>
      <c r="BR75" s="13">
        <f t="shared" si="141"/>
        <v>-4.8142509911786837E-6</v>
      </c>
      <c r="BS75" s="13">
        <f t="shared" si="142"/>
        <v>-4.8142509911786834E-3</v>
      </c>
      <c r="BT75" s="13">
        <f t="shared" si="143"/>
        <v>-4.8142509911786835</v>
      </c>
      <c r="BU75" s="15">
        <f t="shared" si="144"/>
        <v>-5.77710118941442E-2</v>
      </c>
    </row>
    <row r="76" spans="1:76" x14ac:dyDescent="0.2">
      <c r="A76" s="6">
        <v>4670</v>
      </c>
      <c r="B76" s="7">
        <v>43831</v>
      </c>
      <c r="C76" s="6">
        <v>8</v>
      </c>
      <c r="D76" s="6">
        <v>8.0500000000000007</v>
      </c>
      <c r="E76" s="6">
        <v>6893</v>
      </c>
      <c r="F76" t="s">
        <v>41</v>
      </c>
      <c r="G76" s="11" t="s">
        <v>77</v>
      </c>
      <c r="H76" s="8">
        <v>4.1666666666666664E-2</v>
      </c>
      <c r="I76" s="8">
        <v>0.16319444444444445</v>
      </c>
      <c r="J76">
        <v>2.92</v>
      </c>
      <c r="K76" s="6">
        <v>97.8</v>
      </c>
      <c r="L76" s="58">
        <v>34.632003820135502</v>
      </c>
      <c r="M76" s="56">
        <v>34.566456104883102</v>
      </c>
      <c r="N76" s="54">
        <f t="shared" si="106"/>
        <v>-6.5547715252399996E-2</v>
      </c>
      <c r="O76" s="55">
        <v>1.024432</v>
      </c>
      <c r="P76" s="20">
        <v>8.0466574969665441</v>
      </c>
      <c r="Q76" s="45">
        <v>8.0843069842983351</v>
      </c>
      <c r="R76">
        <f t="shared" si="107"/>
        <v>3.7649487331790965E-2</v>
      </c>
      <c r="S76" s="21">
        <v>4.0276933083754578</v>
      </c>
      <c r="T76" s="27">
        <v>4.3057215248978835</v>
      </c>
      <c r="U76">
        <f t="shared" si="108"/>
        <v>0.27802821652242571</v>
      </c>
      <c r="V76" s="28">
        <v>426.01220014528747</v>
      </c>
      <c r="W76" s="47">
        <v>383.42551050269674</v>
      </c>
      <c r="X76" s="49">
        <f t="shared" si="109"/>
        <v>-42.586689642590727</v>
      </c>
      <c r="Y76" s="28">
        <v>442.19288321655398</v>
      </c>
      <c r="Z76" s="47">
        <v>397.98921618421969</v>
      </c>
      <c r="AA76" s="37">
        <f t="shared" si="110"/>
        <v>-44.203667032334295</v>
      </c>
      <c r="AB76" s="60">
        <v>2134.92742</v>
      </c>
      <c r="AC76" s="61">
        <v>2115.8979290000002</v>
      </c>
      <c r="AD76" s="43">
        <f t="shared" si="111"/>
        <v>-19.02949099999978</v>
      </c>
      <c r="AE76" s="31">
        <f t="shared" si="112"/>
        <v>2.1349274200000001E-3</v>
      </c>
      <c r="AF76" s="29">
        <f t="shared" si="113"/>
        <v>2.115897929E-3</v>
      </c>
      <c r="AG76" s="64">
        <v>2477.5257068908636</v>
      </c>
      <c r="AH76" s="64">
        <v>2483.7419762603599</v>
      </c>
      <c r="AI76" s="24">
        <f t="shared" si="114"/>
        <v>6.2162693694963309</v>
      </c>
      <c r="AJ76" s="24">
        <f t="shared" si="115"/>
        <v>5.2830118174963312</v>
      </c>
      <c r="AK76" s="31">
        <f t="shared" si="116"/>
        <v>2.4775257068908635E-3</v>
      </c>
      <c r="AL76" s="31">
        <f t="shared" si="117"/>
        <v>2.4837419762603597E-3</v>
      </c>
      <c r="AM76">
        <v>0.67200000000000004</v>
      </c>
      <c r="AN76">
        <v>1.61</v>
      </c>
      <c r="AO76">
        <v>0.80400000000000005</v>
      </c>
      <c r="AP76">
        <v>0.64600000000000002</v>
      </c>
      <c r="AQ76">
        <v>0.158</v>
      </c>
      <c r="AR76">
        <v>1.9239999999999999</v>
      </c>
      <c r="AS76">
        <v>1.175</v>
      </c>
      <c r="AT76">
        <v>1.3120000000000001</v>
      </c>
      <c r="AU76">
        <v>0.69399999999999995</v>
      </c>
      <c r="AV76">
        <v>0.56499999999999995</v>
      </c>
      <c r="AW76">
        <v>0.129</v>
      </c>
      <c r="AX76">
        <v>1.6659999999999999</v>
      </c>
      <c r="AY76">
        <f t="shared" si="118"/>
        <v>0.503</v>
      </c>
      <c r="AZ76">
        <f t="shared" si="119"/>
        <v>-0.29800000000000004</v>
      </c>
      <c r="BA76">
        <f t="shared" si="120"/>
        <v>-0.1100000000000001</v>
      </c>
      <c r="BB76">
        <f t="shared" si="121"/>
        <v>-8.1000000000000072E-2</v>
      </c>
      <c r="BC76">
        <f t="shared" si="122"/>
        <v>-2.8999999999999998E-2</v>
      </c>
      <c r="BD76">
        <f t="shared" si="123"/>
        <v>-0.25800000000000001</v>
      </c>
      <c r="BE76">
        <f t="shared" si="124"/>
        <v>0.51528929599999995</v>
      </c>
      <c r="BF76">
        <f t="shared" si="125"/>
        <v>-0.30528073600000005</v>
      </c>
      <c r="BG76">
        <f t="shared" si="126"/>
        <v>-0.1126875200000001</v>
      </c>
      <c r="BH76">
        <f t="shared" si="127"/>
        <v>-8.2978992000000071E-2</v>
      </c>
      <c r="BI76">
        <f t="shared" si="128"/>
        <v>-2.9708527999999998E-2</v>
      </c>
      <c r="BJ76">
        <f t="shared" si="129"/>
        <v>-0.26430345599999999</v>
      </c>
      <c r="BK76" s="31">
        <f t="shared" si="130"/>
        <v>5.2830118174963309E-6</v>
      </c>
      <c r="BL76" s="31">
        <f t="shared" si="131"/>
        <v>-2.0295323858330252E-4</v>
      </c>
      <c r="BM76" s="31">
        <f t="shared" si="132"/>
        <v>-6.7651079527767503E-5</v>
      </c>
      <c r="BN76">
        <v>3.766</v>
      </c>
      <c r="BO76">
        <v>1.883</v>
      </c>
      <c r="BP76">
        <v>1.1919999999999999</v>
      </c>
      <c r="BQ76">
        <f t="shared" si="140"/>
        <v>36.381056645266312</v>
      </c>
      <c r="BR76" s="13">
        <f t="shared" si="141"/>
        <v>-1.8595138724913823E-6</v>
      </c>
      <c r="BS76" s="13">
        <f t="shared" si="142"/>
        <v>-1.8595138724913822E-3</v>
      </c>
      <c r="BT76" s="13">
        <f t="shared" si="143"/>
        <v>-1.8595138724913822</v>
      </c>
      <c r="BU76" s="15">
        <f t="shared" si="144"/>
        <v>-2.2314166469896587E-2</v>
      </c>
    </row>
    <row r="77" spans="1:76" x14ac:dyDescent="0.2">
      <c r="A77" s="6">
        <v>4671</v>
      </c>
      <c r="B77" s="7">
        <v>43831</v>
      </c>
      <c r="C77" s="6">
        <v>8</v>
      </c>
      <c r="D77" s="6">
        <v>8.0500000000000007</v>
      </c>
      <c r="E77" s="6">
        <v>6862</v>
      </c>
      <c r="F77" t="s">
        <v>41</v>
      </c>
      <c r="G77" s="11" t="s">
        <v>77</v>
      </c>
      <c r="H77" s="8">
        <v>4.1666666666666664E-2</v>
      </c>
      <c r="I77" s="8">
        <v>0.16319444444444445</v>
      </c>
      <c r="J77">
        <v>2.92</v>
      </c>
      <c r="K77" s="6"/>
      <c r="L77" s="58">
        <v>34.632003820135502</v>
      </c>
      <c r="M77" s="56">
        <v>34.538925375491154</v>
      </c>
      <c r="N77" s="54">
        <f t="shared" si="106"/>
        <v>-9.3078444644348224E-2</v>
      </c>
      <c r="O77" s="55">
        <v>1.024411</v>
      </c>
      <c r="P77" s="20">
        <v>8.0466574969665441</v>
      </c>
      <c r="Q77" s="45">
        <v>8.1081156979929219</v>
      </c>
      <c r="R77" s="40">
        <f t="shared" si="107"/>
        <v>6.1458201026377779E-2</v>
      </c>
      <c r="S77" s="21">
        <v>4.0276933083754578</v>
      </c>
      <c r="T77" s="27">
        <v>4.4822513950962755</v>
      </c>
      <c r="U77" s="39">
        <f t="shared" si="108"/>
        <v>0.45455808672081766</v>
      </c>
      <c r="V77" s="28">
        <v>426.01220014528747</v>
      </c>
      <c r="W77" s="47">
        <v>357.89319561009393</v>
      </c>
      <c r="X77" s="37">
        <f t="shared" si="109"/>
        <v>-68.11900453519354</v>
      </c>
      <c r="Y77" s="28">
        <v>442.19288321655398</v>
      </c>
      <c r="Z77" s="47">
        <v>371.48731507125103</v>
      </c>
      <c r="AA77" s="37">
        <f t="shared" si="110"/>
        <v>-70.705568145302948</v>
      </c>
      <c r="AB77" s="60">
        <v>2134.92742</v>
      </c>
      <c r="AC77" s="61">
        <v>2100.19832</v>
      </c>
      <c r="AD77" s="43">
        <f t="shared" si="111"/>
        <v>-34.729100000000017</v>
      </c>
      <c r="AE77" s="31">
        <f t="shared" si="112"/>
        <v>2.1349274200000001E-3</v>
      </c>
      <c r="AF77" s="29">
        <f t="shared" si="113"/>
        <v>2.1001983199999998E-3</v>
      </c>
      <c r="AG77" s="64">
        <v>2477.5257068908636</v>
      </c>
      <c r="AH77" s="64">
        <v>2484.2635140000002</v>
      </c>
      <c r="AI77" s="24">
        <f t="shared" si="114"/>
        <v>6.737807109136611</v>
      </c>
      <c r="AJ77" s="24">
        <f t="shared" si="115"/>
        <v>5.8045686881366105</v>
      </c>
      <c r="AK77" s="31">
        <f t="shared" si="116"/>
        <v>2.4775257068908635E-3</v>
      </c>
      <c r="AL77" s="31">
        <f t="shared" si="117"/>
        <v>2.4842635140000001E-3</v>
      </c>
      <c r="AM77">
        <v>0.67200000000000004</v>
      </c>
      <c r="AN77">
        <v>1.61</v>
      </c>
      <c r="AO77">
        <v>0.80400000000000005</v>
      </c>
      <c r="AP77">
        <v>0.64600000000000002</v>
      </c>
      <c r="AQ77">
        <v>0.158</v>
      </c>
      <c r="AR77">
        <v>1.9239999999999999</v>
      </c>
      <c r="AS77">
        <v>1.175</v>
      </c>
      <c r="AT77">
        <v>1.3120000000000001</v>
      </c>
      <c r="AU77">
        <v>0.69399999999999995</v>
      </c>
      <c r="AV77">
        <v>0.56499999999999995</v>
      </c>
      <c r="AW77">
        <v>0.129</v>
      </c>
      <c r="AX77">
        <v>1.6659999999999999</v>
      </c>
      <c r="AY77">
        <f t="shared" si="118"/>
        <v>0.503</v>
      </c>
      <c r="AZ77">
        <f t="shared" si="119"/>
        <v>-0.29800000000000004</v>
      </c>
      <c r="BA77">
        <f t="shared" si="120"/>
        <v>-0.1100000000000001</v>
      </c>
      <c r="BB77">
        <f t="shared" si="121"/>
        <v>-8.1000000000000072E-2</v>
      </c>
      <c r="BC77">
        <f t="shared" si="122"/>
        <v>-2.8999999999999998E-2</v>
      </c>
      <c r="BD77">
        <f t="shared" si="123"/>
        <v>-0.25800000000000001</v>
      </c>
      <c r="BE77">
        <f t="shared" si="124"/>
        <v>0.51527873299999993</v>
      </c>
      <c r="BF77">
        <f t="shared" si="125"/>
        <v>-0.30527447800000002</v>
      </c>
      <c r="BG77">
        <f t="shared" si="126"/>
        <v>-0.11268521000000009</v>
      </c>
      <c r="BH77">
        <f t="shared" si="127"/>
        <v>-8.2977291000000064E-2</v>
      </c>
      <c r="BI77">
        <f t="shared" si="128"/>
        <v>-2.9707918999999996E-2</v>
      </c>
      <c r="BJ77">
        <f t="shared" si="129"/>
        <v>-0.26429803800000001</v>
      </c>
      <c r="BK77" s="31">
        <f t="shared" si="130"/>
        <v>5.8045686881366105E-6</v>
      </c>
      <c r="BL77" s="31">
        <f t="shared" si="131"/>
        <v>-2.2298490053935174E-4</v>
      </c>
      <c r="BM77" s="31">
        <f t="shared" si="132"/>
        <v>-7.4328300179783913E-5</v>
      </c>
      <c r="BN77">
        <v>3.95</v>
      </c>
      <c r="BO77">
        <v>1.9750000000000001</v>
      </c>
      <c r="BP77">
        <v>1.1420000000000001</v>
      </c>
      <c r="BQ77">
        <f t="shared" si="140"/>
        <v>38.679759989898123</v>
      </c>
      <c r="BR77" s="13">
        <f t="shared" si="141"/>
        <v>-1.9216329211762432E-6</v>
      </c>
      <c r="BS77" s="13">
        <f t="shared" si="142"/>
        <v>-1.9216329211762433E-3</v>
      </c>
      <c r="BT77" s="13">
        <f t="shared" si="143"/>
        <v>-1.9216329211762433</v>
      </c>
      <c r="BU77" s="15">
        <f t="shared" si="144"/>
        <v>-2.305959505411492E-2</v>
      </c>
    </row>
    <row r="78" spans="1:76" x14ac:dyDescent="0.2">
      <c r="A78" s="6">
        <v>4672</v>
      </c>
      <c r="B78" s="7">
        <v>43831</v>
      </c>
      <c r="C78" s="6">
        <v>8</v>
      </c>
      <c r="D78" s="6">
        <v>8.0500000000000007</v>
      </c>
      <c r="E78" s="6">
        <v>6874</v>
      </c>
      <c r="F78" t="s">
        <v>41</v>
      </c>
      <c r="G78" s="11" t="s">
        <v>77</v>
      </c>
      <c r="H78" s="8">
        <v>4.1666666666666664E-2</v>
      </c>
      <c r="I78" s="8">
        <v>0.16319444444444445</v>
      </c>
      <c r="J78">
        <v>2.92</v>
      </c>
      <c r="K78" s="6"/>
      <c r="L78" s="58">
        <v>34.632003820135502</v>
      </c>
      <c r="M78" s="56">
        <v>34.601852158188827</v>
      </c>
      <c r="N78" s="54">
        <f t="shared" si="106"/>
        <v>-3.015166194667529E-2</v>
      </c>
      <c r="O78" s="55">
        <v>1.024459</v>
      </c>
      <c r="P78" s="20">
        <v>8.0466574969665441</v>
      </c>
      <c r="Q78" s="45">
        <v>8.0901630343108515</v>
      </c>
      <c r="R78" s="41">
        <f t="shared" si="107"/>
        <v>4.3505537344307399E-2</v>
      </c>
      <c r="S78" s="21">
        <v>4.0276933083754578</v>
      </c>
      <c r="T78" s="27">
        <v>4.3508405781142319</v>
      </c>
      <c r="U78" s="38">
        <f t="shared" si="108"/>
        <v>0.32314726973877406</v>
      </c>
      <c r="V78" s="28">
        <v>426.01220014528747</v>
      </c>
      <c r="W78" s="47">
        <v>376.8676309799522</v>
      </c>
      <c r="X78" s="49">
        <f t="shared" si="109"/>
        <v>-49.14456916533527</v>
      </c>
      <c r="Y78" s="28">
        <v>442.19288321655398</v>
      </c>
      <c r="Z78" s="47">
        <v>391.18196168599866</v>
      </c>
      <c r="AA78" s="37">
        <f t="shared" si="110"/>
        <v>-51.010921530555322</v>
      </c>
      <c r="AB78" s="60">
        <v>2134.92742</v>
      </c>
      <c r="AC78" s="61">
        <v>2111.8896199999999</v>
      </c>
      <c r="AD78" s="43">
        <f t="shared" si="111"/>
        <v>-23.037800000000061</v>
      </c>
      <c r="AE78" s="31">
        <f t="shared" si="112"/>
        <v>2.1349274200000001E-3</v>
      </c>
      <c r="AF78" s="29">
        <f t="shared" si="113"/>
        <v>2.1118896199999997E-3</v>
      </c>
      <c r="AG78" s="64">
        <v>2477.5257068908636</v>
      </c>
      <c r="AH78" s="64">
        <v>2484.080324</v>
      </c>
      <c r="AI78" s="24">
        <f t="shared" si="114"/>
        <v>6.5546171091364158</v>
      </c>
      <c r="AJ78" s="24">
        <f t="shared" si="115"/>
        <v>5.6213349601364158</v>
      </c>
      <c r="AK78" s="31">
        <f t="shared" si="116"/>
        <v>2.4775257068908635E-3</v>
      </c>
      <c r="AL78" s="31">
        <f t="shared" si="117"/>
        <v>2.4840803240000001E-3</v>
      </c>
      <c r="AM78">
        <v>0.67200000000000004</v>
      </c>
      <c r="AN78">
        <v>1.61</v>
      </c>
      <c r="AO78">
        <v>0.80400000000000005</v>
      </c>
      <c r="AP78">
        <v>0.64600000000000002</v>
      </c>
      <c r="AQ78">
        <v>0.158</v>
      </c>
      <c r="AR78">
        <v>1.9239999999999999</v>
      </c>
      <c r="AS78">
        <v>1.175</v>
      </c>
      <c r="AT78">
        <v>1.3120000000000001</v>
      </c>
      <c r="AU78">
        <v>0.69399999999999995</v>
      </c>
      <c r="AV78">
        <v>0.56499999999999995</v>
      </c>
      <c r="AW78">
        <v>0.129</v>
      </c>
      <c r="AX78">
        <v>1.6659999999999999</v>
      </c>
      <c r="AY78">
        <f t="shared" si="118"/>
        <v>0.503</v>
      </c>
      <c r="AZ78">
        <f t="shared" si="119"/>
        <v>-0.29800000000000004</v>
      </c>
      <c r="BA78">
        <f t="shared" si="120"/>
        <v>-0.1100000000000001</v>
      </c>
      <c r="BB78">
        <f t="shared" si="121"/>
        <v>-8.1000000000000072E-2</v>
      </c>
      <c r="BC78">
        <f t="shared" si="122"/>
        <v>-2.8999999999999998E-2</v>
      </c>
      <c r="BD78">
        <f t="shared" si="123"/>
        <v>-0.25800000000000001</v>
      </c>
      <c r="BE78">
        <f t="shared" si="124"/>
        <v>0.51530287699999999</v>
      </c>
      <c r="BF78">
        <f t="shared" si="125"/>
        <v>-0.30528878200000004</v>
      </c>
      <c r="BG78">
        <f t="shared" si="126"/>
        <v>-0.1126904900000001</v>
      </c>
      <c r="BH78">
        <f t="shared" si="127"/>
        <v>-8.2981179000000072E-2</v>
      </c>
      <c r="BI78">
        <f t="shared" si="128"/>
        <v>-2.9709310999999999E-2</v>
      </c>
      <c r="BJ78">
        <f t="shared" si="129"/>
        <v>-0.26431042199999999</v>
      </c>
      <c r="BK78" s="31">
        <f t="shared" si="130"/>
        <v>5.6213349601364151E-6</v>
      </c>
      <c r="BL78" s="31">
        <f t="shared" si="131"/>
        <v>-2.1595601969723972E-4</v>
      </c>
      <c r="BM78" s="31">
        <f t="shared" si="132"/>
        <v>-7.1985339899079907E-5</v>
      </c>
      <c r="BN78">
        <v>3.9090000000000007</v>
      </c>
      <c r="BO78">
        <v>1.9545000000000003</v>
      </c>
      <c r="BP78">
        <v>1.0010000000000001</v>
      </c>
      <c r="BQ78">
        <f t="shared" si="140"/>
        <v>36.294975435761636</v>
      </c>
      <c r="BR78" s="13">
        <f t="shared" si="141"/>
        <v>-1.9833417445477139E-6</v>
      </c>
      <c r="BS78" s="13">
        <f t="shared" si="142"/>
        <v>-1.9833417445477139E-3</v>
      </c>
      <c r="BT78" s="13">
        <f t="shared" si="143"/>
        <v>-1.9833417445477139</v>
      </c>
      <c r="BU78" s="15">
        <f t="shared" si="144"/>
        <v>-2.3800100934572566E-2</v>
      </c>
    </row>
    <row r="79" spans="1:76" x14ac:dyDescent="0.2">
      <c r="A79" s="6">
        <v>4635</v>
      </c>
      <c r="B79" s="7">
        <v>43831</v>
      </c>
      <c r="C79" s="6">
        <v>8</v>
      </c>
      <c r="D79" s="6">
        <v>8.0500000000000007</v>
      </c>
      <c r="E79" s="26" t="s">
        <v>79</v>
      </c>
      <c r="F79" t="s">
        <v>78</v>
      </c>
      <c r="G79" s="10" t="s">
        <v>76</v>
      </c>
      <c r="H79" s="8">
        <v>0.3298611111111111</v>
      </c>
      <c r="I79" s="8">
        <v>0.45833333333333331</v>
      </c>
      <c r="J79">
        <v>3.08</v>
      </c>
      <c r="K79" s="6"/>
      <c r="L79" s="58">
        <v>34.262181785036198</v>
      </c>
      <c r="M79" s="56">
        <v>34.262181785036177</v>
      </c>
      <c r="N79" s="54">
        <f t="shared" si="106"/>
        <v>0</v>
      </c>
      <c r="O79" s="55">
        <v>1.0242</v>
      </c>
      <c r="P79" s="20">
        <v>8.0325478491597657</v>
      </c>
      <c r="Q79" s="45">
        <v>8.0219936449578366</v>
      </c>
      <c r="R79">
        <f t="shared" si="107"/>
        <v>-1.0554204201929096E-2</v>
      </c>
      <c r="S79" s="21">
        <v>3.9076224005864888</v>
      </c>
      <c r="T79" s="27">
        <v>3.8405845556169704</v>
      </c>
      <c r="U79">
        <f t="shared" si="108"/>
        <v>-6.7037844969518368E-2</v>
      </c>
      <c r="V79" s="28">
        <v>444.36736472641456</v>
      </c>
      <c r="W79" s="47">
        <v>458.49574004166305</v>
      </c>
      <c r="X79" s="49">
        <f t="shared" si="109"/>
        <v>14.128375315248491</v>
      </c>
      <c r="Y79" s="28">
        <v>461.24873372156395</v>
      </c>
      <c r="Z79" s="47">
        <v>475.91384133520137</v>
      </c>
      <c r="AA79" s="37">
        <f t="shared" si="110"/>
        <v>14.665107613637417</v>
      </c>
      <c r="AB79" s="60">
        <v>2143.1852100000001</v>
      </c>
      <c r="AC79" s="61">
        <v>2152.6881600000002</v>
      </c>
      <c r="AD79" s="43">
        <f t="shared" si="111"/>
        <v>9.5029500000000553</v>
      </c>
      <c r="AE79" s="31">
        <f t="shared" si="112"/>
        <v>2.1431852100000002E-3</v>
      </c>
      <c r="AF79" s="29">
        <f t="shared" si="113"/>
        <v>2.1526881600000001E-3</v>
      </c>
      <c r="AG79" s="64">
        <v>2473.1834100000001</v>
      </c>
      <c r="AH79" s="64">
        <v>2476.2528419999999</v>
      </c>
      <c r="AI79" s="24">
        <f t="shared" si="114"/>
        <v>3.0694319999997788</v>
      </c>
      <c r="AJ79" s="24">
        <f t="shared" si="115"/>
        <v>0.27746279999977919</v>
      </c>
      <c r="AK79" s="31">
        <f t="shared" si="116"/>
        <v>2.47318341E-3</v>
      </c>
      <c r="AL79" s="31">
        <f t="shared" si="117"/>
        <v>2.4762528419999996E-3</v>
      </c>
      <c r="AM79">
        <v>0.72</v>
      </c>
      <c r="AN79">
        <v>1.8</v>
      </c>
      <c r="AO79">
        <v>1.746</v>
      </c>
      <c r="AP79">
        <v>1.4330000000000001</v>
      </c>
      <c r="AQ79">
        <v>0.313</v>
      </c>
      <c r="AR79">
        <v>2.278</v>
      </c>
      <c r="AS79">
        <v>3.1160000000000001</v>
      </c>
      <c r="AT79">
        <v>2.274</v>
      </c>
      <c r="AU79">
        <v>0.94199999999999995</v>
      </c>
      <c r="AV79">
        <v>0.74399999999999999</v>
      </c>
      <c r="AW79">
        <v>0.19800000000000001</v>
      </c>
      <c r="AX79">
        <v>2.343</v>
      </c>
      <c r="AY79">
        <f t="shared" si="118"/>
        <v>2.3959999999999999</v>
      </c>
      <c r="AZ79">
        <f t="shared" si="119"/>
        <v>0.47399999999999998</v>
      </c>
      <c r="BA79">
        <f t="shared" si="120"/>
        <v>-0.80400000000000005</v>
      </c>
      <c r="BB79">
        <f t="shared" si="121"/>
        <v>-0.68900000000000006</v>
      </c>
      <c r="BC79">
        <f t="shared" si="122"/>
        <v>-0.11499999999999999</v>
      </c>
      <c r="BD79">
        <f t="shared" si="123"/>
        <v>6.4999999999999947E-2</v>
      </c>
      <c r="BE79">
        <f t="shared" si="124"/>
        <v>2.4539831999999997</v>
      </c>
      <c r="BF79">
        <f t="shared" si="125"/>
        <v>0.48547079999999998</v>
      </c>
      <c r="BG79">
        <f t="shared" si="126"/>
        <v>-0.8234568000000001</v>
      </c>
      <c r="BH79">
        <f t="shared" si="127"/>
        <v>-0.70567380000000002</v>
      </c>
      <c r="BI79">
        <f t="shared" si="128"/>
        <v>-0.11778299999999998</v>
      </c>
      <c r="BJ79">
        <f t="shared" si="129"/>
        <v>6.6572999999999952E-2</v>
      </c>
      <c r="BK79" s="31">
        <f t="shared" si="130"/>
        <v>2.7746279999977918E-7</v>
      </c>
      <c r="BL79" s="31">
        <f t="shared" si="131"/>
        <v>-1.0656652490991519E-5</v>
      </c>
      <c r="BM79" s="31">
        <f t="shared" si="132"/>
        <v>-3.5522174969971729E-6</v>
      </c>
    </row>
    <row r="80" spans="1:76" x14ac:dyDescent="0.2">
      <c r="A80" s="6">
        <v>4636</v>
      </c>
      <c r="B80" s="7">
        <v>43831</v>
      </c>
      <c r="C80" s="6">
        <v>8</v>
      </c>
      <c r="D80" s="6">
        <v>8.0500000000000007</v>
      </c>
      <c r="E80" s="6">
        <v>6834</v>
      </c>
      <c r="F80" t="s">
        <v>41</v>
      </c>
      <c r="G80" s="10" t="s">
        <v>76</v>
      </c>
      <c r="H80" s="8">
        <v>0.3298611111111111</v>
      </c>
      <c r="I80" s="8">
        <v>0.45833333333333331</v>
      </c>
      <c r="J80">
        <v>3.08</v>
      </c>
      <c r="K80" s="6">
        <v>94.1</v>
      </c>
      <c r="L80" s="58">
        <v>34.262181785036198</v>
      </c>
      <c r="M80" s="56">
        <v>34.2608704096087</v>
      </c>
      <c r="N80" s="54">
        <f t="shared" si="106"/>
        <v>-1.3113754274982625E-3</v>
      </c>
      <c r="O80" s="55">
        <v>1.0241990000000001</v>
      </c>
      <c r="P80" s="20">
        <v>8.0325478491597657</v>
      </c>
      <c r="Q80" s="45">
        <v>7.9326753989148457</v>
      </c>
      <c r="R80">
        <f t="shared" si="107"/>
        <v>-9.9872450244919975E-2</v>
      </c>
      <c r="S80" s="21">
        <v>3.9076224005864888</v>
      </c>
      <c r="T80" s="27">
        <v>3.2877692361120485</v>
      </c>
      <c r="U80">
        <f t="shared" si="108"/>
        <v>-0.61985316447444028</v>
      </c>
      <c r="V80" s="28">
        <v>444.36736472641456</v>
      </c>
      <c r="W80" s="47">
        <v>592.22595283659848</v>
      </c>
      <c r="X80" s="49">
        <f t="shared" si="109"/>
        <v>147.85858811018392</v>
      </c>
      <c r="Y80" s="28">
        <v>461.24873372156395</v>
      </c>
      <c r="Z80" s="47">
        <v>614.72443724046457</v>
      </c>
      <c r="AA80" s="37">
        <f t="shared" si="110"/>
        <v>153.47570351890062</v>
      </c>
      <c r="AB80" s="60">
        <v>2143.1852100000001</v>
      </c>
      <c r="AC80" s="61">
        <v>2220.1866990000003</v>
      </c>
      <c r="AD80" s="43">
        <f t="shared" si="111"/>
        <v>77.00148900000022</v>
      </c>
      <c r="AE80" s="31">
        <f t="shared" si="112"/>
        <v>2.1431852100000002E-3</v>
      </c>
      <c r="AF80" s="29">
        <f t="shared" si="113"/>
        <v>2.2201866990000001E-3</v>
      </c>
      <c r="AG80" s="64">
        <v>2473.1834100000001</v>
      </c>
      <c r="AH80" s="64">
        <v>2490.9278834408701</v>
      </c>
      <c r="AI80" s="24">
        <f t="shared" si="114"/>
        <v>17.744473440870024</v>
      </c>
      <c r="AJ80" s="24">
        <f t="shared" si="115"/>
        <v>14.952506966870025</v>
      </c>
      <c r="AK80" s="31">
        <f t="shared" si="116"/>
        <v>2.47318341E-3</v>
      </c>
      <c r="AL80" s="31">
        <f t="shared" si="117"/>
        <v>2.4909278834408699E-3</v>
      </c>
      <c r="AM80">
        <v>0.72</v>
      </c>
      <c r="AN80">
        <v>1.8</v>
      </c>
      <c r="AO80">
        <v>1.746</v>
      </c>
      <c r="AP80">
        <v>1.4330000000000001</v>
      </c>
      <c r="AQ80">
        <v>0.313</v>
      </c>
      <c r="AR80">
        <v>2.278</v>
      </c>
      <c r="AS80">
        <v>3.1160000000000001</v>
      </c>
      <c r="AT80">
        <v>2.274</v>
      </c>
      <c r="AU80">
        <v>0.94199999999999995</v>
      </c>
      <c r="AV80">
        <v>0.74399999999999999</v>
      </c>
      <c r="AW80">
        <v>0.19800000000000001</v>
      </c>
      <c r="AX80">
        <v>2.343</v>
      </c>
      <c r="AY80">
        <f t="shared" si="118"/>
        <v>2.3959999999999999</v>
      </c>
      <c r="AZ80">
        <f t="shared" si="119"/>
        <v>0.47399999999999998</v>
      </c>
      <c r="BA80">
        <f t="shared" si="120"/>
        <v>-0.80400000000000005</v>
      </c>
      <c r="BB80">
        <f t="shared" si="121"/>
        <v>-0.68900000000000006</v>
      </c>
      <c r="BC80">
        <f t="shared" si="122"/>
        <v>-0.11499999999999999</v>
      </c>
      <c r="BD80">
        <f t="shared" si="123"/>
        <v>6.4999999999999947E-2</v>
      </c>
      <c r="BE80">
        <f t="shared" si="124"/>
        <v>2.453980804</v>
      </c>
      <c r="BF80">
        <f t="shared" si="125"/>
        <v>0.48547032600000001</v>
      </c>
      <c r="BG80">
        <f t="shared" si="126"/>
        <v>-0.82345599600000008</v>
      </c>
      <c r="BH80">
        <f t="shared" si="127"/>
        <v>-0.70567311100000008</v>
      </c>
      <c r="BI80">
        <f t="shared" si="128"/>
        <v>-0.117782885</v>
      </c>
      <c r="BJ80">
        <f t="shared" si="129"/>
        <v>6.6572934999999944E-2</v>
      </c>
      <c r="BK80" s="31">
        <f t="shared" si="130"/>
        <v>1.4952506966870024E-5</v>
      </c>
      <c r="BL80" s="31">
        <f t="shared" si="131"/>
        <v>-5.7428785061104919E-4</v>
      </c>
      <c r="BM80" s="31">
        <f t="shared" si="132"/>
        <v>-1.9142928353701639E-4</v>
      </c>
      <c r="BN80">
        <v>3.7170000000000005</v>
      </c>
      <c r="BO80">
        <v>1.8585000000000003</v>
      </c>
      <c r="BP80">
        <v>1.1740000000000002</v>
      </c>
      <c r="BQ80">
        <f t="shared" ref="BQ80:BQ85" si="145">(2*3.14159265359*BO80*BP80)+(2*3.14159265359*BO80^2)</f>
        <v>35.411411926717406</v>
      </c>
      <c r="BR80" s="13">
        <f t="shared" ref="BR80:BR85" si="146">BM80/BQ80</f>
        <v>-5.4058641867534719E-6</v>
      </c>
      <c r="BS80" s="13">
        <f t="shared" ref="BS80:BS85" si="147">BR80*10^3</f>
        <v>-5.4058641867534719E-3</v>
      </c>
      <c r="BT80" s="13">
        <f t="shared" ref="BT80:BT85" si="148">BR80*10^6</f>
        <v>-5.4058641867534716</v>
      </c>
      <c r="BV80" s="17">
        <f t="shared" ref="BV80:BV85" si="149">BS80*12</f>
        <v>-6.4870370241041669E-2</v>
      </c>
      <c r="BW80" s="51">
        <f t="shared" ref="BW80:BW85" si="150">BU73+BV80</f>
        <v>-0.12295688387929186</v>
      </c>
      <c r="BX80" s="52">
        <f t="shared" ref="BX80:BX85" si="151">BW80*10^3</f>
        <v>-122.95688387929187</v>
      </c>
    </row>
    <row r="81" spans="1:76" x14ac:dyDescent="0.2">
      <c r="A81" s="6">
        <v>4637</v>
      </c>
      <c r="B81" s="7">
        <v>43831</v>
      </c>
      <c r="C81" s="6">
        <v>8</v>
      </c>
      <c r="D81" s="6">
        <v>8.0500000000000007</v>
      </c>
      <c r="E81" s="6">
        <v>6890</v>
      </c>
      <c r="F81" t="s">
        <v>41</v>
      </c>
      <c r="G81" s="10" t="s">
        <v>76</v>
      </c>
      <c r="H81" s="8">
        <v>0.3298611111111111</v>
      </c>
      <c r="I81" s="8">
        <v>0.45833333333333331</v>
      </c>
      <c r="J81">
        <v>3.08</v>
      </c>
      <c r="K81" s="6">
        <v>92.8</v>
      </c>
      <c r="L81" s="58">
        <v>34.262181785036198</v>
      </c>
      <c r="M81" s="56">
        <v>34.263493159540801</v>
      </c>
      <c r="N81" s="54">
        <f t="shared" si="106"/>
        <v>1.3113745046027248E-3</v>
      </c>
      <c r="O81" s="55">
        <v>1.0242009999999999</v>
      </c>
      <c r="P81" s="20">
        <v>8.0325478491597657</v>
      </c>
      <c r="Q81" s="45">
        <v>7.9496405615564081</v>
      </c>
      <c r="R81">
        <f t="shared" si="107"/>
        <v>-8.2907287603357638E-2</v>
      </c>
      <c r="S81" s="21">
        <v>3.9076224005864888</v>
      </c>
      <c r="T81" s="27">
        <v>3.380188961785068</v>
      </c>
      <c r="U81">
        <f t="shared" si="108"/>
        <v>-0.5274334388014208</v>
      </c>
      <c r="V81" s="28">
        <v>444.36736472641456</v>
      </c>
      <c r="W81" s="47">
        <v>563.08433437806229</v>
      </c>
      <c r="X81" s="49">
        <f t="shared" si="109"/>
        <v>118.71696965164773</v>
      </c>
      <c r="Y81" s="28">
        <v>461.24873372156395</v>
      </c>
      <c r="Z81" s="47">
        <v>584.47570587612427</v>
      </c>
      <c r="AA81" s="37">
        <f t="shared" si="110"/>
        <v>123.22697215456031</v>
      </c>
      <c r="AB81" s="60">
        <v>2143.1852100000001</v>
      </c>
      <c r="AC81" s="61">
        <v>2202.47264</v>
      </c>
      <c r="AD81" s="43">
        <f t="shared" si="111"/>
        <v>59.287429999999858</v>
      </c>
      <c r="AE81" s="31">
        <f t="shared" si="112"/>
        <v>2.1431852100000002E-3</v>
      </c>
      <c r="AF81" s="29">
        <f t="shared" si="113"/>
        <v>2.2024726400000001E-3</v>
      </c>
      <c r="AG81" s="64">
        <v>2473.1834100000001</v>
      </c>
      <c r="AH81" s="64">
        <v>2482.4292691200999</v>
      </c>
      <c r="AI81" s="24">
        <f t="shared" si="114"/>
        <v>9.2458591200997944</v>
      </c>
      <c r="AJ81" s="24">
        <f t="shared" si="115"/>
        <v>6.4538871940997948</v>
      </c>
      <c r="AK81" s="31">
        <f t="shared" si="116"/>
        <v>2.47318341E-3</v>
      </c>
      <c r="AL81" s="31">
        <f t="shared" si="117"/>
        <v>2.4824292691200999E-3</v>
      </c>
      <c r="AM81">
        <v>0.72</v>
      </c>
      <c r="AN81">
        <v>1.8</v>
      </c>
      <c r="AO81">
        <v>1.746</v>
      </c>
      <c r="AP81">
        <v>1.4330000000000001</v>
      </c>
      <c r="AQ81">
        <v>0.313</v>
      </c>
      <c r="AR81">
        <v>2.278</v>
      </c>
      <c r="AS81">
        <v>3.1160000000000001</v>
      </c>
      <c r="AT81">
        <v>2.274</v>
      </c>
      <c r="AU81">
        <v>0.94199999999999995</v>
      </c>
      <c r="AV81">
        <v>0.74399999999999999</v>
      </c>
      <c r="AW81">
        <v>0.19800000000000001</v>
      </c>
      <c r="AX81">
        <v>2.343</v>
      </c>
      <c r="AY81">
        <f t="shared" si="118"/>
        <v>2.3959999999999999</v>
      </c>
      <c r="AZ81">
        <f t="shared" si="119"/>
        <v>0.47399999999999998</v>
      </c>
      <c r="BA81">
        <f t="shared" si="120"/>
        <v>-0.80400000000000005</v>
      </c>
      <c r="BB81">
        <f t="shared" si="121"/>
        <v>-0.68900000000000006</v>
      </c>
      <c r="BC81">
        <f t="shared" si="122"/>
        <v>-0.11499999999999999</v>
      </c>
      <c r="BD81">
        <f t="shared" si="123"/>
        <v>6.4999999999999947E-2</v>
      </c>
      <c r="BE81">
        <f t="shared" si="124"/>
        <v>2.4539855959999999</v>
      </c>
      <c r="BF81">
        <f t="shared" si="125"/>
        <v>0.48547127399999995</v>
      </c>
      <c r="BG81">
        <f t="shared" si="126"/>
        <v>-0.82345760400000001</v>
      </c>
      <c r="BH81">
        <f t="shared" si="127"/>
        <v>-0.70567448899999996</v>
      </c>
      <c r="BI81">
        <f t="shared" si="128"/>
        <v>-0.11778311499999998</v>
      </c>
      <c r="BJ81">
        <f t="shared" si="129"/>
        <v>6.6573064999999945E-2</v>
      </c>
      <c r="BK81" s="31">
        <f t="shared" si="130"/>
        <v>6.453887194099795E-6</v>
      </c>
      <c r="BL81" s="31">
        <f t="shared" si="131"/>
        <v>-2.4787791442815762E-4</v>
      </c>
      <c r="BM81" s="31">
        <f t="shared" si="132"/>
        <v>-8.2625971476052546E-5</v>
      </c>
      <c r="BN81">
        <v>3.9119999999999999</v>
      </c>
      <c r="BO81">
        <v>1.956</v>
      </c>
      <c r="BP81">
        <v>1.3440000000000001</v>
      </c>
      <c r="BQ81">
        <f t="shared" si="145"/>
        <v>40.556704520785466</v>
      </c>
      <c r="BR81" s="13">
        <f t="shared" si="146"/>
        <v>-2.0372950034366431E-6</v>
      </c>
      <c r="BS81" s="13">
        <f t="shared" si="147"/>
        <v>-2.0372950034366431E-3</v>
      </c>
      <c r="BT81" s="13">
        <f t="shared" si="148"/>
        <v>-2.0372950034366433</v>
      </c>
      <c r="BV81" s="17">
        <f t="shared" si="149"/>
        <v>-2.4447540041239717E-2</v>
      </c>
      <c r="BW81" s="51">
        <f t="shared" si="150"/>
        <v>-4.4709665345066686E-2</v>
      </c>
      <c r="BX81" s="52">
        <f t="shared" si="151"/>
        <v>-44.709665345066689</v>
      </c>
    </row>
    <row r="82" spans="1:76" x14ac:dyDescent="0.2">
      <c r="A82" s="6">
        <v>4638</v>
      </c>
      <c r="B82" s="7">
        <v>43831</v>
      </c>
      <c r="C82" s="6">
        <v>8</v>
      </c>
      <c r="D82" s="6">
        <v>8.0500000000000007</v>
      </c>
      <c r="E82" s="6">
        <v>6824</v>
      </c>
      <c r="F82" t="s">
        <v>41</v>
      </c>
      <c r="G82" s="10" t="s">
        <v>76</v>
      </c>
      <c r="H82" s="8">
        <v>0.3298611111111111</v>
      </c>
      <c r="I82" s="8">
        <v>0.45833333333333331</v>
      </c>
      <c r="J82">
        <v>3.08</v>
      </c>
      <c r="K82" s="9">
        <v>96</v>
      </c>
      <c r="L82" s="58">
        <v>34.262181785036198</v>
      </c>
      <c r="M82" s="56">
        <v>34.263493159540801</v>
      </c>
      <c r="N82" s="54">
        <f t="shared" si="106"/>
        <v>1.3113745046027248E-3</v>
      </c>
      <c r="O82" s="55">
        <v>1.0242009999999999</v>
      </c>
      <c r="P82" s="20">
        <v>8.0325478491597657</v>
      </c>
      <c r="Q82" s="45">
        <v>7.8997465494650703</v>
      </c>
      <c r="R82" s="40">
        <f t="shared" si="107"/>
        <v>-0.13280129969469545</v>
      </c>
      <c r="S82" s="21">
        <v>3.9076224005864888</v>
      </c>
      <c r="T82" s="27">
        <v>3.0904290913228665</v>
      </c>
      <c r="U82" s="39">
        <f t="shared" si="108"/>
        <v>-0.81719330926362233</v>
      </c>
      <c r="V82" s="28">
        <v>444.36736472641456</v>
      </c>
      <c r="W82" s="47">
        <v>647.79750840274005</v>
      </c>
      <c r="X82" s="37">
        <f t="shared" si="109"/>
        <v>203.43014367632549</v>
      </c>
      <c r="Y82" s="28">
        <v>461.24873372156395</v>
      </c>
      <c r="Z82" s="47">
        <v>672.40710293722043</v>
      </c>
      <c r="AA82" s="37">
        <f t="shared" si="110"/>
        <v>211.15836921565648</v>
      </c>
      <c r="AB82" s="60">
        <v>2143.1852100000001</v>
      </c>
      <c r="AC82" s="61">
        <v>2237.4344000000001</v>
      </c>
      <c r="AD82" s="43">
        <f t="shared" si="111"/>
        <v>94.249189999999999</v>
      </c>
      <c r="AE82" s="31">
        <f t="shared" si="112"/>
        <v>2.1431852100000002E-3</v>
      </c>
      <c r="AF82" s="29">
        <f t="shared" si="113"/>
        <v>2.2374344000000001E-3</v>
      </c>
      <c r="AG82" s="64">
        <v>2473.1834100000001</v>
      </c>
      <c r="AH82" s="64">
        <v>2489.4379256800498</v>
      </c>
      <c r="AI82" s="24">
        <f t="shared" si="114"/>
        <v>16.254515680049735</v>
      </c>
      <c r="AJ82" s="24">
        <f t="shared" si="115"/>
        <v>13.462543754049733</v>
      </c>
      <c r="AK82" s="31">
        <f t="shared" si="116"/>
        <v>2.47318341E-3</v>
      </c>
      <c r="AL82" s="31">
        <f t="shared" si="117"/>
        <v>2.4894379256800497E-3</v>
      </c>
      <c r="AM82">
        <v>0.72</v>
      </c>
      <c r="AN82">
        <v>1.8</v>
      </c>
      <c r="AO82">
        <v>1.746</v>
      </c>
      <c r="AP82">
        <v>1.4330000000000001</v>
      </c>
      <c r="AQ82">
        <v>0.313</v>
      </c>
      <c r="AR82">
        <v>2.278</v>
      </c>
      <c r="AS82">
        <v>3.1160000000000001</v>
      </c>
      <c r="AT82">
        <v>2.274</v>
      </c>
      <c r="AU82">
        <v>0.94199999999999995</v>
      </c>
      <c r="AV82">
        <v>0.74399999999999999</v>
      </c>
      <c r="AW82">
        <v>0.19800000000000001</v>
      </c>
      <c r="AX82">
        <v>2.343</v>
      </c>
      <c r="AY82">
        <f t="shared" si="118"/>
        <v>2.3959999999999999</v>
      </c>
      <c r="AZ82">
        <f t="shared" si="119"/>
        <v>0.47399999999999998</v>
      </c>
      <c r="BA82">
        <f t="shared" si="120"/>
        <v>-0.80400000000000005</v>
      </c>
      <c r="BB82">
        <f t="shared" si="121"/>
        <v>-0.68900000000000006</v>
      </c>
      <c r="BC82">
        <f t="shared" si="122"/>
        <v>-0.11499999999999999</v>
      </c>
      <c r="BD82">
        <f t="shared" si="123"/>
        <v>6.4999999999999947E-2</v>
      </c>
      <c r="BE82">
        <f t="shared" si="124"/>
        <v>2.4539855959999999</v>
      </c>
      <c r="BF82">
        <f t="shared" si="125"/>
        <v>0.48547127399999995</v>
      </c>
      <c r="BG82">
        <f t="shared" si="126"/>
        <v>-0.82345760400000001</v>
      </c>
      <c r="BH82">
        <f t="shared" si="127"/>
        <v>-0.70567448899999996</v>
      </c>
      <c r="BI82">
        <f t="shared" si="128"/>
        <v>-0.11778311499999998</v>
      </c>
      <c r="BJ82">
        <f t="shared" si="129"/>
        <v>6.6573064999999945E-2</v>
      </c>
      <c r="BK82" s="31">
        <f t="shared" si="130"/>
        <v>1.3462543754049732E-5</v>
      </c>
      <c r="BL82" s="31">
        <f t="shared" si="131"/>
        <v>-5.1706315407905584E-4</v>
      </c>
      <c r="BM82" s="31">
        <f t="shared" si="132"/>
        <v>-1.7235438469301862E-4</v>
      </c>
      <c r="BN82">
        <v>3.6659999999999999</v>
      </c>
      <c r="BO82">
        <v>1.833</v>
      </c>
      <c r="BP82">
        <v>0.92100000000000015</v>
      </c>
      <c r="BQ82">
        <f t="shared" si="145"/>
        <v>31.71803465183983</v>
      </c>
      <c r="BR82" s="13">
        <f t="shared" si="146"/>
        <v>-5.4339553690796247E-6</v>
      </c>
      <c r="BS82" s="13">
        <f t="shared" si="147"/>
        <v>-5.4339553690796244E-3</v>
      </c>
      <c r="BT82" s="13">
        <f t="shared" si="148"/>
        <v>-5.4339553690796247</v>
      </c>
      <c r="BV82" s="17">
        <f t="shared" si="149"/>
        <v>-6.5207464428955489E-2</v>
      </c>
      <c r="BW82" s="51">
        <f t="shared" si="150"/>
        <v>-0.12297847632309969</v>
      </c>
      <c r="BX82" s="52">
        <f t="shared" si="151"/>
        <v>-122.97847632309968</v>
      </c>
    </row>
    <row r="83" spans="1:76" x14ac:dyDescent="0.2">
      <c r="A83" s="6">
        <v>4639</v>
      </c>
      <c r="B83" s="7">
        <v>43831</v>
      </c>
      <c r="C83" s="6">
        <v>8</v>
      </c>
      <c r="D83" s="6">
        <v>8.0500000000000007</v>
      </c>
      <c r="E83" s="6">
        <v>6893</v>
      </c>
      <c r="F83" t="s">
        <v>41</v>
      </c>
      <c r="G83" s="10" t="s">
        <v>76</v>
      </c>
      <c r="H83" s="8">
        <v>0.3298611111111111</v>
      </c>
      <c r="I83" s="8">
        <v>0.45833333333333331</v>
      </c>
      <c r="J83">
        <v>3.08</v>
      </c>
      <c r="K83" s="6">
        <v>97.3</v>
      </c>
      <c r="L83" s="58">
        <v>34.262181785036198</v>
      </c>
      <c r="M83" s="56">
        <v>34.254313518623</v>
      </c>
      <c r="N83" s="54">
        <f t="shared" si="106"/>
        <v>-7.8682664131974889E-3</v>
      </c>
      <c r="O83" s="55">
        <v>1.024194</v>
      </c>
      <c r="P83" s="20">
        <v>8.0325478491597657</v>
      </c>
      <c r="Q83" s="45">
        <v>7.9534940385321615</v>
      </c>
      <c r="R83" s="41">
        <f t="shared" si="107"/>
        <v>-7.9053810627604193E-2</v>
      </c>
      <c r="S83" s="21">
        <v>3.9076224005864888</v>
      </c>
      <c r="T83" s="27">
        <v>3.4042047889529043</v>
      </c>
      <c r="U83" s="38">
        <f t="shared" si="108"/>
        <v>-0.50341761163358445</v>
      </c>
      <c r="V83" s="28">
        <v>444.36736472641456</v>
      </c>
      <c r="W83" s="47">
        <v>557.21509151790281</v>
      </c>
      <c r="X83" s="49">
        <f t="shared" si="109"/>
        <v>112.84772679148824</v>
      </c>
      <c r="Y83" s="28">
        <v>461.24873372156395</v>
      </c>
      <c r="Z83" s="47">
        <v>578.38360229666682</v>
      </c>
      <c r="AA83" s="37">
        <f t="shared" si="110"/>
        <v>117.13486857510287</v>
      </c>
      <c r="AB83" s="60">
        <v>2143.1852100000001</v>
      </c>
      <c r="AC83" s="61">
        <v>2200.54999</v>
      </c>
      <c r="AD83" s="43">
        <f t="shared" si="111"/>
        <v>57.364779999999882</v>
      </c>
      <c r="AE83" s="31">
        <f t="shared" si="112"/>
        <v>2.1431852100000002E-3</v>
      </c>
      <c r="AF83" s="29">
        <f t="shared" si="113"/>
        <v>2.2005499899999999E-3</v>
      </c>
      <c r="AG83" s="64">
        <v>2473.1834100000001</v>
      </c>
      <c r="AH83" s="64">
        <v>2482.72959362746</v>
      </c>
      <c r="AI83" s="24">
        <f t="shared" si="114"/>
        <v>9.5461836274598681</v>
      </c>
      <c r="AJ83" s="24">
        <f t="shared" si="115"/>
        <v>6.7542307834598692</v>
      </c>
      <c r="AK83" s="31">
        <f t="shared" si="116"/>
        <v>2.47318341E-3</v>
      </c>
      <c r="AL83" s="31">
        <f t="shared" si="117"/>
        <v>2.48272959362746E-3</v>
      </c>
      <c r="AM83">
        <v>0.72</v>
      </c>
      <c r="AN83">
        <v>1.8</v>
      </c>
      <c r="AO83">
        <v>1.746</v>
      </c>
      <c r="AP83">
        <v>1.4330000000000001</v>
      </c>
      <c r="AQ83">
        <v>0.313</v>
      </c>
      <c r="AR83">
        <v>2.278</v>
      </c>
      <c r="AS83">
        <v>3.1160000000000001</v>
      </c>
      <c r="AT83">
        <v>2.274</v>
      </c>
      <c r="AU83">
        <v>0.94199999999999995</v>
      </c>
      <c r="AV83">
        <v>0.74399999999999999</v>
      </c>
      <c r="AW83">
        <v>0.19800000000000001</v>
      </c>
      <c r="AX83">
        <v>2.343</v>
      </c>
      <c r="AY83">
        <f t="shared" si="118"/>
        <v>2.3959999999999999</v>
      </c>
      <c r="AZ83">
        <f t="shared" si="119"/>
        <v>0.47399999999999998</v>
      </c>
      <c r="BA83">
        <f t="shared" si="120"/>
        <v>-0.80400000000000005</v>
      </c>
      <c r="BB83">
        <f t="shared" si="121"/>
        <v>-0.68900000000000006</v>
      </c>
      <c r="BC83">
        <f t="shared" si="122"/>
        <v>-0.11499999999999999</v>
      </c>
      <c r="BD83">
        <f t="shared" si="123"/>
        <v>6.4999999999999947E-2</v>
      </c>
      <c r="BE83">
        <f t="shared" si="124"/>
        <v>2.4539688239999999</v>
      </c>
      <c r="BF83">
        <f t="shared" si="125"/>
        <v>0.48546795599999998</v>
      </c>
      <c r="BG83">
        <f t="shared" si="126"/>
        <v>-0.82345197600000009</v>
      </c>
      <c r="BH83">
        <f t="shared" si="127"/>
        <v>-0.70566966600000014</v>
      </c>
      <c r="BI83">
        <f t="shared" si="128"/>
        <v>-0.11778231</v>
      </c>
      <c r="BJ83">
        <f t="shared" si="129"/>
        <v>6.6572609999999949E-2</v>
      </c>
      <c r="BK83" s="31">
        <f t="shared" si="130"/>
        <v>6.7542307834598686E-6</v>
      </c>
      <c r="BL83" s="31">
        <f t="shared" si="131"/>
        <v>-2.5941159911380867E-4</v>
      </c>
      <c r="BM83" s="31">
        <f t="shared" si="132"/>
        <v>-8.6470533037936222E-5</v>
      </c>
      <c r="BN83">
        <v>3.766</v>
      </c>
      <c r="BO83">
        <v>1.883</v>
      </c>
      <c r="BP83">
        <v>1.1919999999999999</v>
      </c>
      <c r="BQ83">
        <f t="shared" si="145"/>
        <v>36.381056645266312</v>
      </c>
      <c r="BR83" s="13">
        <f t="shared" si="146"/>
        <v>-2.3768010336001954E-6</v>
      </c>
      <c r="BS83" s="13">
        <f t="shared" si="147"/>
        <v>-2.3768010336001955E-3</v>
      </c>
      <c r="BT83" s="13">
        <f t="shared" si="148"/>
        <v>-2.3768010336001955</v>
      </c>
      <c r="BV83" s="17">
        <f t="shared" si="149"/>
        <v>-2.8521612403202348E-2</v>
      </c>
      <c r="BW83" s="51">
        <f t="shared" si="150"/>
        <v>-5.0835778873098939E-2</v>
      </c>
      <c r="BX83" s="52">
        <f t="shared" si="151"/>
        <v>-50.835778873098938</v>
      </c>
    </row>
    <row r="84" spans="1:76" x14ac:dyDescent="0.2">
      <c r="A84" s="6">
        <v>4640</v>
      </c>
      <c r="B84" s="7">
        <v>43831</v>
      </c>
      <c r="C84" s="6">
        <v>8</v>
      </c>
      <c r="D84" s="6">
        <v>8.0500000000000007</v>
      </c>
      <c r="E84" s="6">
        <v>6862</v>
      </c>
      <c r="F84" t="s">
        <v>41</v>
      </c>
      <c r="G84" s="10" t="s">
        <v>76</v>
      </c>
      <c r="H84" s="8">
        <v>0.3298611111111111</v>
      </c>
      <c r="I84" s="8">
        <v>0.45833333333333331</v>
      </c>
      <c r="J84">
        <v>3.08</v>
      </c>
      <c r="K84" s="6"/>
      <c r="L84" s="58">
        <v>34.262181785036198</v>
      </c>
      <c r="M84" s="56">
        <v>34.258247655983546</v>
      </c>
      <c r="N84" s="54">
        <f t="shared" si="106"/>
        <v>-3.9341290526522243E-3</v>
      </c>
      <c r="O84" s="55">
        <v>1.024197</v>
      </c>
      <c r="P84" s="20">
        <v>8.0325478491597657</v>
      </c>
      <c r="Q84" s="45">
        <v>7.8907732396855268</v>
      </c>
      <c r="R84">
        <f t="shared" si="107"/>
        <v>-0.14177460947423892</v>
      </c>
      <c r="S84" s="21">
        <v>3.9076224005864888</v>
      </c>
      <c r="T84" s="27">
        <v>3.029612299000136</v>
      </c>
      <c r="U84">
        <f t="shared" si="108"/>
        <v>-0.87801010158635284</v>
      </c>
      <c r="V84" s="28">
        <v>444.36736472641456</v>
      </c>
      <c r="W84" s="47">
        <v>661.91288761104704</v>
      </c>
      <c r="X84" s="49">
        <f t="shared" si="109"/>
        <v>217.54552288463248</v>
      </c>
      <c r="Y84" s="28">
        <v>461.24873372156395</v>
      </c>
      <c r="Z84" s="47">
        <v>687.05879480563749</v>
      </c>
      <c r="AA84" s="37">
        <f t="shared" si="110"/>
        <v>225.81006108407354</v>
      </c>
      <c r="AB84" s="60">
        <v>2143.1852100000001</v>
      </c>
      <c r="AC84" s="61">
        <v>2235.8198110000003</v>
      </c>
      <c r="AD84" s="43">
        <f t="shared" si="111"/>
        <v>92.634601000000202</v>
      </c>
      <c r="AE84" s="31">
        <f t="shared" si="112"/>
        <v>2.1431852100000002E-3</v>
      </c>
      <c r="AF84" s="29">
        <f t="shared" si="113"/>
        <v>2.2358198110000002E-3</v>
      </c>
      <c r="AG84" s="64">
        <v>2473.1834100000001</v>
      </c>
      <c r="AH84" s="64">
        <v>2482.3284720000001</v>
      </c>
      <c r="AI84" s="24">
        <f t="shared" si="114"/>
        <v>9.1450620000000526</v>
      </c>
      <c r="AJ84" s="24">
        <f t="shared" si="115"/>
        <v>6.353100978000052</v>
      </c>
      <c r="AK84" s="31">
        <f t="shared" si="116"/>
        <v>2.47318341E-3</v>
      </c>
      <c r="AL84" s="31">
        <f t="shared" si="117"/>
        <v>2.4823284720000001E-3</v>
      </c>
      <c r="AM84">
        <v>0.72</v>
      </c>
      <c r="AN84">
        <v>1.8</v>
      </c>
      <c r="AO84">
        <v>1.746</v>
      </c>
      <c r="AP84">
        <v>1.4330000000000001</v>
      </c>
      <c r="AQ84">
        <v>0.313</v>
      </c>
      <c r="AR84">
        <v>2.278</v>
      </c>
      <c r="AS84">
        <v>3.1160000000000001</v>
      </c>
      <c r="AT84">
        <v>2.274</v>
      </c>
      <c r="AU84">
        <v>0.94199999999999995</v>
      </c>
      <c r="AV84">
        <v>0.74399999999999999</v>
      </c>
      <c r="AW84">
        <v>0.19800000000000001</v>
      </c>
      <c r="AX84">
        <v>2.343</v>
      </c>
      <c r="AY84">
        <f t="shared" si="118"/>
        <v>2.3959999999999999</v>
      </c>
      <c r="AZ84">
        <f t="shared" si="119"/>
        <v>0.47399999999999998</v>
      </c>
      <c r="BA84">
        <f t="shared" si="120"/>
        <v>-0.80400000000000005</v>
      </c>
      <c r="BB84">
        <f t="shared" si="121"/>
        <v>-0.68900000000000006</v>
      </c>
      <c r="BC84">
        <f t="shared" si="122"/>
        <v>-0.11499999999999999</v>
      </c>
      <c r="BD84">
        <f t="shared" si="123"/>
        <v>6.4999999999999947E-2</v>
      </c>
      <c r="BE84">
        <f t="shared" si="124"/>
        <v>2.453976012</v>
      </c>
      <c r="BF84">
        <f t="shared" si="125"/>
        <v>0.48546937800000001</v>
      </c>
      <c r="BG84">
        <f t="shared" si="126"/>
        <v>-0.82345438800000004</v>
      </c>
      <c r="BH84">
        <f t="shared" si="127"/>
        <v>-0.70567173300000008</v>
      </c>
      <c r="BI84">
        <f t="shared" si="128"/>
        <v>-0.117782655</v>
      </c>
      <c r="BJ84">
        <f t="shared" si="129"/>
        <v>6.6572804999999943E-2</v>
      </c>
      <c r="BK84" s="31">
        <f t="shared" si="130"/>
        <v>6.3531009780000518E-6</v>
      </c>
      <c r="BL84" s="31">
        <f t="shared" si="131"/>
        <v>-2.44006011088677E-4</v>
      </c>
      <c r="BM84" s="31">
        <f t="shared" si="132"/>
        <v>-8.1335337029558998E-5</v>
      </c>
      <c r="BN84">
        <v>3.95</v>
      </c>
      <c r="BO84">
        <v>1.9750000000000001</v>
      </c>
      <c r="BP84">
        <v>1.1420000000000001</v>
      </c>
      <c r="BQ84">
        <f t="shared" si="145"/>
        <v>38.679759989898123</v>
      </c>
      <c r="BR84" s="13">
        <f t="shared" si="146"/>
        <v>-2.1027880486021916E-6</v>
      </c>
      <c r="BS84" s="13">
        <f t="shared" si="147"/>
        <v>-2.1027880486021917E-3</v>
      </c>
      <c r="BT84" s="13">
        <f t="shared" si="148"/>
        <v>-2.1027880486021915</v>
      </c>
      <c r="BV84" s="17">
        <f t="shared" si="149"/>
        <v>-2.5233456583226302E-2</v>
      </c>
      <c r="BW84" s="51">
        <f t="shared" si="150"/>
        <v>-4.8293051637341225E-2</v>
      </c>
      <c r="BX84" s="52">
        <f t="shared" si="151"/>
        <v>-48.293051637341222</v>
      </c>
    </row>
    <row r="85" spans="1:76" x14ac:dyDescent="0.2">
      <c r="A85" s="6">
        <v>4641</v>
      </c>
      <c r="B85" s="7">
        <v>43831</v>
      </c>
      <c r="C85" s="6">
        <v>8</v>
      </c>
      <c r="D85" s="6">
        <v>8.0500000000000007</v>
      </c>
      <c r="E85" s="6">
        <v>6874</v>
      </c>
      <c r="F85" t="s">
        <v>41</v>
      </c>
      <c r="G85" s="10" t="s">
        <v>76</v>
      </c>
      <c r="H85" s="8">
        <v>0.3298611111111111</v>
      </c>
      <c r="I85" s="8">
        <v>0.45833333333333331</v>
      </c>
      <c r="J85">
        <v>3.08</v>
      </c>
      <c r="K85" s="6"/>
      <c r="L85" s="58">
        <v>34.262181785036198</v>
      </c>
      <c r="M85" s="56">
        <v>34.251690755766639</v>
      </c>
      <c r="N85" s="54">
        <f t="shared" si="106"/>
        <v>-1.0491029269559249E-2</v>
      </c>
      <c r="O85" s="55">
        <v>1.024192</v>
      </c>
      <c r="P85" s="20">
        <v>8.0325478491597657</v>
      </c>
      <c r="Q85" s="45">
        <v>7.9463728057661269</v>
      </c>
      <c r="R85">
        <f t="shared" si="107"/>
        <v>-8.6175043393638795E-2</v>
      </c>
      <c r="S85" s="21">
        <v>3.9076224005864888</v>
      </c>
      <c r="T85" s="27">
        <v>3.3631246656625846</v>
      </c>
      <c r="U85">
        <f t="shared" si="108"/>
        <v>-0.54449773492390419</v>
      </c>
      <c r="V85" s="28">
        <v>444.36736472641456</v>
      </c>
      <c r="W85" s="47">
        <v>568.87387624748771</v>
      </c>
      <c r="X85" s="49">
        <f t="shared" si="109"/>
        <v>124.50651152107315</v>
      </c>
      <c r="Y85" s="28">
        <v>461.24873372156395</v>
      </c>
      <c r="Z85" s="47">
        <v>590.48533439115579</v>
      </c>
      <c r="AA85" s="37">
        <f t="shared" si="110"/>
        <v>129.23660066959184</v>
      </c>
      <c r="AB85" s="60">
        <v>2143.1852100000001</v>
      </c>
      <c r="AC85" s="61">
        <v>2206.8307709999999</v>
      </c>
      <c r="AD85" s="43">
        <f t="shared" si="111"/>
        <v>63.645560999999816</v>
      </c>
      <c r="AE85" s="31">
        <f t="shared" si="112"/>
        <v>2.1431852100000002E-3</v>
      </c>
      <c r="AF85" s="29">
        <f t="shared" si="113"/>
        <v>2.2068307709999999E-3</v>
      </c>
      <c r="AG85" s="64">
        <v>2473.1834100000001</v>
      </c>
      <c r="AH85" s="64">
        <v>2484.9939479999998</v>
      </c>
      <c r="AI85" s="24">
        <f t="shared" si="114"/>
        <v>11.810537999999724</v>
      </c>
      <c r="AJ85" s="24">
        <f t="shared" si="115"/>
        <v>9.0185906079997249</v>
      </c>
      <c r="AK85" s="31">
        <f t="shared" si="116"/>
        <v>2.47318341E-3</v>
      </c>
      <c r="AL85" s="31">
        <f t="shared" si="117"/>
        <v>2.4849939479999997E-3</v>
      </c>
      <c r="AM85">
        <v>0.72</v>
      </c>
      <c r="AN85">
        <v>1.8</v>
      </c>
      <c r="AO85">
        <v>1.746</v>
      </c>
      <c r="AP85">
        <v>1.4330000000000001</v>
      </c>
      <c r="AQ85">
        <v>0.313</v>
      </c>
      <c r="AR85">
        <v>2.278</v>
      </c>
      <c r="AS85">
        <v>3.1160000000000001</v>
      </c>
      <c r="AT85">
        <v>2.274</v>
      </c>
      <c r="AU85">
        <v>0.94199999999999995</v>
      </c>
      <c r="AV85">
        <v>0.74399999999999999</v>
      </c>
      <c r="AW85">
        <v>0.19800000000000001</v>
      </c>
      <c r="AX85">
        <v>2.343</v>
      </c>
      <c r="AY85">
        <f t="shared" si="118"/>
        <v>2.3959999999999999</v>
      </c>
      <c r="AZ85">
        <f t="shared" si="119"/>
        <v>0.47399999999999998</v>
      </c>
      <c r="BA85">
        <f t="shared" si="120"/>
        <v>-0.80400000000000005</v>
      </c>
      <c r="BB85">
        <f t="shared" si="121"/>
        <v>-0.68900000000000006</v>
      </c>
      <c r="BC85">
        <f t="shared" si="122"/>
        <v>-0.11499999999999999</v>
      </c>
      <c r="BD85">
        <f t="shared" si="123"/>
        <v>6.4999999999999947E-2</v>
      </c>
      <c r="BE85">
        <f t="shared" si="124"/>
        <v>2.453964032</v>
      </c>
      <c r="BF85">
        <f t="shared" si="125"/>
        <v>0.48546700799999998</v>
      </c>
      <c r="BG85">
        <f t="shared" si="126"/>
        <v>-0.82345036800000004</v>
      </c>
      <c r="BH85">
        <f t="shared" si="127"/>
        <v>-0.70566828800000003</v>
      </c>
      <c r="BI85">
        <f t="shared" si="128"/>
        <v>-0.11778207999999998</v>
      </c>
      <c r="BJ85">
        <f t="shared" si="129"/>
        <v>6.6572479999999948E-2</v>
      </c>
      <c r="BK85" s="31">
        <f t="shared" si="130"/>
        <v>9.018590607999724E-6</v>
      </c>
      <c r="BL85" s="31">
        <f t="shared" si="131"/>
        <v>-3.4637881319956703E-4</v>
      </c>
      <c r="BM85" s="31">
        <f t="shared" si="132"/>
        <v>-1.1545960439985568E-4</v>
      </c>
      <c r="BN85">
        <v>3.9090000000000007</v>
      </c>
      <c r="BO85">
        <v>1.9545000000000003</v>
      </c>
      <c r="BP85">
        <v>1.0010000000000001</v>
      </c>
      <c r="BQ85">
        <f t="shared" si="145"/>
        <v>36.294975435761636</v>
      </c>
      <c r="BR85" s="13">
        <f t="shared" si="146"/>
        <v>-3.1811456823881112E-6</v>
      </c>
      <c r="BS85" s="13">
        <f t="shared" si="147"/>
        <v>-3.1811456823881111E-3</v>
      </c>
      <c r="BT85" s="13">
        <f t="shared" si="148"/>
        <v>-3.1811456823881112</v>
      </c>
      <c r="BV85" s="17">
        <f t="shared" si="149"/>
        <v>-3.8173748188657333E-2</v>
      </c>
      <c r="BW85" s="51">
        <f t="shared" si="150"/>
        <v>-6.1973849123229896E-2</v>
      </c>
      <c r="BX85" s="52">
        <f t="shared" si="151"/>
        <v>-61.973849123229897</v>
      </c>
    </row>
    <row r="86" spans="1:76" x14ac:dyDescent="0.2">
      <c r="A86" s="6">
        <v>4699</v>
      </c>
      <c r="B86" s="7">
        <v>43832</v>
      </c>
      <c r="C86" s="6">
        <v>5</v>
      </c>
      <c r="D86" s="6">
        <v>8.15</v>
      </c>
      <c r="E86" s="26" t="s">
        <v>79</v>
      </c>
      <c r="F86" t="s">
        <v>78</v>
      </c>
      <c r="G86" s="11" t="s">
        <v>77</v>
      </c>
      <c r="H86" s="8">
        <v>0.50347222222222221</v>
      </c>
      <c r="I86" s="8">
        <v>0.12847222222222224</v>
      </c>
      <c r="J86">
        <v>3</v>
      </c>
      <c r="K86" s="6"/>
      <c r="L86" s="58">
        <v>34.010380801216698</v>
      </c>
      <c r="M86" s="56">
        <v>34.014315452518602</v>
      </c>
      <c r="N86" s="54">
        <f t="shared" si="106"/>
        <v>3.9346513019040685E-3</v>
      </c>
      <c r="O86" s="55">
        <v>1.024011</v>
      </c>
      <c r="P86" s="20">
        <v>8.1327797428943889</v>
      </c>
      <c r="Q86" s="45">
        <v>8.1837131661891096</v>
      </c>
      <c r="R86">
        <f t="shared" si="107"/>
        <v>5.0933423294720725E-2</v>
      </c>
      <c r="S86" s="21">
        <v>4.6332590757080094</v>
      </c>
      <c r="T86" s="27">
        <v>5.0312048296010188</v>
      </c>
      <c r="U86">
        <f t="shared" si="108"/>
        <v>0.39794575389300935</v>
      </c>
      <c r="V86" s="28">
        <v>333.8211464448712</v>
      </c>
      <c r="W86" s="47">
        <v>286.67955976842819</v>
      </c>
      <c r="X86" s="49">
        <f t="shared" si="109"/>
        <v>-47.141586676443012</v>
      </c>
      <c r="Y86" s="28">
        <v>346.50470449107792</v>
      </c>
      <c r="Z86" s="47">
        <v>297.57194568445414</v>
      </c>
      <c r="AA86" s="37">
        <f t="shared" si="110"/>
        <v>-48.932758806623781</v>
      </c>
      <c r="AB86" s="60">
        <v>2081.37293</v>
      </c>
      <c r="AC86" s="61">
        <v>2043.3157160000001</v>
      </c>
      <c r="AD86" s="43">
        <f t="shared" si="111"/>
        <v>-38.057213999999931</v>
      </c>
      <c r="AE86" s="31">
        <f t="shared" si="112"/>
        <v>2.0813729299999999E-3</v>
      </c>
      <c r="AF86" s="29">
        <f t="shared" si="113"/>
        <v>2.0433157160000001E-3</v>
      </c>
      <c r="AG86" s="64">
        <v>2477.1284099999998</v>
      </c>
      <c r="AH86" s="64">
        <v>2475.7384750000001</v>
      </c>
      <c r="AI86" s="24">
        <f t="shared" si="114"/>
        <v>-1.3899349999996957</v>
      </c>
      <c r="AJ86" s="24">
        <f t="shared" si="115"/>
        <v>-1.5169123639996962</v>
      </c>
      <c r="AK86" s="31">
        <f t="shared" si="116"/>
        <v>2.4771284099999995E-3</v>
      </c>
      <c r="AL86" s="31">
        <f t="shared" si="117"/>
        <v>2.4757384750000002E-3</v>
      </c>
      <c r="AM86">
        <v>0.59399999999999997</v>
      </c>
      <c r="AN86">
        <v>1.3680000000000001</v>
      </c>
      <c r="AO86">
        <v>0.42799999999999999</v>
      </c>
      <c r="AP86">
        <v>0.374</v>
      </c>
      <c r="AQ86">
        <v>5.3999999999999999E-2</v>
      </c>
      <c r="AR86">
        <v>2.234</v>
      </c>
      <c r="AS86">
        <v>1.1180000000000001</v>
      </c>
      <c r="AT86">
        <v>1.6759999999999999</v>
      </c>
      <c r="AU86">
        <v>0.52</v>
      </c>
      <c r="AV86">
        <v>0.44700000000000001</v>
      </c>
      <c r="AW86">
        <v>7.2999999999999995E-2</v>
      </c>
      <c r="AX86">
        <v>1.617</v>
      </c>
      <c r="AY86">
        <f t="shared" si="118"/>
        <v>0.52400000000000013</v>
      </c>
      <c r="AZ86">
        <f t="shared" si="119"/>
        <v>0.30799999999999983</v>
      </c>
      <c r="BA86">
        <f t="shared" si="120"/>
        <v>9.2000000000000026E-2</v>
      </c>
      <c r="BB86">
        <f t="shared" si="121"/>
        <v>7.3000000000000009E-2</v>
      </c>
      <c r="BC86">
        <f t="shared" si="122"/>
        <v>1.8999999999999996E-2</v>
      </c>
      <c r="BD86">
        <f t="shared" si="123"/>
        <v>-0.61699999999999999</v>
      </c>
      <c r="BE86">
        <f t="shared" si="124"/>
        <v>0.53658176400000013</v>
      </c>
      <c r="BF86">
        <f t="shared" si="125"/>
        <v>0.31539538799999983</v>
      </c>
      <c r="BG86">
        <f t="shared" si="126"/>
        <v>9.4209012000000023E-2</v>
      </c>
      <c r="BH86">
        <f t="shared" si="127"/>
        <v>7.4752803000000007E-2</v>
      </c>
      <c r="BI86">
        <f t="shared" si="128"/>
        <v>1.9456208999999995E-2</v>
      </c>
      <c r="BJ86">
        <f t="shared" si="129"/>
        <v>-0.63181478700000004</v>
      </c>
      <c r="BK86" s="31">
        <f t="shared" si="130"/>
        <v>-1.5169123639996961E-6</v>
      </c>
      <c r="BL86" s="31">
        <f t="shared" si="131"/>
        <v>5.8250060503938481E-5</v>
      </c>
      <c r="BM86" s="31">
        <f t="shared" si="132"/>
        <v>1.9416686834646159E-5</v>
      </c>
    </row>
    <row r="87" spans="1:76" x14ac:dyDescent="0.2">
      <c r="A87" s="6">
        <v>4700</v>
      </c>
      <c r="B87" s="7">
        <v>43832</v>
      </c>
      <c r="C87" s="6">
        <v>5</v>
      </c>
      <c r="D87" s="6">
        <v>8.15</v>
      </c>
      <c r="E87" s="6">
        <v>6828</v>
      </c>
      <c r="F87" t="s">
        <v>41</v>
      </c>
      <c r="G87" s="11" t="s">
        <v>77</v>
      </c>
      <c r="H87" s="8">
        <v>0.50347222222222221</v>
      </c>
      <c r="I87" s="8">
        <v>0.12847222222222224</v>
      </c>
      <c r="J87">
        <v>3</v>
      </c>
      <c r="K87" s="6">
        <v>101.6</v>
      </c>
      <c r="L87" s="58">
        <v>34.010380801216698</v>
      </c>
      <c r="M87" s="56">
        <v>34.033988584950997</v>
      </c>
      <c r="N87" s="54">
        <f t="shared" si="106"/>
        <v>2.3607783734298948E-2</v>
      </c>
      <c r="O87" s="55">
        <v>1.0240260000000001</v>
      </c>
      <c r="P87" s="20">
        <v>8.1327797428943889</v>
      </c>
      <c r="Q87" s="45">
        <v>8.211798298046606</v>
      </c>
      <c r="R87" s="40">
        <f t="shared" si="107"/>
        <v>7.9018555152217118E-2</v>
      </c>
      <c r="S87" s="21">
        <v>4.6332590757080094</v>
      </c>
      <c r="T87" s="27">
        <v>5.29508808327917</v>
      </c>
      <c r="U87" s="39">
        <f t="shared" si="108"/>
        <v>0.66182900757116059</v>
      </c>
      <c r="V87" s="28">
        <v>333.8211464448712</v>
      </c>
      <c r="W87" s="47">
        <v>265.00221395584606</v>
      </c>
      <c r="X87" s="37">
        <f t="shared" si="109"/>
        <v>-68.818932489025144</v>
      </c>
      <c r="Y87" s="28">
        <v>346.50470449107792</v>
      </c>
      <c r="Z87" s="47">
        <v>275.07085756987897</v>
      </c>
      <c r="AA87" s="37">
        <f t="shared" si="110"/>
        <v>-71.433846921198949</v>
      </c>
      <c r="AB87" s="60">
        <v>2081.37293</v>
      </c>
      <c r="AC87" s="61">
        <v>2035.2691255</v>
      </c>
      <c r="AD87" s="43">
        <f t="shared" si="111"/>
        <v>-46.103804500000024</v>
      </c>
      <c r="AE87" s="31">
        <f t="shared" si="112"/>
        <v>2.0813729299999999E-3</v>
      </c>
      <c r="AF87" s="29">
        <f t="shared" si="113"/>
        <v>2.0352691254999999E-3</v>
      </c>
      <c r="AG87" s="64">
        <v>2477.1284099999998</v>
      </c>
      <c r="AH87" s="64">
        <v>2490.9409991980201</v>
      </c>
      <c r="AI87" s="24">
        <f t="shared" si="114"/>
        <v>13.812589198020305</v>
      </c>
      <c r="AJ87" s="24">
        <f t="shared" si="115"/>
        <v>13.685609974020306</v>
      </c>
      <c r="AK87" s="31">
        <f t="shared" si="116"/>
        <v>2.4771284099999995E-3</v>
      </c>
      <c r="AL87" s="31">
        <f t="shared" si="117"/>
        <v>2.49094099919802E-3</v>
      </c>
      <c r="AM87">
        <v>0.59399999999999997</v>
      </c>
      <c r="AN87">
        <v>1.3680000000000001</v>
      </c>
      <c r="AO87">
        <v>0.42799999999999999</v>
      </c>
      <c r="AP87">
        <v>0.374</v>
      </c>
      <c r="AQ87">
        <v>5.3999999999999999E-2</v>
      </c>
      <c r="AR87">
        <v>2.234</v>
      </c>
      <c r="AS87">
        <v>1.1180000000000001</v>
      </c>
      <c r="AT87">
        <v>1.6759999999999999</v>
      </c>
      <c r="AU87">
        <v>0.52</v>
      </c>
      <c r="AV87">
        <v>0.44700000000000001</v>
      </c>
      <c r="AW87">
        <v>7.2999999999999995E-2</v>
      </c>
      <c r="AX87">
        <v>1.617</v>
      </c>
      <c r="AY87">
        <f t="shared" si="118"/>
        <v>0.52400000000000013</v>
      </c>
      <c r="AZ87">
        <f t="shared" si="119"/>
        <v>0.30799999999999983</v>
      </c>
      <c r="BA87">
        <f t="shared" si="120"/>
        <v>9.2000000000000026E-2</v>
      </c>
      <c r="BB87">
        <f t="shared" si="121"/>
        <v>7.3000000000000009E-2</v>
      </c>
      <c r="BC87">
        <f t="shared" si="122"/>
        <v>1.8999999999999996E-2</v>
      </c>
      <c r="BD87">
        <f t="shared" si="123"/>
        <v>-0.61699999999999999</v>
      </c>
      <c r="BE87">
        <f t="shared" si="124"/>
        <v>0.53658962400000021</v>
      </c>
      <c r="BF87">
        <f t="shared" si="125"/>
        <v>0.31540000799999984</v>
      </c>
      <c r="BG87">
        <f t="shared" si="126"/>
        <v>9.4210392000000032E-2</v>
      </c>
      <c r="BH87">
        <f t="shared" si="127"/>
        <v>7.4753898000000013E-2</v>
      </c>
      <c r="BI87">
        <f t="shared" si="128"/>
        <v>1.9456493999999998E-2</v>
      </c>
      <c r="BJ87">
        <f t="shared" si="129"/>
        <v>-0.63182404200000009</v>
      </c>
      <c r="BK87" s="31">
        <f t="shared" si="130"/>
        <v>1.3685609974020306E-5</v>
      </c>
      <c r="BL87" s="31">
        <f t="shared" si="131"/>
        <v>-5.2554076647210444E-4</v>
      </c>
      <c r="BM87" s="31">
        <f t="shared" si="132"/>
        <v>-1.7518025549070147E-4</v>
      </c>
      <c r="BN87">
        <v>3.5200000000000005</v>
      </c>
      <c r="BO87">
        <v>1.7600000000000002</v>
      </c>
      <c r="BP87">
        <v>0.9820000000000001</v>
      </c>
      <c r="BQ87">
        <f t="shared" ref="BQ87:BQ92" si="152">(2*3.14159265359*BO87*BP87)+(2*3.14159265359*BO87^2)</f>
        <v>30.322149637626111</v>
      </c>
      <c r="BR87" s="13">
        <f t="shared" ref="BR87:BR92" si="153">BM87/BQ87</f>
        <v>-5.7773033107561744E-6</v>
      </c>
      <c r="BS87" s="13">
        <f t="shared" ref="BS87:BS92" si="154">BR87*10^3</f>
        <v>-5.7773033107561744E-3</v>
      </c>
      <c r="BT87" s="13">
        <f t="shared" ref="BT87:BT92" si="155">BR87*10^6</f>
        <v>-5.7773033107561744</v>
      </c>
      <c r="BU87" s="15">
        <f t="shared" ref="BU87:BU92" si="156">BS87*12</f>
        <v>-6.9327639729074089E-2</v>
      </c>
    </row>
    <row r="88" spans="1:76" x14ac:dyDescent="0.2">
      <c r="A88" s="6">
        <v>7001</v>
      </c>
      <c r="B88" s="7">
        <v>43832</v>
      </c>
      <c r="C88" s="6">
        <v>5</v>
      </c>
      <c r="D88" s="6">
        <v>8.15</v>
      </c>
      <c r="E88" s="6">
        <v>6871</v>
      </c>
      <c r="F88" t="s">
        <v>41</v>
      </c>
      <c r="G88" s="11" t="s">
        <v>77</v>
      </c>
      <c r="H88" s="8">
        <v>0.50347222222222221</v>
      </c>
      <c r="I88" s="8">
        <v>0.12847222222222224</v>
      </c>
      <c r="J88">
        <v>3</v>
      </c>
      <c r="K88" s="6">
        <v>99.8</v>
      </c>
      <c r="L88" s="58">
        <v>34.010380801216698</v>
      </c>
      <c r="M88" s="56">
        <v>34.007757695753902</v>
      </c>
      <c r="N88" s="54">
        <f t="shared" si="106"/>
        <v>-2.6231054627956496E-3</v>
      </c>
      <c r="O88" s="55">
        <v>1.024006</v>
      </c>
      <c r="P88" s="20">
        <v>8.1327797428943889</v>
      </c>
      <c r="Q88" s="45">
        <v>8.1901231030551287</v>
      </c>
      <c r="R88" s="41">
        <f t="shared" si="107"/>
        <v>5.734336016073982E-2</v>
      </c>
      <c r="S88" s="21">
        <v>4.6332590757080094</v>
      </c>
      <c r="T88" s="27">
        <v>5.0985998213391728</v>
      </c>
      <c r="U88" s="38">
        <f t="shared" si="108"/>
        <v>0.46534074563116334</v>
      </c>
      <c r="V88" s="28">
        <v>333.8211464448712</v>
      </c>
      <c r="W88" s="47">
        <v>282.10788478391703</v>
      </c>
      <c r="X88" s="49">
        <f t="shared" si="109"/>
        <v>-51.713261660954174</v>
      </c>
      <c r="Y88" s="28">
        <v>346.50470449107792</v>
      </c>
      <c r="Z88" s="47">
        <v>292.82660966122506</v>
      </c>
      <c r="AA88" s="37">
        <f t="shared" si="110"/>
        <v>-53.678094829852853</v>
      </c>
      <c r="AB88" s="60">
        <v>2081.37293</v>
      </c>
      <c r="AC88" s="61">
        <v>2045.026717</v>
      </c>
      <c r="AD88" s="43">
        <f t="shared" si="111"/>
        <v>-36.346213000000034</v>
      </c>
      <c r="AE88" s="31">
        <f t="shared" si="112"/>
        <v>2.0813729299999999E-3</v>
      </c>
      <c r="AF88" s="29">
        <f t="shared" si="113"/>
        <v>2.0450267169999999E-3</v>
      </c>
      <c r="AG88" s="64">
        <v>2477.1284099999998</v>
      </c>
      <c r="AH88" s="64">
        <v>2483.0928935522902</v>
      </c>
      <c r="AI88" s="24">
        <f t="shared" si="114"/>
        <v>5.9644835522904032</v>
      </c>
      <c r="AJ88" s="24">
        <f t="shared" si="115"/>
        <v>5.837506808290402</v>
      </c>
      <c r="AK88" s="31">
        <f t="shared" si="116"/>
        <v>2.4771284099999995E-3</v>
      </c>
      <c r="AL88" s="31">
        <f t="shared" si="117"/>
        <v>2.48309289355229E-3</v>
      </c>
      <c r="AM88">
        <v>0.59399999999999997</v>
      </c>
      <c r="AN88">
        <v>1.3680000000000001</v>
      </c>
      <c r="AO88">
        <v>0.42799999999999999</v>
      </c>
      <c r="AP88">
        <v>0.374</v>
      </c>
      <c r="AQ88">
        <v>5.3999999999999999E-2</v>
      </c>
      <c r="AR88">
        <v>2.234</v>
      </c>
      <c r="AS88">
        <v>1.1180000000000001</v>
      </c>
      <c r="AT88">
        <v>1.6759999999999999</v>
      </c>
      <c r="AU88">
        <v>0.52</v>
      </c>
      <c r="AV88">
        <v>0.44700000000000001</v>
      </c>
      <c r="AW88">
        <v>7.2999999999999995E-2</v>
      </c>
      <c r="AX88">
        <v>1.617</v>
      </c>
      <c r="AY88">
        <f t="shared" si="118"/>
        <v>0.52400000000000013</v>
      </c>
      <c r="AZ88">
        <f t="shared" si="119"/>
        <v>0.30799999999999983</v>
      </c>
      <c r="BA88">
        <f t="shared" si="120"/>
        <v>9.2000000000000026E-2</v>
      </c>
      <c r="BB88">
        <f t="shared" si="121"/>
        <v>7.3000000000000009E-2</v>
      </c>
      <c r="BC88">
        <f t="shared" si="122"/>
        <v>1.8999999999999996E-2</v>
      </c>
      <c r="BD88">
        <f t="shared" si="123"/>
        <v>-0.61699999999999999</v>
      </c>
      <c r="BE88">
        <f t="shared" si="124"/>
        <v>0.53657914400000017</v>
      </c>
      <c r="BF88">
        <f t="shared" si="125"/>
        <v>0.31539384799999981</v>
      </c>
      <c r="BG88">
        <f t="shared" si="126"/>
        <v>9.4208552000000029E-2</v>
      </c>
      <c r="BH88">
        <f t="shared" si="127"/>
        <v>7.4752438000000004E-2</v>
      </c>
      <c r="BI88">
        <f t="shared" si="128"/>
        <v>1.9456113999999997E-2</v>
      </c>
      <c r="BJ88">
        <f t="shared" si="129"/>
        <v>-0.63181170200000003</v>
      </c>
      <c r="BK88" s="31">
        <f t="shared" si="130"/>
        <v>5.8375068082904016E-6</v>
      </c>
      <c r="BL88" s="31">
        <f t="shared" si="131"/>
        <v>-2.2416157487738326E-4</v>
      </c>
      <c r="BM88" s="31">
        <f t="shared" si="132"/>
        <v>-7.4720524959127752E-5</v>
      </c>
      <c r="BN88">
        <v>3.7990000000000004</v>
      </c>
      <c r="BO88">
        <v>1.8995000000000002</v>
      </c>
      <c r="BP88">
        <v>1.42</v>
      </c>
      <c r="BQ88">
        <f t="shared" si="152"/>
        <v>39.61793537483603</v>
      </c>
      <c r="BR88" s="13">
        <f t="shared" si="153"/>
        <v>-1.8860277359780767E-6</v>
      </c>
      <c r="BS88" s="13">
        <f t="shared" si="154"/>
        <v>-1.8860277359780766E-3</v>
      </c>
      <c r="BT88" s="13">
        <f t="shared" si="155"/>
        <v>-1.8860277359780768</v>
      </c>
      <c r="BU88" s="15">
        <f t="shared" si="156"/>
        <v>-2.263233283173692E-2</v>
      </c>
    </row>
    <row r="89" spans="1:76" x14ac:dyDescent="0.2">
      <c r="A89" s="6">
        <v>7002</v>
      </c>
      <c r="B89" s="7">
        <v>43832</v>
      </c>
      <c r="C89" s="6">
        <v>5</v>
      </c>
      <c r="D89" s="6">
        <v>8.15</v>
      </c>
      <c r="E89" s="6">
        <v>6837</v>
      </c>
      <c r="F89" t="s">
        <v>41</v>
      </c>
      <c r="G89" s="11" t="s">
        <v>77</v>
      </c>
      <c r="H89" s="8">
        <v>0.50347222222222221</v>
      </c>
      <c r="I89" s="8">
        <v>0.12847222222222224</v>
      </c>
      <c r="J89">
        <v>3</v>
      </c>
      <c r="K89" s="6">
        <v>93.2</v>
      </c>
      <c r="L89" s="58">
        <v>34.010380801216698</v>
      </c>
      <c r="M89" s="56">
        <v>34.0090692489444</v>
      </c>
      <c r="N89" s="54">
        <f t="shared" si="106"/>
        <v>-1.3115522722983997E-3</v>
      </c>
      <c r="O89" s="55">
        <v>1.0240069999999999</v>
      </c>
      <c r="P89" s="20">
        <v>8.1327797428943889</v>
      </c>
      <c r="Q89" s="45">
        <v>8.2351049739806399</v>
      </c>
      <c r="R89">
        <f t="shared" si="107"/>
        <v>0.10232523108625102</v>
      </c>
      <c r="S89" s="21">
        <v>4.6332590757080094</v>
      </c>
      <c r="T89" s="27">
        <v>5.4792869405470634</v>
      </c>
      <c r="U89">
        <f t="shared" si="108"/>
        <v>0.84602786483905401</v>
      </c>
      <c r="V89" s="28">
        <v>333.8211464448712</v>
      </c>
      <c r="W89" s="47">
        <v>246.44087248935676</v>
      </c>
      <c r="X89" s="49">
        <f t="shared" si="109"/>
        <v>-87.38027395551444</v>
      </c>
      <c r="Y89" s="28">
        <v>346.50470449107792</v>
      </c>
      <c r="Z89" s="47">
        <v>255.80441779083145</v>
      </c>
      <c r="AA89" s="37">
        <f t="shared" si="110"/>
        <v>-90.700286700246465</v>
      </c>
      <c r="AB89" s="60">
        <v>2081.37293</v>
      </c>
      <c r="AC89" s="61">
        <v>2013.9881296999999</v>
      </c>
      <c r="AD89" s="43">
        <f t="shared" si="111"/>
        <v>-67.384800300000052</v>
      </c>
      <c r="AE89" s="31">
        <f t="shared" si="112"/>
        <v>2.0813729299999999E-3</v>
      </c>
      <c r="AF89" s="29">
        <f t="shared" si="113"/>
        <v>2.0139881296999998E-3</v>
      </c>
      <c r="AG89" s="64">
        <v>2477.1284099999998</v>
      </c>
      <c r="AH89" s="64">
        <v>2486.6692950454899</v>
      </c>
      <c r="AI89" s="24">
        <f t="shared" si="114"/>
        <v>9.5408850454900858</v>
      </c>
      <c r="AJ89" s="24">
        <f t="shared" si="115"/>
        <v>9.4139081774900859</v>
      </c>
      <c r="AK89" s="31">
        <f t="shared" si="116"/>
        <v>2.4771284099999995E-3</v>
      </c>
      <c r="AL89" s="31">
        <f t="shared" si="117"/>
        <v>2.4866692950454897E-3</v>
      </c>
      <c r="AM89">
        <v>0.59399999999999997</v>
      </c>
      <c r="AN89">
        <v>1.3680000000000001</v>
      </c>
      <c r="AO89">
        <v>0.42799999999999999</v>
      </c>
      <c r="AP89">
        <v>0.374</v>
      </c>
      <c r="AQ89">
        <v>5.3999999999999999E-2</v>
      </c>
      <c r="AR89">
        <v>2.234</v>
      </c>
      <c r="AS89">
        <v>1.1180000000000001</v>
      </c>
      <c r="AT89">
        <v>1.6759999999999999</v>
      </c>
      <c r="AU89">
        <v>0.52</v>
      </c>
      <c r="AV89">
        <v>0.44700000000000001</v>
      </c>
      <c r="AW89">
        <v>7.2999999999999995E-2</v>
      </c>
      <c r="AX89">
        <v>1.617</v>
      </c>
      <c r="AY89">
        <f t="shared" si="118"/>
        <v>0.52400000000000013</v>
      </c>
      <c r="AZ89">
        <f t="shared" si="119"/>
        <v>0.30799999999999983</v>
      </c>
      <c r="BA89">
        <f t="shared" si="120"/>
        <v>9.2000000000000026E-2</v>
      </c>
      <c r="BB89">
        <f t="shared" si="121"/>
        <v>7.3000000000000009E-2</v>
      </c>
      <c r="BC89">
        <f t="shared" si="122"/>
        <v>1.8999999999999996E-2</v>
      </c>
      <c r="BD89">
        <f t="shared" si="123"/>
        <v>-0.61699999999999999</v>
      </c>
      <c r="BE89">
        <f t="shared" si="124"/>
        <v>0.53657966800000012</v>
      </c>
      <c r="BF89">
        <f t="shared" si="125"/>
        <v>0.31539415599999981</v>
      </c>
      <c r="BG89">
        <f t="shared" si="126"/>
        <v>9.4208644000000022E-2</v>
      </c>
      <c r="BH89">
        <f t="shared" si="127"/>
        <v>7.4752511000000008E-2</v>
      </c>
      <c r="BI89">
        <f t="shared" si="128"/>
        <v>1.9456132999999994E-2</v>
      </c>
      <c r="BJ89">
        <f t="shared" si="129"/>
        <v>-0.6318123189999999</v>
      </c>
      <c r="BK89" s="31">
        <f t="shared" si="130"/>
        <v>9.4139081774900857E-6</v>
      </c>
      <c r="BL89" s="31">
        <f t="shared" si="131"/>
        <v>-3.6149654516651582E-4</v>
      </c>
      <c r="BM89" s="31">
        <f t="shared" si="132"/>
        <v>-1.204988483888386E-4</v>
      </c>
      <c r="BN89">
        <v>3.8540000000000001</v>
      </c>
      <c r="BO89">
        <v>1.927</v>
      </c>
      <c r="BP89">
        <v>1.69</v>
      </c>
      <c r="BQ89">
        <f t="shared" si="152"/>
        <v>43.793543980447012</v>
      </c>
      <c r="BR89" s="13">
        <f t="shared" si="153"/>
        <v>-2.7515208278790831E-6</v>
      </c>
      <c r="BS89" s="13">
        <f t="shared" si="154"/>
        <v>-2.7515208278790829E-3</v>
      </c>
      <c r="BT89" s="13">
        <f t="shared" si="155"/>
        <v>-2.7515208278790833</v>
      </c>
      <c r="BU89" s="15">
        <f t="shared" si="156"/>
        <v>-3.3018249934548993E-2</v>
      </c>
    </row>
    <row r="90" spans="1:76" x14ac:dyDescent="0.2">
      <c r="A90" s="6">
        <v>7003</v>
      </c>
      <c r="B90" s="7">
        <v>43832</v>
      </c>
      <c r="C90" s="6">
        <v>5</v>
      </c>
      <c r="D90" s="6">
        <v>8.15</v>
      </c>
      <c r="E90" s="6">
        <v>6842</v>
      </c>
      <c r="F90" t="s">
        <v>41</v>
      </c>
      <c r="G90" s="11" t="s">
        <v>77</v>
      </c>
      <c r="H90" s="8">
        <v>0.50347222222222221</v>
      </c>
      <c r="I90" s="8">
        <v>0.12847222222222224</v>
      </c>
      <c r="J90">
        <v>3</v>
      </c>
      <c r="K90" s="6">
        <v>95.6</v>
      </c>
      <c r="L90" s="58">
        <v>34.010380801216698</v>
      </c>
      <c r="M90" s="56">
        <v>34.014315452518602</v>
      </c>
      <c r="N90" s="54">
        <f t="shared" si="106"/>
        <v>3.9346513019040685E-3</v>
      </c>
      <c r="O90" s="55">
        <v>1.024011</v>
      </c>
      <c r="P90" s="20">
        <v>8.1327797428943889</v>
      </c>
      <c r="Q90" s="45">
        <v>8.2031887549694726</v>
      </c>
      <c r="R90">
        <f t="shared" si="107"/>
        <v>7.0409012075083766E-2</v>
      </c>
      <c r="S90" s="21">
        <v>4.6332590757080094</v>
      </c>
      <c r="T90" s="27">
        <v>5.2014068844633563</v>
      </c>
      <c r="U90">
        <f t="shared" si="108"/>
        <v>0.56814780875534687</v>
      </c>
      <c r="V90" s="28">
        <v>333.8211464448712</v>
      </c>
      <c r="W90" s="47">
        <v>270.95326014637999</v>
      </c>
      <c r="X90" s="49">
        <f t="shared" si="109"/>
        <v>-62.867886298491214</v>
      </c>
      <c r="Y90" s="28">
        <v>346.50470449107792</v>
      </c>
      <c r="Z90" s="47">
        <v>281.24812552535485</v>
      </c>
      <c r="AA90" s="37">
        <f t="shared" si="110"/>
        <v>-65.256578965723065</v>
      </c>
      <c r="AB90" s="60">
        <v>2081.37293</v>
      </c>
      <c r="AC90" s="61">
        <v>2033.5424399999999</v>
      </c>
      <c r="AD90" s="43">
        <f t="shared" si="111"/>
        <v>-47.830490000000054</v>
      </c>
      <c r="AE90" s="31">
        <f t="shared" si="112"/>
        <v>2.0813729299999999E-3</v>
      </c>
      <c r="AF90" s="29">
        <f t="shared" si="113"/>
        <v>2.0335424399999997E-3</v>
      </c>
      <c r="AG90" s="64">
        <v>2477.1284099999998</v>
      </c>
      <c r="AH90" s="64">
        <v>2481.1976663313098</v>
      </c>
      <c r="AI90" s="24">
        <f t="shared" si="114"/>
        <v>4.0692563313100436</v>
      </c>
      <c r="AJ90" s="24">
        <f t="shared" si="115"/>
        <v>3.9422789673100436</v>
      </c>
      <c r="AK90" s="31">
        <f t="shared" si="116"/>
        <v>2.4771284099999995E-3</v>
      </c>
      <c r="AL90" s="31">
        <f t="shared" si="117"/>
        <v>2.4811976663313097E-3</v>
      </c>
      <c r="AM90">
        <v>0.59399999999999997</v>
      </c>
      <c r="AN90">
        <v>1.3680000000000001</v>
      </c>
      <c r="AO90">
        <v>0.42799999999999999</v>
      </c>
      <c r="AP90">
        <v>0.374</v>
      </c>
      <c r="AQ90">
        <v>5.3999999999999999E-2</v>
      </c>
      <c r="AR90">
        <v>2.234</v>
      </c>
      <c r="AS90">
        <v>1.1180000000000001</v>
      </c>
      <c r="AT90">
        <v>1.6759999999999999</v>
      </c>
      <c r="AU90">
        <v>0.52</v>
      </c>
      <c r="AV90">
        <v>0.44700000000000001</v>
      </c>
      <c r="AW90">
        <v>7.2999999999999995E-2</v>
      </c>
      <c r="AX90">
        <v>1.617</v>
      </c>
      <c r="AY90">
        <f t="shared" si="118"/>
        <v>0.52400000000000013</v>
      </c>
      <c r="AZ90">
        <f t="shared" si="119"/>
        <v>0.30799999999999983</v>
      </c>
      <c r="BA90">
        <f t="shared" si="120"/>
        <v>9.2000000000000026E-2</v>
      </c>
      <c r="BB90">
        <f t="shared" si="121"/>
        <v>7.3000000000000009E-2</v>
      </c>
      <c r="BC90">
        <f t="shared" si="122"/>
        <v>1.8999999999999996E-2</v>
      </c>
      <c r="BD90">
        <f t="shared" si="123"/>
        <v>-0.61699999999999999</v>
      </c>
      <c r="BE90">
        <f t="shared" si="124"/>
        <v>0.53658176400000013</v>
      </c>
      <c r="BF90">
        <f t="shared" si="125"/>
        <v>0.31539538799999983</v>
      </c>
      <c r="BG90">
        <f t="shared" si="126"/>
        <v>9.4209012000000023E-2</v>
      </c>
      <c r="BH90">
        <f t="shared" si="127"/>
        <v>7.4752803000000007E-2</v>
      </c>
      <c r="BI90">
        <f t="shared" si="128"/>
        <v>1.9456208999999995E-2</v>
      </c>
      <c r="BJ90">
        <f t="shared" si="129"/>
        <v>-0.63181478700000004</v>
      </c>
      <c r="BK90" s="31">
        <f t="shared" si="130"/>
        <v>3.9422789673100437E-6</v>
      </c>
      <c r="BL90" s="31">
        <f t="shared" si="131"/>
        <v>-1.5138513853477971E-4</v>
      </c>
      <c r="BM90" s="31">
        <f t="shared" si="132"/>
        <v>-5.0461712844926571E-5</v>
      </c>
      <c r="BN90">
        <v>3.048</v>
      </c>
      <c r="BO90">
        <v>1.524</v>
      </c>
      <c r="BP90">
        <v>0.83400000000000007</v>
      </c>
      <c r="BQ90">
        <f t="shared" si="152"/>
        <v>22.579204454399594</v>
      </c>
      <c r="BR90" s="13">
        <f t="shared" si="153"/>
        <v>-2.2348755885902803E-6</v>
      </c>
      <c r="BS90" s="13">
        <f t="shared" si="154"/>
        <v>-2.2348755885902801E-3</v>
      </c>
      <c r="BT90" s="13">
        <f t="shared" si="155"/>
        <v>-2.2348755885902802</v>
      </c>
      <c r="BU90" s="15">
        <f t="shared" si="156"/>
        <v>-2.6818507063083363E-2</v>
      </c>
    </row>
    <row r="91" spans="1:76" x14ac:dyDescent="0.2">
      <c r="A91" s="6">
        <v>7004</v>
      </c>
      <c r="B91" s="7">
        <v>43832</v>
      </c>
      <c r="C91" s="6">
        <v>5</v>
      </c>
      <c r="D91" s="6">
        <v>8.15</v>
      </c>
      <c r="E91" s="6">
        <v>6884</v>
      </c>
      <c r="F91" t="s">
        <v>41</v>
      </c>
      <c r="G91" s="11" t="s">
        <v>77</v>
      </c>
      <c r="H91" s="8">
        <v>0.50347222222222221</v>
      </c>
      <c r="I91" s="8">
        <v>0.12847222222222224</v>
      </c>
      <c r="J91">
        <v>3</v>
      </c>
      <c r="K91" s="6"/>
      <c r="L91" s="58">
        <v>34.010380801216698</v>
      </c>
      <c r="M91" s="56">
        <v>34.022184730308929</v>
      </c>
      <c r="N91" s="54">
        <f t="shared" si="106"/>
        <v>1.1803929092231158E-2</v>
      </c>
      <c r="O91" s="55">
        <v>1.024017</v>
      </c>
      <c r="P91" s="20">
        <v>8.1327797428943889</v>
      </c>
      <c r="Q91" s="45">
        <v>8.2148836818945661</v>
      </c>
      <c r="R91">
        <f t="shared" si="107"/>
        <v>8.2103939000177206E-2</v>
      </c>
      <c r="S91" s="21">
        <v>4.6332590757080094</v>
      </c>
      <c r="T91" s="27">
        <v>5.2908468901162902</v>
      </c>
      <c r="U91">
        <f t="shared" si="108"/>
        <v>0.65758781440828074</v>
      </c>
      <c r="V91" s="28">
        <v>333.8211464448712</v>
      </c>
      <c r="W91" s="47">
        <v>261.11847070547606</v>
      </c>
      <c r="X91" s="49">
        <f t="shared" si="109"/>
        <v>-72.702675739395147</v>
      </c>
      <c r="Y91" s="28">
        <v>346.50470449107792</v>
      </c>
      <c r="Z91" s="47">
        <v>271.03961930781628</v>
      </c>
      <c r="AA91" s="37">
        <f t="shared" si="110"/>
        <v>-75.465085183261635</v>
      </c>
      <c r="AB91" s="60">
        <v>2081.37293</v>
      </c>
      <c r="AC91" s="61">
        <v>2021.821398</v>
      </c>
      <c r="AD91" s="43">
        <f t="shared" si="111"/>
        <v>-59.551531999999952</v>
      </c>
      <c r="AE91" s="31">
        <f t="shared" si="112"/>
        <v>2.0813729299999999E-3</v>
      </c>
      <c r="AF91" s="29">
        <f t="shared" si="113"/>
        <v>2.0218213979999997E-3</v>
      </c>
      <c r="AG91" s="64">
        <v>2477.1284099999998</v>
      </c>
      <c r="AH91" s="64">
        <v>2477.9482739999999</v>
      </c>
      <c r="AI91" s="24">
        <f t="shared" si="114"/>
        <v>0.81986400000005233</v>
      </c>
      <c r="AJ91" s="24">
        <f t="shared" si="115"/>
        <v>0.69288589200005213</v>
      </c>
      <c r="AK91" s="31">
        <f t="shared" si="116"/>
        <v>2.4771284099999995E-3</v>
      </c>
      <c r="AL91" s="31">
        <f t="shared" si="117"/>
        <v>2.4779482739999996E-3</v>
      </c>
      <c r="AM91">
        <v>0.59399999999999997</v>
      </c>
      <c r="AN91">
        <v>1.3680000000000001</v>
      </c>
      <c r="AO91">
        <v>0.42799999999999999</v>
      </c>
      <c r="AP91">
        <v>0.374</v>
      </c>
      <c r="AQ91">
        <v>5.3999999999999999E-2</v>
      </c>
      <c r="AR91">
        <v>2.234</v>
      </c>
      <c r="AS91">
        <v>1.1180000000000001</v>
      </c>
      <c r="AT91">
        <v>1.6759999999999999</v>
      </c>
      <c r="AU91">
        <v>0.52</v>
      </c>
      <c r="AV91">
        <v>0.44700000000000001</v>
      </c>
      <c r="AW91">
        <v>7.2999999999999995E-2</v>
      </c>
      <c r="AX91">
        <v>1.617</v>
      </c>
      <c r="AY91">
        <f t="shared" si="118"/>
        <v>0.52400000000000013</v>
      </c>
      <c r="AZ91">
        <f t="shared" si="119"/>
        <v>0.30799999999999983</v>
      </c>
      <c r="BA91">
        <f t="shared" si="120"/>
        <v>9.2000000000000026E-2</v>
      </c>
      <c r="BB91">
        <f t="shared" si="121"/>
        <v>7.3000000000000009E-2</v>
      </c>
      <c r="BC91">
        <f t="shared" si="122"/>
        <v>1.8999999999999996E-2</v>
      </c>
      <c r="BD91">
        <f t="shared" si="123"/>
        <v>-0.61699999999999999</v>
      </c>
      <c r="BE91">
        <f t="shared" si="124"/>
        <v>0.53658490800000014</v>
      </c>
      <c r="BF91">
        <f t="shared" si="125"/>
        <v>0.3153972359999998</v>
      </c>
      <c r="BG91">
        <f t="shared" si="126"/>
        <v>9.4209564000000023E-2</v>
      </c>
      <c r="BH91">
        <f t="shared" si="127"/>
        <v>7.4753241000000012E-2</v>
      </c>
      <c r="BI91">
        <f t="shared" si="128"/>
        <v>1.9456322999999994E-2</v>
      </c>
      <c r="BJ91">
        <f t="shared" si="129"/>
        <v>-0.63181848899999993</v>
      </c>
      <c r="BK91" s="31">
        <f t="shared" si="130"/>
        <v>6.9288589200005213E-7</v>
      </c>
      <c r="BL91" s="31">
        <f t="shared" si="131"/>
        <v>-2.6607259967558149E-5</v>
      </c>
      <c r="BM91" s="31">
        <f t="shared" si="132"/>
        <v>-8.8690866558527164E-6</v>
      </c>
      <c r="BN91">
        <v>2.7490000000000001</v>
      </c>
      <c r="BO91">
        <v>1.3745000000000001</v>
      </c>
      <c r="BP91">
        <v>1.1910000000000001</v>
      </c>
      <c r="BQ91">
        <f t="shared" si="152"/>
        <v>22.156269114206367</v>
      </c>
      <c r="BR91" s="13">
        <f t="shared" si="153"/>
        <v>-4.0029693673317733E-7</v>
      </c>
      <c r="BS91" s="13">
        <f t="shared" si="154"/>
        <v>-4.0029693673317732E-4</v>
      </c>
      <c r="BT91" s="13">
        <f t="shared" si="155"/>
        <v>-0.40029693673317734</v>
      </c>
      <c r="BU91" s="15">
        <f t="shared" si="156"/>
        <v>-4.8035632407981282E-3</v>
      </c>
    </row>
    <row r="92" spans="1:76" x14ac:dyDescent="0.2">
      <c r="A92" s="6">
        <v>7005</v>
      </c>
      <c r="B92" s="7">
        <v>43832</v>
      </c>
      <c r="C92" s="6">
        <v>5</v>
      </c>
      <c r="D92" s="6">
        <v>8.15</v>
      </c>
      <c r="E92" s="6">
        <v>6849</v>
      </c>
      <c r="F92" t="s">
        <v>41</v>
      </c>
      <c r="G92" s="11" t="s">
        <v>77</v>
      </c>
      <c r="H92" s="8">
        <v>0.50347222222222221</v>
      </c>
      <c r="I92" s="8">
        <v>0.12847222222222224</v>
      </c>
      <c r="J92">
        <v>3</v>
      </c>
      <c r="K92" s="6"/>
      <c r="L92" s="58">
        <v>34.010380801216698</v>
      </c>
      <c r="M92" s="56">
        <v>34.011692352569604</v>
      </c>
      <c r="N92" s="54">
        <f t="shared" si="106"/>
        <v>1.3115513529058376E-3</v>
      </c>
      <c r="O92" s="55">
        <v>1.0240089999999999</v>
      </c>
      <c r="P92" s="20">
        <v>8.1327797428943889</v>
      </c>
      <c r="Q92" s="45">
        <v>8.1856718228404937</v>
      </c>
      <c r="R92" s="40">
        <f t="shared" si="107"/>
        <v>5.2892079946104786E-2</v>
      </c>
      <c r="S92" s="21">
        <v>4.6332590757080094</v>
      </c>
      <c r="T92" s="27">
        <v>5.0617667420163501</v>
      </c>
      <c r="U92" s="39">
        <f t="shared" si="108"/>
        <v>0.4285076663083407</v>
      </c>
      <c r="V92" s="28">
        <v>333.8211464448712</v>
      </c>
      <c r="W92" s="47">
        <v>285.84679821713485</v>
      </c>
      <c r="X92" s="37">
        <f t="shared" si="109"/>
        <v>-47.974348227736357</v>
      </c>
      <c r="Y92" s="28">
        <v>346.50470449107792</v>
      </c>
      <c r="Z92" s="47">
        <v>296.7075594649466</v>
      </c>
      <c r="AA92" s="37">
        <f t="shared" si="110"/>
        <v>-49.797145026131318</v>
      </c>
      <c r="AB92" s="60">
        <v>2081.37293</v>
      </c>
      <c r="AC92" s="61">
        <v>2047.9207160000001</v>
      </c>
      <c r="AD92" s="43">
        <f t="shared" si="111"/>
        <v>-33.452213999999913</v>
      </c>
      <c r="AE92" s="31">
        <f t="shared" si="112"/>
        <v>2.0813729299999999E-3</v>
      </c>
      <c r="AF92" s="29">
        <f t="shared" si="113"/>
        <v>2.0479207160000001E-3</v>
      </c>
      <c r="AG92" s="64">
        <v>2477.1284099999998</v>
      </c>
      <c r="AH92" s="64">
        <v>2482.6625248</v>
      </c>
      <c r="AI92" s="24">
        <f t="shared" si="114"/>
        <v>5.5341148000002249</v>
      </c>
      <c r="AJ92" s="24">
        <f t="shared" si="115"/>
        <v>5.4071376840002241</v>
      </c>
      <c r="AK92" s="31">
        <f t="shared" si="116"/>
        <v>2.4771284099999995E-3</v>
      </c>
      <c r="AL92" s="31">
        <f t="shared" si="117"/>
        <v>2.4826625248E-3</v>
      </c>
      <c r="AM92">
        <v>0.59399999999999997</v>
      </c>
      <c r="AN92">
        <v>1.3680000000000001</v>
      </c>
      <c r="AO92">
        <v>0.42799999999999999</v>
      </c>
      <c r="AP92">
        <v>0.374</v>
      </c>
      <c r="AQ92">
        <v>5.3999999999999999E-2</v>
      </c>
      <c r="AR92">
        <v>2.234</v>
      </c>
      <c r="AS92">
        <v>1.1180000000000001</v>
      </c>
      <c r="AT92">
        <v>1.6759999999999999</v>
      </c>
      <c r="AU92">
        <v>0.52</v>
      </c>
      <c r="AV92">
        <v>0.44700000000000001</v>
      </c>
      <c r="AW92">
        <v>7.2999999999999995E-2</v>
      </c>
      <c r="AX92">
        <v>1.617</v>
      </c>
      <c r="AY92">
        <f t="shared" si="118"/>
        <v>0.52400000000000013</v>
      </c>
      <c r="AZ92">
        <f t="shared" si="119"/>
        <v>0.30799999999999983</v>
      </c>
      <c r="BA92">
        <f t="shared" si="120"/>
        <v>9.2000000000000026E-2</v>
      </c>
      <c r="BB92">
        <f t="shared" si="121"/>
        <v>7.3000000000000009E-2</v>
      </c>
      <c r="BC92">
        <f t="shared" si="122"/>
        <v>1.8999999999999996E-2</v>
      </c>
      <c r="BD92">
        <f t="shared" si="123"/>
        <v>-0.61699999999999999</v>
      </c>
      <c r="BE92">
        <f t="shared" si="124"/>
        <v>0.53658071600000012</v>
      </c>
      <c r="BF92">
        <f t="shared" si="125"/>
        <v>0.31539477199999982</v>
      </c>
      <c r="BG92">
        <f t="shared" si="126"/>
        <v>9.4208828000000022E-2</v>
      </c>
      <c r="BH92">
        <f t="shared" si="127"/>
        <v>7.4752657E-2</v>
      </c>
      <c r="BI92">
        <f t="shared" si="128"/>
        <v>1.9456170999999994E-2</v>
      </c>
      <c r="BJ92">
        <f t="shared" si="129"/>
        <v>-0.63181355299999997</v>
      </c>
      <c r="BK92" s="31">
        <f t="shared" si="130"/>
        <v>5.4071376840002238E-6</v>
      </c>
      <c r="BL92" s="31">
        <f t="shared" si="131"/>
        <v>-2.0763591197457692E-4</v>
      </c>
      <c r="BM92" s="31">
        <f t="shared" si="132"/>
        <v>-6.9211970658192304E-5</v>
      </c>
      <c r="BN92">
        <v>3.722</v>
      </c>
      <c r="BO92">
        <v>1.861</v>
      </c>
      <c r="BP92">
        <v>0.89800000000000013</v>
      </c>
      <c r="BQ92">
        <f t="shared" si="152"/>
        <v>32.261008676530409</v>
      </c>
      <c r="BR92" s="13">
        <f t="shared" si="153"/>
        <v>-2.1453752842062681E-6</v>
      </c>
      <c r="BS92" s="13">
        <f t="shared" si="154"/>
        <v>-2.145375284206268E-3</v>
      </c>
      <c r="BT92" s="13">
        <f t="shared" si="155"/>
        <v>-2.1453752842062683</v>
      </c>
      <c r="BU92" s="15">
        <f t="shared" si="156"/>
        <v>-2.5744503410475218E-2</v>
      </c>
    </row>
    <row r="93" spans="1:76" x14ac:dyDescent="0.2">
      <c r="A93" s="6">
        <v>7015</v>
      </c>
      <c r="B93" s="7">
        <v>43833</v>
      </c>
      <c r="C93" s="6">
        <v>5</v>
      </c>
      <c r="D93" s="6">
        <v>8.15</v>
      </c>
      <c r="E93" s="26" t="s">
        <v>79</v>
      </c>
      <c r="F93" t="s">
        <v>78</v>
      </c>
      <c r="G93" s="10" t="s">
        <v>76</v>
      </c>
      <c r="H93" s="8">
        <v>0.32291666666666669</v>
      </c>
      <c r="I93" s="8">
        <v>0.44791666666666669</v>
      </c>
      <c r="J93">
        <v>3</v>
      </c>
      <c r="K93" s="6"/>
      <c r="L93" s="58">
        <v>34.1598917310545</v>
      </c>
      <c r="M93" s="56">
        <v>34.162514623028478</v>
      </c>
      <c r="N93" s="54">
        <f t="shared" si="106"/>
        <v>2.6228919739779144E-3</v>
      </c>
      <c r="O93" s="55">
        <v>1.024124</v>
      </c>
      <c r="P93" s="20">
        <v>8.1040966378707076</v>
      </c>
      <c r="Q93" s="45">
        <v>8.0891448106030595</v>
      </c>
      <c r="R93" s="41">
        <f t="shared" si="107"/>
        <v>-1.4951827267648099E-2</v>
      </c>
      <c r="S93" s="21">
        <v>4.4337857847199151</v>
      </c>
      <c r="T93" s="27">
        <v>4.3278321204710819</v>
      </c>
      <c r="U93" s="38">
        <f t="shared" si="108"/>
        <v>-0.10595366424883323</v>
      </c>
      <c r="V93" s="28">
        <v>363.42956990041705</v>
      </c>
      <c r="W93" s="47">
        <v>380.01095812931982</v>
      </c>
      <c r="X93" s="49">
        <f t="shared" si="109"/>
        <v>16.581388228902767</v>
      </c>
      <c r="Y93" s="28">
        <v>377.23693634607804</v>
      </c>
      <c r="Z93" s="47">
        <v>394.44826104098377</v>
      </c>
      <c r="AA93" s="37">
        <f t="shared" si="110"/>
        <v>17.211324694905727</v>
      </c>
      <c r="AB93" s="60">
        <v>2105.2819300000001</v>
      </c>
      <c r="AC93" s="61">
        <v>2117.8550700000001</v>
      </c>
      <c r="AD93" s="43">
        <f t="shared" si="111"/>
        <v>12.573139999999967</v>
      </c>
      <c r="AE93" s="31">
        <f t="shared" si="112"/>
        <v>2.1052819299999998E-3</v>
      </c>
      <c r="AF93" s="29">
        <f t="shared" si="113"/>
        <v>2.1178550699999998E-3</v>
      </c>
      <c r="AG93" s="64">
        <v>2483.0432000000001</v>
      </c>
      <c r="AH93" s="64">
        <v>2485.682773</v>
      </c>
      <c r="AI93" s="24">
        <f t="shared" si="114"/>
        <v>2.6395729999999276</v>
      </c>
      <c r="AJ93" s="24">
        <f t="shared" si="115"/>
        <v>-0.43996786800007204</v>
      </c>
      <c r="AK93" s="31">
        <f t="shared" si="116"/>
        <v>2.4830432E-3</v>
      </c>
      <c r="AL93" s="31">
        <f t="shared" si="117"/>
        <v>2.4856827729999999E-3</v>
      </c>
      <c r="AM93">
        <v>0.77600000000000002</v>
      </c>
      <c r="AN93">
        <v>3.819</v>
      </c>
      <c r="AO93">
        <v>1.7509999999999999</v>
      </c>
      <c r="AP93">
        <v>0.8869999999999999</v>
      </c>
      <c r="AQ93">
        <v>0.86399999999999999</v>
      </c>
      <c r="AR93">
        <v>8.1259999999999994</v>
      </c>
      <c r="AS93">
        <v>3.1019999999999999</v>
      </c>
      <c r="AT93">
        <v>4</v>
      </c>
      <c r="AU93">
        <v>0.88900000000000001</v>
      </c>
      <c r="AV93">
        <v>0.753</v>
      </c>
      <c r="AW93">
        <v>0.13600000000000001</v>
      </c>
      <c r="AX93">
        <v>4.9059999999999997</v>
      </c>
      <c r="AY93">
        <f t="shared" si="118"/>
        <v>2.3259999999999996</v>
      </c>
      <c r="AZ93">
        <f t="shared" si="119"/>
        <v>0.18100000000000005</v>
      </c>
      <c r="BA93">
        <f t="shared" si="120"/>
        <v>-0.86199999999999988</v>
      </c>
      <c r="BB93">
        <f t="shared" si="121"/>
        <v>-0.1339999999999999</v>
      </c>
      <c r="BC93">
        <f t="shared" si="122"/>
        <v>-0.72799999999999998</v>
      </c>
      <c r="BD93">
        <f t="shared" si="123"/>
        <v>-3.2199999999999998</v>
      </c>
      <c r="BE93">
        <f t="shared" si="124"/>
        <v>2.3821124239999998</v>
      </c>
      <c r="BF93">
        <f t="shared" si="125"/>
        <v>0.18536644400000005</v>
      </c>
      <c r="BG93">
        <f t="shared" si="126"/>
        <v>-0.88279488799999994</v>
      </c>
      <c r="BH93">
        <f t="shared" si="127"/>
        <v>-0.13723261599999989</v>
      </c>
      <c r="BI93">
        <f t="shared" si="128"/>
        <v>-0.74556227200000003</v>
      </c>
      <c r="BJ93">
        <f t="shared" si="129"/>
        <v>-3.2976792799999997</v>
      </c>
      <c r="BK93" s="31">
        <f t="shared" si="130"/>
        <v>-4.3996786800007203E-7</v>
      </c>
      <c r="BL93" s="31">
        <f t="shared" si="131"/>
        <v>1.6896811981788968E-5</v>
      </c>
      <c r="BM93" s="31">
        <f t="shared" si="132"/>
        <v>5.6322706605963223E-6</v>
      </c>
    </row>
    <row r="94" spans="1:76" x14ac:dyDescent="0.2">
      <c r="A94" s="6">
        <v>7016</v>
      </c>
      <c r="B94" s="7">
        <v>43833</v>
      </c>
      <c r="C94" s="6">
        <v>5</v>
      </c>
      <c r="D94" s="6">
        <v>8.15</v>
      </c>
      <c r="E94" s="6">
        <v>6828</v>
      </c>
      <c r="F94" t="s">
        <v>41</v>
      </c>
      <c r="G94" s="10" t="s">
        <v>76</v>
      </c>
      <c r="H94" s="8">
        <v>0.32291666666666669</v>
      </c>
      <c r="I94" s="8">
        <v>0.44791666666666669</v>
      </c>
      <c r="J94">
        <v>3</v>
      </c>
      <c r="K94" s="6">
        <v>89.2</v>
      </c>
      <c r="L94" s="58">
        <v>34.1598917310545</v>
      </c>
      <c r="M94" s="56">
        <v>34.1664489540779</v>
      </c>
      <c r="N94" s="54">
        <f t="shared" si="106"/>
        <v>6.557223023399672E-3</v>
      </c>
      <c r="O94" s="55">
        <v>1.024127</v>
      </c>
      <c r="P94" s="20">
        <v>8.1040966378707076</v>
      </c>
      <c r="Q94" s="45">
        <v>8.0463502751165201</v>
      </c>
      <c r="R94">
        <f t="shared" si="107"/>
        <v>-5.774636275418743E-2</v>
      </c>
      <c r="S94" s="21">
        <v>4.4337857847199151</v>
      </c>
      <c r="T94" s="27">
        <v>4.0513513944422082</v>
      </c>
      <c r="U94">
        <f t="shared" si="108"/>
        <v>-0.38243439027770698</v>
      </c>
      <c r="V94" s="28">
        <v>363.42956990041705</v>
      </c>
      <c r="W94" s="47">
        <v>433.19099061455137</v>
      </c>
      <c r="X94" s="49">
        <f t="shared" si="109"/>
        <v>69.761420714134317</v>
      </c>
      <c r="Y94" s="28">
        <v>377.23693634607804</v>
      </c>
      <c r="Z94" s="47">
        <v>449.64866246234027</v>
      </c>
      <c r="AA94" s="37">
        <f t="shared" si="110"/>
        <v>72.41172611626223</v>
      </c>
      <c r="AB94" s="60">
        <v>2105.2819300000001</v>
      </c>
      <c r="AC94" s="61">
        <v>2162.9128246</v>
      </c>
      <c r="AD94" s="43">
        <f t="shared" si="111"/>
        <v>57.63089459999992</v>
      </c>
      <c r="AE94" s="31">
        <f t="shared" si="112"/>
        <v>2.1052819299999998E-3</v>
      </c>
      <c r="AF94" s="29">
        <f t="shared" si="113"/>
        <v>2.1629128245999997E-3</v>
      </c>
      <c r="AG94" s="64">
        <v>2483.0432000000001</v>
      </c>
      <c r="AH94" s="64">
        <v>2504.0995468735</v>
      </c>
      <c r="AI94" s="24">
        <f t="shared" si="114"/>
        <v>21.056346873499933</v>
      </c>
      <c r="AJ94" s="24">
        <f t="shared" si="115"/>
        <v>17.976796984499931</v>
      </c>
      <c r="AK94" s="31">
        <f t="shared" si="116"/>
        <v>2.4830432E-3</v>
      </c>
      <c r="AL94" s="31">
        <f t="shared" si="117"/>
        <v>2.5040995468734997E-3</v>
      </c>
      <c r="AM94">
        <v>0.77600000000000002</v>
      </c>
      <c r="AN94">
        <v>3.819</v>
      </c>
      <c r="AO94">
        <v>1.7509999999999999</v>
      </c>
      <c r="AP94">
        <v>0.8869999999999999</v>
      </c>
      <c r="AQ94">
        <v>0.86399999999999999</v>
      </c>
      <c r="AR94">
        <v>8.1259999999999994</v>
      </c>
      <c r="AS94">
        <v>3.1019999999999999</v>
      </c>
      <c r="AT94">
        <v>4</v>
      </c>
      <c r="AU94">
        <v>0.88900000000000001</v>
      </c>
      <c r="AV94">
        <v>0.753</v>
      </c>
      <c r="AW94">
        <v>0.13600000000000001</v>
      </c>
      <c r="AX94">
        <v>4.9059999999999997</v>
      </c>
      <c r="AY94">
        <f t="shared" si="118"/>
        <v>2.3259999999999996</v>
      </c>
      <c r="AZ94">
        <f t="shared" si="119"/>
        <v>0.18100000000000005</v>
      </c>
      <c r="BA94">
        <f t="shared" si="120"/>
        <v>-0.86199999999999988</v>
      </c>
      <c r="BB94">
        <f t="shared" si="121"/>
        <v>-0.1339999999999999</v>
      </c>
      <c r="BC94">
        <f t="shared" si="122"/>
        <v>-0.72799999999999998</v>
      </c>
      <c r="BD94">
        <f t="shared" si="123"/>
        <v>-3.2199999999999998</v>
      </c>
      <c r="BE94">
        <f t="shared" si="124"/>
        <v>2.3821194019999998</v>
      </c>
      <c r="BF94">
        <f t="shared" si="125"/>
        <v>0.18536698700000007</v>
      </c>
      <c r="BG94">
        <f t="shared" si="126"/>
        <v>-0.88279747399999986</v>
      </c>
      <c r="BH94">
        <f t="shared" si="127"/>
        <v>-0.1372330179999999</v>
      </c>
      <c r="BI94">
        <f t="shared" si="128"/>
        <v>-0.74556445599999999</v>
      </c>
      <c r="BJ94">
        <f t="shared" si="129"/>
        <v>-3.2976889399999996</v>
      </c>
      <c r="BK94" s="31">
        <f t="shared" si="130"/>
        <v>1.7976796984499929E-5</v>
      </c>
      <c r="BL94" s="31">
        <f t="shared" si="131"/>
        <v>-6.9039461870043593E-4</v>
      </c>
      <c r="BM94" s="31">
        <f t="shared" si="132"/>
        <v>-2.3013153956681198E-4</v>
      </c>
      <c r="BN94">
        <v>3.5200000000000005</v>
      </c>
      <c r="BO94">
        <v>1.7600000000000002</v>
      </c>
      <c r="BP94">
        <v>0.9820000000000001</v>
      </c>
      <c r="BQ94">
        <f t="shared" ref="BQ94:BQ99" si="157">(2*3.14159265359*BO94*BP94)+(2*3.14159265359*BO94^2)</f>
        <v>30.322149637626111</v>
      </c>
      <c r="BR94" s="13">
        <f t="shared" ref="BR94:BR99" si="158">BM94/BQ94</f>
        <v>-7.5895522684594444E-6</v>
      </c>
      <c r="BS94" s="13">
        <f t="shared" ref="BS94:BS99" si="159">BR94*10^3</f>
        <v>-7.5895522684594442E-3</v>
      </c>
      <c r="BT94" s="13">
        <f t="shared" ref="BT94:BT99" si="160">BR94*10^6</f>
        <v>-7.5895522684594443</v>
      </c>
      <c r="BV94" s="17">
        <f t="shared" ref="BV94:BV99" si="161">BS94*12</f>
        <v>-9.1074627221513327E-2</v>
      </c>
      <c r="BW94" s="51">
        <f t="shared" ref="BW94:BW99" si="162">BU87+BV94</f>
        <v>-0.1604022669505874</v>
      </c>
      <c r="BX94" s="52">
        <f t="shared" ref="BX94:BX99" si="163">BW94*10^3</f>
        <v>-160.4022669505874</v>
      </c>
    </row>
    <row r="95" spans="1:76" x14ac:dyDescent="0.2">
      <c r="A95" s="6">
        <v>7017</v>
      </c>
      <c r="B95" s="7">
        <v>43833</v>
      </c>
      <c r="C95" s="6">
        <v>5</v>
      </c>
      <c r="D95" s="6">
        <v>8.15</v>
      </c>
      <c r="E95" s="6">
        <v>6871</v>
      </c>
      <c r="F95" t="s">
        <v>41</v>
      </c>
      <c r="G95" s="10" t="s">
        <v>76</v>
      </c>
      <c r="H95" s="8">
        <v>0.32291666666666669</v>
      </c>
      <c r="I95" s="8">
        <v>0.44791666666666669</v>
      </c>
      <c r="J95">
        <v>3</v>
      </c>
      <c r="K95" s="6">
        <v>94.3</v>
      </c>
      <c r="L95" s="58">
        <v>34.1598917310545</v>
      </c>
      <c r="M95" s="56">
        <v>34.165137511316303</v>
      </c>
      <c r="N95" s="54">
        <f t="shared" si="106"/>
        <v>5.2457802618022242E-3</v>
      </c>
      <c r="O95" s="55">
        <v>1.0241260000000001</v>
      </c>
      <c r="P95" s="20">
        <v>8.1040966378707076</v>
      </c>
      <c r="Q95" s="45">
        <v>8.0137035716608587</v>
      </c>
      <c r="R95">
        <f t="shared" si="107"/>
        <v>-9.0393066209848882E-2</v>
      </c>
      <c r="S95" s="21">
        <v>4.4337857847199151</v>
      </c>
      <c r="T95" s="27">
        <v>3.8079782296877958</v>
      </c>
      <c r="U95">
        <f t="shared" si="108"/>
        <v>-0.62580755503211938</v>
      </c>
      <c r="V95" s="28">
        <v>363.42956990041705</v>
      </c>
      <c r="W95" s="47">
        <v>473.23747224124469</v>
      </c>
      <c r="X95" s="49">
        <f t="shared" si="109"/>
        <v>109.80790234082764</v>
      </c>
      <c r="Y95" s="28">
        <v>377.23693634607804</v>
      </c>
      <c r="Z95" s="47">
        <v>491.21659222312564</v>
      </c>
      <c r="AA95" s="37">
        <f t="shared" si="110"/>
        <v>113.97965587704761</v>
      </c>
      <c r="AB95" s="60">
        <v>2105.2819300000001</v>
      </c>
      <c r="AC95" s="61">
        <v>2174.2869332</v>
      </c>
      <c r="AD95" s="43">
        <f t="shared" si="111"/>
        <v>69.005003199999919</v>
      </c>
      <c r="AE95" s="31">
        <f t="shared" si="112"/>
        <v>2.1052819299999998E-3</v>
      </c>
      <c r="AF95" s="29">
        <f t="shared" si="113"/>
        <v>2.1742869332E-3</v>
      </c>
      <c r="AG95" s="64">
        <v>2483.0432000000001</v>
      </c>
      <c r="AH95" s="64">
        <v>2493.44416978253</v>
      </c>
      <c r="AI95" s="24">
        <f t="shared" si="114"/>
        <v>10.400969782529955</v>
      </c>
      <c r="AJ95" s="24">
        <f t="shared" si="115"/>
        <v>7.3214229005299547</v>
      </c>
      <c r="AK95" s="31">
        <f t="shared" si="116"/>
        <v>2.4830432E-3</v>
      </c>
      <c r="AL95" s="31">
        <f t="shared" si="117"/>
        <v>2.4934441697825301E-3</v>
      </c>
      <c r="AM95">
        <v>0.77600000000000002</v>
      </c>
      <c r="AN95">
        <v>3.819</v>
      </c>
      <c r="AO95">
        <v>1.7509999999999999</v>
      </c>
      <c r="AP95">
        <v>0.8869999999999999</v>
      </c>
      <c r="AQ95">
        <v>0.86399999999999999</v>
      </c>
      <c r="AR95">
        <v>8.1259999999999994</v>
      </c>
      <c r="AS95">
        <v>3.1019999999999999</v>
      </c>
      <c r="AT95">
        <v>4</v>
      </c>
      <c r="AU95">
        <v>0.88900000000000001</v>
      </c>
      <c r="AV95">
        <v>0.753</v>
      </c>
      <c r="AW95">
        <v>0.13600000000000001</v>
      </c>
      <c r="AX95">
        <v>4.9059999999999997</v>
      </c>
      <c r="AY95">
        <f t="shared" si="118"/>
        <v>2.3259999999999996</v>
      </c>
      <c r="AZ95">
        <f t="shared" si="119"/>
        <v>0.18100000000000005</v>
      </c>
      <c r="BA95">
        <f t="shared" si="120"/>
        <v>-0.86199999999999988</v>
      </c>
      <c r="BB95">
        <f t="shared" si="121"/>
        <v>-0.1339999999999999</v>
      </c>
      <c r="BC95">
        <f t="shared" si="122"/>
        <v>-0.72799999999999998</v>
      </c>
      <c r="BD95">
        <f t="shared" si="123"/>
        <v>-3.2199999999999998</v>
      </c>
      <c r="BE95">
        <f t="shared" si="124"/>
        <v>2.3821170759999997</v>
      </c>
      <c r="BF95">
        <f t="shared" si="125"/>
        <v>0.18536680600000008</v>
      </c>
      <c r="BG95">
        <f t="shared" si="126"/>
        <v>-0.88279661199999993</v>
      </c>
      <c r="BH95">
        <f t="shared" si="127"/>
        <v>-0.13723288399999992</v>
      </c>
      <c r="BI95">
        <f t="shared" si="128"/>
        <v>-0.74556372800000004</v>
      </c>
      <c r="BJ95">
        <f t="shared" si="129"/>
        <v>-3.29768572</v>
      </c>
      <c r="BK95" s="31">
        <f t="shared" si="130"/>
        <v>7.3214229005299542E-6</v>
      </c>
      <c r="BL95" s="31">
        <f t="shared" si="131"/>
        <v>-2.8117723310355525E-4</v>
      </c>
      <c r="BM95" s="31">
        <f t="shared" si="132"/>
        <v>-9.3725744367851755E-5</v>
      </c>
      <c r="BN95">
        <v>3.7990000000000004</v>
      </c>
      <c r="BO95">
        <v>1.8995000000000002</v>
      </c>
      <c r="BP95">
        <v>1.42</v>
      </c>
      <c r="BQ95">
        <f t="shared" si="157"/>
        <v>39.61793537483603</v>
      </c>
      <c r="BR95" s="13">
        <f t="shared" si="158"/>
        <v>-2.3657402507497442E-6</v>
      </c>
      <c r="BS95" s="13">
        <f t="shared" si="159"/>
        <v>-2.3657402507497442E-3</v>
      </c>
      <c r="BT95" s="13">
        <f t="shared" si="160"/>
        <v>-2.3657402507497443</v>
      </c>
      <c r="BV95" s="17">
        <f t="shared" si="161"/>
        <v>-2.8388883008996932E-2</v>
      </c>
      <c r="BW95" s="51">
        <f t="shared" si="162"/>
        <v>-5.1021215840733852E-2</v>
      </c>
      <c r="BX95" s="52">
        <f t="shared" si="163"/>
        <v>-51.021215840733852</v>
      </c>
    </row>
    <row r="96" spans="1:76" x14ac:dyDescent="0.2">
      <c r="A96" s="6">
        <v>7018</v>
      </c>
      <c r="B96" s="7">
        <v>43833</v>
      </c>
      <c r="C96" s="6">
        <v>5</v>
      </c>
      <c r="D96" s="6">
        <v>8.15</v>
      </c>
      <c r="E96" s="6">
        <v>6837</v>
      </c>
      <c r="F96" t="s">
        <v>41</v>
      </c>
      <c r="G96" s="10" t="s">
        <v>76</v>
      </c>
      <c r="H96" s="8">
        <v>0.32291666666666669</v>
      </c>
      <c r="I96" s="8">
        <v>0.44791666666666669</v>
      </c>
      <c r="J96">
        <v>3</v>
      </c>
      <c r="K96" s="6">
        <v>97.3</v>
      </c>
      <c r="L96" s="58">
        <v>34.1598917310545</v>
      </c>
      <c r="M96" s="56">
        <v>34.183497626106401</v>
      </c>
      <c r="N96" s="54">
        <f t="shared" si="106"/>
        <v>2.3605895051900916E-2</v>
      </c>
      <c r="O96" s="55">
        <v>1.0241400000000001</v>
      </c>
      <c r="P96" s="20">
        <v>8.1040966378707076</v>
      </c>
      <c r="Q96" s="45">
        <v>8.052354599920486</v>
      </c>
      <c r="R96">
        <f t="shared" si="107"/>
        <v>-5.1742037950221587E-2</v>
      </c>
      <c r="S96" s="21">
        <v>4.4337857847199151</v>
      </c>
      <c r="T96" s="27">
        <v>4.0851082927351738</v>
      </c>
      <c r="U96">
        <f t="shared" si="108"/>
        <v>-0.34867749198474129</v>
      </c>
      <c r="V96" s="28">
        <v>363.42956990041705</v>
      </c>
      <c r="W96" s="47">
        <v>424.73862335995807</v>
      </c>
      <c r="X96" s="49">
        <f t="shared" si="109"/>
        <v>61.309053459541019</v>
      </c>
      <c r="Y96" s="28">
        <v>377.23693634607804</v>
      </c>
      <c r="Z96" s="47">
        <v>440.8750198817732</v>
      </c>
      <c r="AA96" s="37">
        <f t="shared" si="110"/>
        <v>63.638083535695159</v>
      </c>
      <c r="AB96" s="60">
        <v>2105.2819300000001</v>
      </c>
      <c r="AC96" s="61">
        <v>2153.7739632000003</v>
      </c>
      <c r="AD96" s="43">
        <f t="shared" si="111"/>
        <v>48.492033200000151</v>
      </c>
      <c r="AE96" s="31">
        <f t="shared" si="112"/>
        <v>2.1052819299999998E-3</v>
      </c>
      <c r="AF96" s="29">
        <f t="shared" si="113"/>
        <v>2.1537739632000001E-3</v>
      </c>
      <c r="AG96" s="64">
        <v>2483.0432000000001</v>
      </c>
      <c r="AH96" s="64">
        <v>2498.4861831091398</v>
      </c>
      <c r="AI96" s="24">
        <f t="shared" si="114"/>
        <v>15.442983109139732</v>
      </c>
      <c r="AJ96" s="24">
        <f t="shared" si="115"/>
        <v>12.363394129139731</v>
      </c>
      <c r="AK96" s="31">
        <f t="shared" si="116"/>
        <v>2.4830432E-3</v>
      </c>
      <c r="AL96" s="31">
        <f t="shared" si="117"/>
        <v>2.4984861831091397E-3</v>
      </c>
      <c r="AM96">
        <v>0.77600000000000002</v>
      </c>
      <c r="AN96">
        <v>3.819</v>
      </c>
      <c r="AO96">
        <v>1.7509999999999999</v>
      </c>
      <c r="AP96">
        <v>0.8869999999999999</v>
      </c>
      <c r="AQ96">
        <v>0.86399999999999999</v>
      </c>
      <c r="AR96">
        <v>8.1259999999999994</v>
      </c>
      <c r="AS96">
        <v>3.1019999999999999</v>
      </c>
      <c r="AT96">
        <v>4</v>
      </c>
      <c r="AU96">
        <v>0.88900000000000001</v>
      </c>
      <c r="AV96">
        <v>0.753</v>
      </c>
      <c r="AW96">
        <v>0.13600000000000001</v>
      </c>
      <c r="AX96">
        <v>4.9059999999999997</v>
      </c>
      <c r="AY96">
        <f t="shared" si="118"/>
        <v>2.3259999999999996</v>
      </c>
      <c r="AZ96">
        <f t="shared" si="119"/>
        <v>0.18100000000000005</v>
      </c>
      <c r="BA96">
        <f t="shared" si="120"/>
        <v>-0.86199999999999988</v>
      </c>
      <c r="BB96">
        <f t="shared" si="121"/>
        <v>-0.1339999999999999</v>
      </c>
      <c r="BC96">
        <f t="shared" si="122"/>
        <v>-0.72799999999999998</v>
      </c>
      <c r="BD96">
        <f t="shared" si="123"/>
        <v>-3.2199999999999998</v>
      </c>
      <c r="BE96">
        <f t="shared" si="124"/>
        <v>2.3821496399999997</v>
      </c>
      <c r="BF96">
        <f t="shared" si="125"/>
        <v>0.18536934000000005</v>
      </c>
      <c r="BG96">
        <f t="shared" si="126"/>
        <v>-0.8828086799999999</v>
      </c>
      <c r="BH96">
        <f t="shared" si="127"/>
        <v>-0.1372347599999999</v>
      </c>
      <c r="BI96">
        <f t="shared" si="128"/>
        <v>-0.74557392</v>
      </c>
      <c r="BJ96">
        <f t="shared" si="129"/>
        <v>-3.2977308000000001</v>
      </c>
      <c r="BK96" s="31">
        <f t="shared" si="130"/>
        <v>1.236339412913973E-5</v>
      </c>
      <c r="BL96" s="31">
        <f t="shared" si="131"/>
        <v>-4.7481924237814367E-4</v>
      </c>
      <c r="BM96" s="31">
        <f t="shared" si="132"/>
        <v>-1.5827308079271457E-4</v>
      </c>
      <c r="BN96">
        <v>3.8540000000000001</v>
      </c>
      <c r="BO96">
        <v>1.927</v>
      </c>
      <c r="BP96">
        <v>1.69</v>
      </c>
      <c r="BQ96">
        <f t="shared" si="157"/>
        <v>43.793543980447012</v>
      </c>
      <c r="BR96" s="13">
        <f t="shared" si="158"/>
        <v>-3.6140733634934982E-6</v>
      </c>
      <c r="BS96" s="13">
        <f t="shared" si="159"/>
        <v>-3.6140733634934981E-3</v>
      </c>
      <c r="BT96" s="13">
        <f t="shared" si="160"/>
        <v>-3.6140733634934983</v>
      </c>
      <c r="BV96" s="17">
        <f t="shared" si="161"/>
        <v>-4.3368880361921977E-2</v>
      </c>
      <c r="BW96" s="51">
        <f t="shared" si="162"/>
        <v>-7.638713029647097E-2</v>
      </c>
      <c r="BX96" s="52">
        <f t="shared" si="163"/>
        <v>-76.387130296470971</v>
      </c>
    </row>
    <row r="97" spans="1:76" x14ac:dyDescent="0.2">
      <c r="A97" s="6">
        <v>7019</v>
      </c>
      <c r="B97" s="7">
        <v>43833</v>
      </c>
      <c r="C97" s="6">
        <v>5</v>
      </c>
      <c r="D97" s="6">
        <v>8.15</v>
      </c>
      <c r="E97" s="6">
        <v>6842</v>
      </c>
      <c r="F97" t="s">
        <v>41</v>
      </c>
      <c r="G97" s="10" t="s">
        <v>76</v>
      </c>
      <c r="H97" s="8">
        <v>0.32291666666666669</v>
      </c>
      <c r="I97" s="8">
        <v>0.44791666666666669</v>
      </c>
      <c r="J97">
        <v>3</v>
      </c>
      <c r="K97" s="6">
        <v>94.9</v>
      </c>
      <c r="L97" s="58">
        <v>34.1598917310545</v>
      </c>
      <c r="M97" s="56">
        <v>34.174317591293303</v>
      </c>
      <c r="N97" s="54">
        <f t="shared" si="106"/>
        <v>1.4425860238802102E-2</v>
      </c>
      <c r="O97" s="55">
        <v>1.024133</v>
      </c>
      <c r="P97" s="20">
        <v>8.1040966378707076</v>
      </c>
      <c r="Q97" s="45">
        <v>7.9955175381715859</v>
      </c>
      <c r="R97" s="40">
        <f t="shared" si="107"/>
        <v>-0.10857909969912161</v>
      </c>
      <c r="S97" s="21">
        <v>4.4337857847199151</v>
      </c>
      <c r="T97" s="27">
        <v>3.6816626504499461</v>
      </c>
      <c r="U97" s="39">
        <f t="shared" si="108"/>
        <v>-0.75212313426996902</v>
      </c>
      <c r="V97" s="28">
        <v>363.42956990041705</v>
      </c>
      <c r="W97" s="47">
        <v>497.41456872739025</v>
      </c>
      <c r="X97" s="37">
        <f t="shared" si="109"/>
        <v>133.9849988269732</v>
      </c>
      <c r="Y97" s="28">
        <v>377.23693634607804</v>
      </c>
      <c r="Z97" s="47">
        <v>516.31212098837739</v>
      </c>
      <c r="AA97" s="37">
        <f t="shared" si="110"/>
        <v>139.07518464229935</v>
      </c>
      <c r="AB97" s="60">
        <v>2105.2819300000001</v>
      </c>
      <c r="AC97" s="61">
        <v>2182.5865210000002</v>
      </c>
      <c r="AD97" s="43">
        <f t="shared" si="111"/>
        <v>77.304591000000073</v>
      </c>
      <c r="AE97" s="31">
        <f t="shared" si="112"/>
        <v>2.1052819299999998E-3</v>
      </c>
      <c r="AF97" s="29">
        <f t="shared" si="113"/>
        <v>2.1825865209999999E-3</v>
      </c>
      <c r="AG97" s="64">
        <v>2483.0432000000001</v>
      </c>
      <c r="AH97" s="64">
        <v>2490.1607370837501</v>
      </c>
      <c r="AI97" s="24">
        <f t="shared" si="114"/>
        <v>7.1175370837499941</v>
      </c>
      <c r="AJ97" s="24">
        <f t="shared" si="115"/>
        <v>4.0379691527499944</v>
      </c>
      <c r="AK97" s="31">
        <f t="shared" si="116"/>
        <v>2.4830432E-3</v>
      </c>
      <c r="AL97" s="31">
        <f t="shared" si="117"/>
        <v>2.4901607370837499E-3</v>
      </c>
      <c r="AM97">
        <v>0.77600000000000002</v>
      </c>
      <c r="AN97">
        <v>3.819</v>
      </c>
      <c r="AO97">
        <v>1.7509999999999999</v>
      </c>
      <c r="AP97">
        <v>0.8869999999999999</v>
      </c>
      <c r="AQ97">
        <v>0.86399999999999999</v>
      </c>
      <c r="AR97">
        <v>8.1259999999999994</v>
      </c>
      <c r="AS97">
        <v>3.1019999999999999</v>
      </c>
      <c r="AT97">
        <v>4</v>
      </c>
      <c r="AU97">
        <v>0.88900000000000001</v>
      </c>
      <c r="AV97">
        <v>0.753</v>
      </c>
      <c r="AW97">
        <v>0.13600000000000001</v>
      </c>
      <c r="AX97">
        <v>4.9059999999999997</v>
      </c>
      <c r="AY97">
        <f t="shared" si="118"/>
        <v>2.3259999999999996</v>
      </c>
      <c r="AZ97">
        <f t="shared" si="119"/>
        <v>0.18100000000000005</v>
      </c>
      <c r="BA97">
        <f t="shared" si="120"/>
        <v>-0.86199999999999988</v>
      </c>
      <c r="BB97">
        <f t="shared" si="121"/>
        <v>-0.1339999999999999</v>
      </c>
      <c r="BC97">
        <f t="shared" si="122"/>
        <v>-0.72799999999999998</v>
      </c>
      <c r="BD97">
        <f t="shared" si="123"/>
        <v>-3.2199999999999998</v>
      </c>
      <c r="BE97">
        <f t="shared" si="124"/>
        <v>2.3821333579999995</v>
      </c>
      <c r="BF97">
        <f t="shared" si="125"/>
        <v>0.18536807300000005</v>
      </c>
      <c r="BG97">
        <f t="shared" si="126"/>
        <v>-0.8828026459999998</v>
      </c>
      <c r="BH97">
        <f t="shared" si="127"/>
        <v>-0.13723382199999989</v>
      </c>
      <c r="BI97">
        <f t="shared" si="128"/>
        <v>-0.74556882399999991</v>
      </c>
      <c r="BJ97">
        <f t="shared" si="129"/>
        <v>-3.2977082599999998</v>
      </c>
      <c r="BK97" s="31">
        <f t="shared" si="130"/>
        <v>4.0379691527499944E-6</v>
      </c>
      <c r="BL97" s="31">
        <f t="shared" si="131"/>
        <v>-1.5507815483674912E-4</v>
      </c>
      <c r="BM97" s="31">
        <f t="shared" si="132"/>
        <v>-5.1692718278916372E-5</v>
      </c>
      <c r="BN97">
        <v>3.048</v>
      </c>
      <c r="BO97">
        <v>1.524</v>
      </c>
      <c r="BP97">
        <v>0.83400000000000007</v>
      </c>
      <c r="BQ97">
        <f t="shared" si="157"/>
        <v>22.579204454399594</v>
      </c>
      <c r="BR97" s="13">
        <f t="shared" si="158"/>
        <v>-2.2893950220130083E-6</v>
      </c>
      <c r="BS97" s="13">
        <f t="shared" si="159"/>
        <v>-2.2893950220130082E-3</v>
      </c>
      <c r="BT97" s="13">
        <f t="shared" si="160"/>
        <v>-2.2893950220130082</v>
      </c>
      <c r="BV97" s="17">
        <f t="shared" si="161"/>
        <v>-2.7472740264156099E-2</v>
      </c>
      <c r="BW97" s="51">
        <f t="shared" si="162"/>
        <v>-5.4291247327239459E-2</v>
      </c>
      <c r="BX97" s="52">
        <f t="shared" si="163"/>
        <v>-54.291247327239461</v>
      </c>
    </row>
    <row r="98" spans="1:76" x14ac:dyDescent="0.2">
      <c r="A98" s="6">
        <v>7020</v>
      </c>
      <c r="B98" s="7">
        <v>43833</v>
      </c>
      <c r="C98" s="6">
        <v>5</v>
      </c>
      <c r="D98" s="6">
        <v>8.15</v>
      </c>
      <c r="E98" s="6">
        <v>6884</v>
      </c>
      <c r="F98" t="s">
        <v>41</v>
      </c>
      <c r="G98" s="10" t="s">
        <v>76</v>
      </c>
      <c r="H98" s="8">
        <v>0.32291666666666669</v>
      </c>
      <c r="I98" s="8">
        <v>0.44791666666666669</v>
      </c>
      <c r="J98">
        <v>3</v>
      </c>
      <c r="K98" s="6"/>
      <c r="L98" s="58">
        <v>34.1598917310545</v>
      </c>
      <c r="M98" s="56">
        <v>34.157268835394575</v>
      </c>
      <c r="N98" s="54">
        <f t="shared" ref="N98:N113" si="164">M98-L98</f>
        <v>-2.6228956599254616E-3</v>
      </c>
      <c r="O98" s="55">
        <v>1.0241199999999999</v>
      </c>
      <c r="P98" s="20">
        <v>8.1040966378707076</v>
      </c>
      <c r="Q98" s="45">
        <v>8.0188841079101927</v>
      </c>
      <c r="R98" s="41">
        <f t="shared" ref="R98:R113" si="165">Q98-P98</f>
        <v>-8.5212529960514871E-2</v>
      </c>
      <c r="S98" s="21">
        <v>4.4337857847199151</v>
      </c>
      <c r="T98" s="27">
        <v>3.8400656484292557</v>
      </c>
      <c r="U98" s="38">
        <f t="shared" ref="U98:U113" si="166">T98-S98</f>
        <v>-0.59372013629065945</v>
      </c>
      <c r="V98" s="28">
        <v>363.42956990041705</v>
      </c>
      <c r="W98" s="47">
        <v>466.05030310721173</v>
      </c>
      <c r="X98" s="49">
        <f t="shared" ref="X98:X113" si="167">W98-V98</f>
        <v>102.62073320679468</v>
      </c>
      <c r="Y98" s="28">
        <v>377.23693634607804</v>
      </c>
      <c r="Z98" s="47">
        <v>483.75644863437765</v>
      </c>
      <c r="AA98" s="37">
        <f t="shared" ref="AA98:AA113" si="168">Z98-Y98</f>
        <v>106.51951228829961</v>
      </c>
      <c r="AB98" s="60">
        <v>2105.2819300000001</v>
      </c>
      <c r="AC98" s="61">
        <v>2169.5189424</v>
      </c>
      <c r="AD98" s="43">
        <f t="shared" ref="AD98:AD113" si="169">AC98-AB98</f>
        <v>64.237012399999912</v>
      </c>
      <c r="AE98" s="31">
        <f t="shared" ref="AE98:AE113" si="170">AB98*10^-6</f>
        <v>2.1052819299999998E-3</v>
      </c>
      <c r="AF98" s="29">
        <f t="shared" ref="AF98:AF113" si="171">AC98*10^-6</f>
        <v>2.1695189424000001E-3</v>
      </c>
      <c r="AG98" s="64">
        <v>2483.0432000000001</v>
      </c>
      <c r="AH98" s="64">
        <v>2491.7294422999998</v>
      </c>
      <c r="AI98" s="24">
        <f t="shared" ref="AI98:AI113" si="172">AH98-AG98</f>
        <v>8.6862422999997762</v>
      </c>
      <c r="AJ98" s="24">
        <f t="shared" ref="AJ98:AJ113" si="173">AI98+BF98+(BH98+BI98)-BE98</f>
        <v>5.6067134599997761</v>
      </c>
      <c r="AK98" s="31">
        <f t="shared" ref="AK98:AK113" si="174">AG98*10^-6</f>
        <v>2.4830432E-3</v>
      </c>
      <c r="AL98" s="31">
        <f t="shared" ref="AL98:AL113" si="175">AH98*10^-6</f>
        <v>2.4917294422999998E-3</v>
      </c>
      <c r="AM98">
        <v>0.77600000000000002</v>
      </c>
      <c r="AN98">
        <v>3.819</v>
      </c>
      <c r="AO98">
        <v>1.7509999999999999</v>
      </c>
      <c r="AP98">
        <v>0.8869999999999999</v>
      </c>
      <c r="AQ98">
        <v>0.86399999999999999</v>
      </c>
      <c r="AR98">
        <v>8.1259999999999994</v>
      </c>
      <c r="AS98">
        <v>3.1019999999999999</v>
      </c>
      <c r="AT98">
        <v>4</v>
      </c>
      <c r="AU98">
        <v>0.88900000000000001</v>
      </c>
      <c r="AV98">
        <v>0.753</v>
      </c>
      <c r="AW98">
        <v>0.13600000000000001</v>
      </c>
      <c r="AX98">
        <v>4.9059999999999997</v>
      </c>
      <c r="AY98">
        <f t="shared" ref="AY98:AY113" si="176">AS98-AM98</f>
        <v>2.3259999999999996</v>
      </c>
      <c r="AZ98">
        <f t="shared" ref="AZ98:AZ113" si="177">AT98-AN98</f>
        <v>0.18100000000000005</v>
      </c>
      <c r="BA98">
        <f t="shared" ref="BA98:BA113" si="178">AU98-AO98</f>
        <v>-0.86199999999999988</v>
      </c>
      <c r="BB98">
        <f t="shared" ref="BB98:BB113" si="179">AV98-AP98</f>
        <v>-0.1339999999999999</v>
      </c>
      <c r="BC98">
        <f t="shared" ref="BC98:BC113" si="180">AW98-AQ98</f>
        <v>-0.72799999999999998</v>
      </c>
      <c r="BD98">
        <f t="shared" ref="BD98:BD113" si="181">AX98-AR98</f>
        <v>-3.2199999999999998</v>
      </c>
      <c r="BE98">
        <f t="shared" ref="BE98:BE113" si="182">AY98*O98</f>
        <v>2.3821031199999996</v>
      </c>
      <c r="BF98">
        <f t="shared" ref="BF98:BF113" si="183">AZ98*O98</f>
        <v>0.18536572000000004</v>
      </c>
      <c r="BG98">
        <f t="shared" ref="BG98:BG113" si="184">BA98*O98</f>
        <v>-0.88279143999999976</v>
      </c>
      <c r="BH98">
        <f t="shared" ref="BH98:BH113" si="185">BB98*O98</f>
        <v>-0.1372320799999999</v>
      </c>
      <c r="BI98">
        <f t="shared" ref="BI98:BI113" si="186">BC98*O98</f>
        <v>-0.74555935999999989</v>
      </c>
      <c r="BJ98">
        <f t="shared" ref="BJ98:BJ113" si="187">BD98*O98</f>
        <v>-3.2976663999999993</v>
      </c>
      <c r="BK98" s="31">
        <f t="shared" ref="BK98:BK113" si="188">AJ98*10^-6</f>
        <v>5.6067134599997757E-6</v>
      </c>
      <c r="BL98" s="31">
        <f t="shared" ref="BL98:BL113" si="189">-(0.5*BK98*100*0.75*O98)</f>
        <v>-2.1532302707456138E-4</v>
      </c>
      <c r="BM98" s="31">
        <f t="shared" ref="BM98:BM113" si="190">BL98/3</f>
        <v>-7.1774342358187123E-5</v>
      </c>
      <c r="BN98">
        <v>2.7490000000000001</v>
      </c>
      <c r="BO98">
        <v>1.3745000000000001</v>
      </c>
      <c r="BP98">
        <v>1.1910000000000001</v>
      </c>
      <c r="BQ98">
        <f t="shared" si="157"/>
        <v>22.156269114206367</v>
      </c>
      <c r="BR98" s="13">
        <f t="shared" si="158"/>
        <v>-3.2394597659118595E-6</v>
      </c>
      <c r="BS98" s="13">
        <f t="shared" si="159"/>
        <v>-3.2394597659118596E-3</v>
      </c>
      <c r="BT98" s="13">
        <f t="shared" si="160"/>
        <v>-3.2394597659118594</v>
      </c>
      <c r="BV98" s="17">
        <f t="shared" si="161"/>
        <v>-3.8873517190942314E-2</v>
      </c>
      <c r="BW98" s="51">
        <f t="shared" si="162"/>
        <v>-4.3677080431740442E-2</v>
      </c>
      <c r="BX98" s="52">
        <f t="shared" si="163"/>
        <v>-43.677080431740443</v>
      </c>
    </row>
    <row r="99" spans="1:76" x14ac:dyDescent="0.2">
      <c r="A99" s="6">
        <v>7021</v>
      </c>
      <c r="B99" s="7">
        <v>43833</v>
      </c>
      <c r="C99" s="6">
        <v>5</v>
      </c>
      <c r="D99" s="6">
        <v>8.15</v>
      </c>
      <c r="E99" s="6">
        <v>6849</v>
      </c>
      <c r="F99" t="s">
        <v>41</v>
      </c>
      <c r="G99" s="10" t="s">
        <v>76</v>
      </c>
      <c r="H99" s="8">
        <v>0.32291666666666669</v>
      </c>
      <c r="I99" s="8">
        <v>0.44791666666666669</v>
      </c>
      <c r="J99">
        <v>3</v>
      </c>
      <c r="K99" s="6"/>
      <c r="L99" s="58">
        <v>34.1598917310545</v>
      </c>
      <c r="M99" s="56">
        <v>34.169071836836181</v>
      </c>
      <c r="N99" s="54">
        <f t="shared" si="164"/>
        <v>9.1801057816809362E-3</v>
      </c>
      <c r="O99" s="55">
        <v>1.0241290000000001</v>
      </c>
      <c r="P99" s="20">
        <v>8.1040966378707076</v>
      </c>
      <c r="Q99" s="45">
        <v>8.0675416377980582</v>
      </c>
      <c r="R99">
        <f t="shared" si="165"/>
        <v>-3.6555000072649335E-2</v>
      </c>
      <c r="S99" s="21">
        <v>4.4337857847199151</v>
      </c>
      <c r="T99" s="27">
        <v>4.1870264382640352</v>
      </c>
      <c r="U99">
        <f t="shared" si="166"/>
        <v>-0.24675934645587994</v>
      </c>
      <c r="V99" s="28">
        <v>363.42956990041705</v>
      </c>
      <c r="W99" s="47">
        <v>406.04951678355252</v>
      </c>
      <c r="X99" s="49">
        <f t="shared" si="167"/>
        <v>42.619946883135469</v>
      </c>
      <c r="Y99" s="28">
        <v>377.23693634607804</v>
      </c>
      <c r="Z99" s="47">
        <v>421.47601446439967</v>
      </c>
      <c r="AA99" s="37">
        <f t="shared" si="168"/>
        <v>44.239078118321629</v>
      </c>
      <c r="AB99" s="60">
        <v>2105.2819300000001</v>
      </c>
      <c r="AC99" s="61">
        <v>2140.5868212999999</v>
      </c>
      <c r="AD99" s="43">
        <f t="shared" si="169"/>
        <v>35.304891299999781</v>
      </c>
      <c r="AE99" s="31">
        <f t="shared" si="170"/>
        <v>2.1052819299999998E-3</v>
      </c>
      <c r="AF99" s="29">
        <f t="shared" si="171"/>
        <v>2.1405868212999997E-3</v>
      </c>
      <c r="AG99" s="64">
        <v>2483.0432000000001</v>
      </c>
      <c r="AH99" s="64">
        <v>2494.8804110000001</v>
      </c>
      <c r="AI99" s="24">
        <f t="shared" si="172"/>
        <v>11.837211000000025</v>
      </c>
      <c r="AJ99" s="24">
        <f t="shared" si="173"/>
        <v>8.7576550970000238</v>
      </c>
      <c r="AK99" s="31">
        <f t="shared" si="174"/>
        <v>2.4830432E-3</v>
      </c>
      <c r="AL99" s="31">
        <f t="shared" si="175"/>
        <v>2.4948804110000002E-3</v>
      </c>
      <c r="AM99">
        <v>0.77600000000000002</v>
      </c>
      <c r="AN99">
        <v>3.819</v>
      </c>
      <c r="AO99">
        <v>1.7509999999999999</v>
      </c>
      <c r="AP99">
        <v>0.8869999999999999</v>
      </c>
      <c r="AQ99">
        <v>0.86399999999999999</v>
      </c>
      <c r="AR99">
        <v>8.1259999999999994</v>
      </c>
      <c r="AS99">
        <v>3.1019999999999999</v>
      </c>
      <c r="AT99">
        <v>4</v>
      </c>
      <c r="AU99">
        <v>0.88900000000000001</v>
      </c>
      <c r="AV99">
        <v>0.753</v>
      </c>
      <c r="AW99">
        <v>0.13600000000000001</v>
      </c>
      <c r="AX99">
        <v>4.9059999999999997</v>
      </c>
      <c r="AY99">
        <f t="shared" si="176"/>
        <v>2.3259999999999996</v>
      </c>
      <c r="AZ99">
        <f t="shared" si="177"/>
        <v>0.18100000000000005</v>
      </c>
      <c r="BA99">
        <f t="shared" si="178"/>
        <v>-0.86199999999999988</v>
      </c>
      <c r="BB99">
        <f t="shared" si="179"/>
        <v>-0.1339999999999999</v>
      </c>
      <c r="BC99">
        <f t="shared" si="180"/>
        <v>-0.72799999999999998</v>
      </c>
      <c r="BD99">
        <f t="shared" si="181"/>
        <v>-3.2199999999999998</v>
      </c>
      <c r="BE99">
        <f t="shared" si="182"/>
        <v>2.3821240539999997</v>
      </c>
      <c r="BF99">
        <f t="shared" si="183"/>
        <v>0.18536734900000007</v>
      </c>
      <c r="BG99">
        <f t="shared" si="184"/>
        <v>-0.88279919799999995</v>
      </c>
      <c r="BH99">
        <f t="shared" si="185"/>
        <v>-0.1372332859999999</v>
      </c>
      <c r="BI99">
        <f t="shared" si="186"/>
        <v>-0.745565912</v>
      </c>
      <c r="BJ99">
        <f t="shared" si="187"/>
        <v>-3.29769538</v>
      </c>
      <c r="BK99" s="31">
        <f t="shared" si="188"/>
        <v>8.7576550970000238E-6</v>
      </c>
      <c r="BL99" s="31">
        <f t="shared" si="189"/>
        <v>-3.3633632088133269E-4</v>
      </c>
      <c r="BM99" s="31">
        <f t="shared" si="190"/>
        <v>-1.1211210696044423E-4</v>
      </c>
      <c r="BN99">
        <v>3.722</v>
      </c>
      <c r="BO99">
        <v>1.861</v>
      </c>
      <c r="BP99">
        <v>0.89800000000000013</v>
      </c>
      <c r="BQ99">
        <f t="shared" si="157"/>
        <v>32.261008676530409</v>
      </c>
      <c r="BR99" s="13">
        <f t="shared" si="158"/>
        <v>-3.4751581416611061E-6</v>
      </c>
      <c r="BS99" s="13">
        <f t="shared" si="159"/>
        <v>-3.4751581416611059E-3</v>
      </c>
      <c r="BT99" s="13">
        <f t="shared" si="160"/>
        <v>-3.4751581416611059</v>
      </c>
      <c r="BV99" s="17">
        <f t="shared" si="161"/>
        <v>-4.1701897699933273E-2</v>
      </c>
      <c r="BW99" s="51">
        <f t="shared" si="162"/>
        <v>-6.7446401110408491E-2</v>
      </c>
      <c r="BX99" s="52">
        <f t="shared" si="163"/>
        <v>-67.446401110408488</v>
      </c>
    </row>
    <row r="100" spans="1:76" x14ac:dyDescent="0.2">
      <c r="A100" s="6">
        <v>7006</v>
      </c>
      <c r="B100" s="7">
        <v>43832</v>
      </c>
      <c r="C100" s="6">
        <v>7</v>
      </c>
      <c r="D100" s="6">
        <v>8.15</v>
      </c>
      <c r="E100" s="26" t="s">
        <v>79</v>
      </c>
      <c r="F100" t="s">
        <v>78</v>
      </c>
      <c r="G100" s="11" t="s">
        <v>77</v>
      </c>
      <c r="H100" s="8">
        <v>0.52777777777777779</v>
      </c>
      <c r="I100" s="8">
        <v>0.15277777777777776</v>
      </c>
      <c r="J100">
        <v>3</v>
      </c>
      <c r="K100" s="6"/>
      <c r="L100" s="58">
        <v>34.630692888485903</v>
      </c>
      <c r="M100" s="56">
        <v>34.658222258843907</v>
      </c>
      <c r="N100" s="54">
        <f t="shared" si="164"/>
        <v>2.7529370358003291E-2</v>
      </c>
      <c r="O100" s="55">
        <v>1.024502</v>
      </c>
      <c r="P100" s="20">
        <v>8.1227674674410046</v>
      </c>
      <c r="Q100" s="45">
        <v>8.1528978475321043</v>
      </c>
      <c r="R100">
        <f t="shared" si="165"/>
        <v>3.0130380091099696E-2</v>
      </c>
      <c r="S100" s="21">
        <v>4.5924873620731663</v>
      </c>
      <c r="T100" s="27">
        <v>4.8286977573985608</v>
      </c>
      <c r="U100">
        <f t="shared" si="166"/>
        <v>0.23621039532539445</v>
      </c>
      <c r="V100" s="28">
        <v>342.1409232444031</v>
      </c>
      <c r="W100" s="47">
        <v>312.95970202647641</v>
      </c>
      <c r="X100" s="49">
        <f t="shared" si="167"/>
        <v>-29.181221217926691</v>
      </c>
      <c r="Y100" s="28">
        <v>355.13603921753213</v>
      </c>
      <c r="Z100" s="47">
        <v>324.84627894296051</v>
      </c>
      <c r="AA100" s="37">
        <f t="shared" si="168"/>
        <v>-30.28976027457162</v>
      </c>
      <c r="AB100" s="60">
        <v>2087.0183999999999</v>
      </c>
      <c r="AC100" s="61">
        <v>2065.9889090000001</v>
      </c>
      <c r="AD100" s="43">
        <f t="shared" si="169"/>
        <v>-21.02949099999978</v>
      </c>
      <c r="AE100" s="31">
        <f t="shared" si="170"/>
        <v>2.0870183999999996E-3</v>
      </c>
      <c r="AF100" s="29">
        <f t="shared" si="171"/>
        <v>2.0659889090000002E-3</v>
      </c>
      <c r="AG100" s="64">
        <v>2481.9274099999998</v>
      </c>
      <c r="AH100" s="64">
        <v>2482.8778240000001</v>
      </c>
      <c r="AI100" s="24">
        <f t="shared" si="172"/>
        <v>0.95041400000036447</v>
      </c>
      <c r="AJ100" s="24">
        <f t="shared" si="173"/>
        <v>0.82337575200036406</v>
      </c>
      <c r="AK100" s="31">
        <f t="shared" si="174"/>
        <v>2.4819274099999998E-3</v>
      </c>
      <c r="AL100" s="31">
        <f t="shared" si="175"/>
        <v>2.4828778239999998E-3</v>
      </c>
      <c r="AM100">
        <v>0.59399999999999997</v>
      </c>
      <c r="AN100">
        <v>1.3680000000000001</v>
      </c>
      <c r="AO100">
        <v>0.42799999999999999</v>
      </c>
      <c r="AP100">
        <v>0.374</v>
      </c>
      <c r="AQ100">
        <v>5.3999999999999999E-2</v>
      </c>
      <c r="AR100">
        <v>2.234</v>
      </c>
      <c r="AS100">
        <v>1.1180000000000001</v>
      </c>
      <c r="AT100">
        <v>1.6759999999999999</v>
      </c>
      <c r="AU100">
        <v>0.52</v>
      </c>
      <c r="AV100">
        <v>0.44700000000000001</v>
      </c>
      <c r="AW100">
        <v>7.2999999999999995E-2</v>
      </c>
      <c r="AX100">
        <v>1.617</v>
      </c>
      <c r="AY100">
        <f t="shared" si="176"/>
        <v>0.52400000000000013</v>
      </c>
      <c r="AZ100">
        <f t="shared" si="177"/>
        <v>0.30799999999999983</v>
      </c>
      <c r="BA100">
        <f t="shared" si="178"/>
        <v>9.2000000000000026E-2</v>
      </c>
      <c r="BB100">
        <f t="shared" si="179"/>
        <v>7.3000000000000009E-2</v>
      </c>
      <c r="BC100">
        <f t="shared" si="180"/>
        <v>1.8999999999999996E-2</v>
      </c>
      <c r="BD100">
        <f t="shared" si="181"/>
        <v>-0.61699999999999999</v>
      </c>
      <c r="BE100">
        <f t="shared" si="182"/>
        <v>0.53683904800000015</v>
      </c>
      <c r="BF100">
        <f t="shared" si="183"/>
        <v>0.31554661599999984</v>
      </c>
      <c r="BG100">
        <f t="shared" si="184"/>
        <v>9.4254184000000032E-2</v>
      </c>
      <c r="BH100">
        <f t="shared" si="185"/>
        <v>7.4788646000000014E-2</v>
      </c>
      <c r="BI100">
        <f t="shared" si="186"/>
        <v>1.9465537999999998E-2</v>
      </c>
      <c r="BJ100">
        <f t="shared" si="187"/>
        <v>-0.63211773400000004</v>
      </c>
      <c r="BK100" s="31">
        <f t="shared" si="188"/>
        <v>8.2337575200036407E-7</v>
      </c>
      <c r="BL100" s="31">
        <f t="shared" si="189"/>
        <v>-3.1633128925345389E-5</v>
      </c>
      <c r="BM100" s="31">
        <f t="shared" si="190"/>
        <v>-1.0544376308448464E-5</v>
      </c>
    </row>
    <row r="101" spans="1:76" x14ac:dyDescent="0.2">
      <c r="A101" s="6">
        <v>7007</v>
      </c>
      <c r="B101" s="7">
        <v>43832</v>
      </c>
      <c r="C101" s="6">
        <v>7</v>
      </c>
      <c r="D101" s="6">
        <v>8.15</v>
      </c>
      <c r="E101" s="6">
        <v>6825</v>
      </c>
      <c r="F101" t="s">
        <v>41</v>
      </c>
      <c r="G101" s="11" t="s">
        <v>77</v>
      </c>
      <c r="H101" s="8">
        <v>0.52777777777777779</v>
      </c>
      <c r="I101" s="8">
        <v>0.15277777777777776</v>
      </c>
      <c r="J101">
        <v>3</v>
      </c>
      <c r="K101" s="6">
        <v>101.3</v>
      </c>
      <c r="L101" s="58">
        <v>34.630692888485903</v>
      </c>
      <c r="M101" s="56">
        <v>34.6936165638433</v>
      </c>
      <c r="N101" s="54">
        <f t="shared" si="164"/>
        <v>6.2923675357396291E-2</v>
      </c>
      <c r="O101" s="55">
        <v>1.024529</v>
      </c>
      <c r="P101" s="20">
        <v>8.1227674674410046</v>
      </c>
      <c r="Q101" s="45">
        <v>8.183024597847167</v>
      </c>
      <c r="R101">
        <f t="shared" si="165"/>
        <v>6.0257130406162318E-2</v>
      </c>
      <c r="S101" s="21">
        <v>4.5924873620731663</v>
      </c>
      <c r="T101" s="27">
        <v>5.091248965029151</v>
      </c>
      <c r="U101">
        <f t="shared" si="166"/>
        <v>0.49876160295598471</v>
      </c>
      <c r="V101" s="28">
        <v>342.1409232444031</v>
      </c>
      <c r="W101" s="47">
        <v>287.02792164171098</v>
      </c>
      <c r="X101" s="49">
        <f t="shared" si="167"/>
        <v>-55.113001602692123</v>
      </c>
      <c r="Y101" s="28">
        <v>355.13603921753213</v>
      </c>
      <c r="Z101" s="47">
        <v>297.92936122701116</v>
      </c>
      <c r="AA101" s="37">
        <f t="shared" si="168"/>
        <v>-57.206677990520973</v>
      </c>
      <c r="AB101" s="60">
        <v>2087.0183999999999</v>
      </c>
      <c r="AC101" s="61">
        <v>2051.993234</v>
      </c>
      <c r="AD101" s="43">
        <f t="shared" si="169"/>
        <v>-35.025165999999899</v>
      </c>
      <c r="AE101" s="31">
        <f t="shared" si="170"/>
        <v>2.0870183999999996E-3</v>
      </c>
      <c r="AF101" s="29">
        <f t="shared" si="171"/>
        <v>2.0519932340000002E-3</v>
      </c>
      <c r="AG101" s="64">
        <v>2481.9274099999998</v>
      </c>
      <c r="AH101" s="64">
        <v>2492.7100756814598</v>
      </c>
      <c r="AI101" s="24">
        <f t="shared" si="172"/>
        <v>10.782665681460003</v>
      </c>
      <c r="AJ101" s="24">
        <f t="shared" si="173"/>
        <v>10.655624085460001</v>
      </c>
      <c r="AK101" s="31">
        <f t="shared" si="174"/>
        <v>2.4819274099999998E-3</v>
      </c>
      <c r="AL101" s="31">
        <f t="shared" si="175"/>
        <v>2.4927100756814598E-3</v>
      </c>
      <c r="AM101">
        <v>0.59399999999999997</v>
      </c>
      <c r="AN101">
        <v>1.3680000000000001</v>
      </c>
      <c r="AO101">
        <v>0.42799999999999999</v>
      </c>
      <c r="AP101">
        <v>0.374</v>
      </c>
      <c r="AQ101">
        <v>5.3999999999999999E-2</v>
      </c>
      <c r="AR101">
        <v>2.234</v>
      </c>
      <c r="AS101">
        <v>1.1180000000000001</v>
      </c>
      <c r="AT101">
        <v>1.6759999999999999</v>
      </c>
      <c r="AU101">
        <v>0.52</v>
      </c>
      <c r="AV101">
        <v>0.44700000000000001</v>
      </c>
      <c r="AW101">
        <v>7.2999999999999995E-2</v>
      </c>
      <c r="AX101">
        <v>1.617</v>
      </c>
      <c r="AY101">
        <f t="shared" si="176"/>
        <v>0.52400000000000013</v>
      </c>
      <c r="AZ101">
        <f t="shared" si="177"/>
        <v>0.30799999999999983</v>
      </c>
      <c r="BA101">
        <f t="shared" si="178"/>
        <v>9.2000000000000026E-2</v>
      </c>
      <c r="BB101">
        <f t="shared" si="179"/>
        <v>7.3000000000000009E-2</v>
      </c>
      <c r="BC101">
        <f t="shared" si="180"/>
        <v>1.8999999999999996E-2</v>
      </c>
      <c r="BD101">
        <f t="shared" si="181"/>
        <v>-0.61699999999999999</v>
      </c>
      <c r="BE101">
        <f t="shared" si="182"/>
        <v>0.53685319600000014</v>
      </c>
      <c r="BF101">
        <f t="shared" si="183"/>
        <v>0.31555493199999984</v>
      </c>
      <c r="BG101">
        <f t="shared" si="184"/>
        <v>9.425666800000003E-2</v>
      </c>
      <c r="BH101">
        <f t="shared" si="185"/>
        <v>7.4790617000000018E-2</v>
      </c>
      <c r="BI101">
        <f t="shared" si="186"/>
        <v>1.9466050999999998E-2</v>
      </c>
      <c r="BJ101">
        <f t="shared" si="187"/>
        <v>-0.63213439299999996</v>
      </c>
      <c r="BK101" s="31">
        <f t="shared" si="188"/>
        <v>1.0655624085460001E-5</v>
      </c>
      <c r="BL101" s="31">
        <f t="shared" si="189"/>
        <v>-4.0938734582445939E-4</v>
      </c>
      <c r="BM101" s="31">
        <f t="shared" si="190"/>
        <v>-1.3646244860815313E-4</v>
      </c>
      <c r="BN101">
        <v>3.7570000000000001</v>
      </c>
      <c r="BO101">
        <v>1.8785000000000001</v>
      </c>
      <c r="BP101">
        <v>1.1900000000000002</v>
      </c>
      <c r="BQ101">
        <f t="shared" ref="BQ101:BQ106" si="191">(2*3.14159265359*BO101*BP101)+(2*3.14159265359*BO101^2)</f>
        <v>36.217393805181217</v>
      </c>
      <c r="BR101" s="13">
        <f t="shared" ref="BR101:BR106" si="192">BM101/BQ101</f>
        <v>-3.7678704697031783E-6</v>
      </c>
      <c r="BS101" s="13">
        <f t="shared" ref="BS101:BS106" si="193">BR101*10^3</f>
        <v>-3.7678704697031782E-3</v>
      </c>
      <c r="BT101" s="13">
        <f t="shared" ref="BT101:BT106" si="194">BR101*10^6</f>
        <v>-3.7678704697031784</v>
      </c>
      <c r="BU101" s="15">
        <f t="shared" ref="BU101:BU106" si="195">BS101*12</f>
        <v>-4.5214445636438137E-2</v>
      </c>
    </row>
    <row r="102" spans="1:76" x14ac:dyDescent="0.2">
      <c r="A102" s="6">
        <v>7008</v>
      </c>
      <c r="B102" s="7">
        <v>43832</v>
      </c>
      <c r="C102" s="6">
        <v>7</v>
      </c>
      <c r="D102" s="6">
        <v>8.15</v>
      </c>
      <c r="E102" s="6">
        <v>6832</v>
      </c>
      <c r="F102" t="s">
        <v>41</v>
      </c>
      <c r="G102" s="11" t="s">
        <v>77</v>
      </c>
      <c r="H102" s="8">
        <v>0.52777777777777779</v>
      </c>
      <c r="I102" s="8">
        <v>0.15277777777777776</v>
      </c>
      <c r="J102">
        <v>3</v>
      </c>
      <c r="K102" s="6">
        <v>96.3</v>
      </c>
      <c r="L102" s="58">
        <v>34.630692888485903</v>
      </c>
      <c r="M102" s="56">
        <v>34.687062113838898</v>
      </c>
      <c r="N102" s="54">
        <f t="shared" si="164"/>
        <v>5.6369225352995045E-2</v>
      </c>
      <c r="O102" s="55">
        <v>1.024524</v>
      </c>
      <c r="P102" s="20">
        <v>8.1227674674410046</v>
      </c>
      <c r="Q102" s="45">
        <v>8.1726486683233048</v>
      </c>
      <c r="R102" s="40">
        <f t="shared" si="165"/>
        <v>4.9881200882300192E-2</v>
      </c>
      <c r="S102" s="21">
        <v>4.5924873620731663</v>
      </c>
      <c r="T102" s="27">
        <v>4.9918022738082231</v>
      </c>
      <c r="U102" s="39">
        <f t="shared" si="166"/>
        <v>0.39931491173505673</v>
      </c>
      <c r="V102" s="28">
        <v>342.1409232444031</v>
      </c>
      <c r="W102" s="47">
        <v>295.2333904164139</v>
      </c>
      <c r="X102" s="37">
        <f t="shared" si="167"/>
        <v>-46.907532827989201</v>
      </c>
      <c r="Y102" s="28">
        <v>355.13603921753213</v>
      </c>
      <c r="Z102" s="47">
        <v>306.44651860633002</v>
      </c>
      <c r="AA102" s="37">
        <f t="shared" si="168"/>
        <v>-48.689520611202113</v>
      </c>
      <c r="AB102" s="60">
        <v>2087.0183999999999</v>
      </c>
      <c r="AC102" s="61">
        <v>2053.4373599999999</v>
      </c>
      <c r="AD102" s="43">
        <f t="shared" si="169"/>
        <v>-33.58104000000003</v>
      </c>
      <c r="AE102" s="31">
        <f t="shared" si="170"/>
        <v>2.0870183999999996E-3</v>
      </c>
      <c r="AF102" s="29">
        <f t="shared" si="171"/>
        <v>2.0534373599999998E-3</v>
      </c>
      <c r="AG102" s="64">
        <v>2481.9274099999998</v>
      </c>
      <c r="AH102" s="64">
        <v>2485.4184841567098</v>
      </c>
      <c r="AI102" s="24">
        <f t="shared" si="172"/>
        <v>3.4910741567100558</v>
      </c>
      <c r="AJ102" s="24">
        <f t="shared" si="173"/>
        <v>3.3640331807100559</v>
      </c>
      <c r="AK102" s="31">
        <f t="shared" si="174"/>
        <v>2.4819274099999998E-3</v>
      </c>
      <c r="AL102" s="31">
        <f t="shared" si="175"/>
        <v>2.4854184841567096E-3</v>
      </c>
      <c r="AM102">
        <v>0.59399999999999997</v>
      </c>
      <c r="AN102">
        <v>1.3680000000000001</v>
      </c>
      <c r="AO102">
        <v>0.42799999999999999</v>
      </c>
      <c r="AP102">
        <v>0.374</v>
      </c>
      <c r="AQ102">
        <v>5.3999999999999999E-2</v>
      </c>
      <c r="AR102">
        <v>2.234</v>
      </c>
      <c r="AS102">
        <v>1.1180000000000001</v>
      </c>
      <c r="AT102">
        <v>1.6759999999999999</v>
      </c>
      <c r="AU102">
        <v>0.52</v>
      </c>
      <c r="AV102">
        <v>0.44700000000000001</v>
      </c>
      <c r="AW102">
        <v>7.2999999999999995E-2</v>
      </c>
      <c r="AX102">
        <v>1.617</v>
      </c>
      <c r="AY102">
        <f t="shared" si="176"/>
        <v>0.52400000000000013</v>
      </c>
      <c r="AZ102">
        <f t="shared" si="177"/>
        <v>0.30799999999999983</v>
      </c>
      <c r="BA102">
        <f t="shared" si="178"/>
        <v>9.2000000000000026E-2</v>
      </c>
      <c r="BB102">
        <f t="shared" si="179"/>
        <v>7.3000000000000009E-2</v>
      </c>
      <c r="BC102">
        <f t="shared" si="180"/>
        <v>1.8999999999999996E-2</v>
      </c>
      <c r="BD102">
        <f t="shared" si="181"/>
        <v>-0.61699999999999999</v>
      </c>
      <c r="BE102">
        <f t="shared" si="182"/>
        <v>0.53685057600000008</v>
      </c>
      <c r="BF102">
        <f t="shared" si="183"/>
        <v>0.31555339199999982</v>
      </c>
      <c r="BG102">
        <f t="shared" si="184"/>
        <v>9.4256208000000022E-2</v>
      </c>
      <c r="BH102">
        <f t="shared" si="185"/>
        <v>7.4790252000000015E-2</v>
      </c>
      <c r="BI102">
        <f t="shared" si="186"/>
        <v>1.9465955999999996E-2</v>
      </c>
      <c r="BJ102">
        <f t="shared" si="187"/>
        <v>-0.63213130799999995</v>
      </c>
      <c r="BK102" s="31">
        <f t="shared" si="188"/>
        <v>3.3640331807100558E-6</v>
      </c>
      <c r="BL102" s="31">
        <f t="shared" si="189"/>
        <v>-1.2924497739126711E-4</v>
      </c>
      <c r="BM102" s="31">
        <f t="shared" si="190"/>
        <v>-4.3081659130422371E-5</v>
      </c>
      <c r="BN102">
        <v>3.8479999999999999</v>
      </c>
      <c r="BO102">
        <v>1.9239999999999999</v>
      </c>
      <c r="BP102">
        <v>0.94700000000000006</v>
      </c>
      <c r="BQ102">
        <f t="shared" si="191"/>
        <v>34.707084132542107</v>
      </c>
      <c r="BR102" s="13">
        <f t="shared" si="192"/>
        <v>-1.2412929581147983E-6</v>
      </c>
      <c r="BS102" s="13">
        <f t="shared" si="193"/>
        <v>-1.2412929581147984E-3</v>
      </c>
      <c r="BT102" s="13">
        <f t="shared" si="194"/>
        <v>-1.2412929581147982</v>
      </c>
      <c r="BU102" s="15">
        <f t="shared" si="195"/>
        <v>-1.4895515497377582E-2</v>
      </c>
    </row>
    <row r="103" spans="1:76" x14ac:dyDescent="0.2">
      <c r="A103" s="6">
        <v>7009</v>
      </c>
      <c r="B103" s="7">
        <v>43832</v>
      </c>
      <c r="C103" s="6">
        <v>7</v>
      </c>
      <c r="D103" s="6">
        <v>8.15</v>
      </c>
      <c r="E103" s="6">
        <v>6891</v>
      </c>
      <c r="F103" t="s">
        <v>41</v>
      </c>
      <c r="G103" s="11" t="s">
        <v>77</v>
      </c>
      <c r="H103" s="8">
        <v>0.52777777777777779</v>
      </c>
      <c r="I103" s="8">
        <v>0.15277777777777776</v>
      </c>
      <c r="J103">
        <v>3</v>
      </c>
      <c r="K103" s="6">
        <v>100.8</v>
      </c>
      <c r="L103" s="58">
        <v>34.630692888485903</v>
      </c>
      <c r="M103" s="56">
        <v>34.798484613451201</v>
      </c>
      <c r="N103" s="54">
        <f t="shared" si="164"/>
        <v>0.16779172496529782</v>
      </c>
      <c r="O103" s="55">
        <v>1.0246090000000001</v>
      </c>
      <c r="P103" s="20">
        <v>8.1227674674410046</v>
      </c>
      <c r="Q103" s="45">
        <v>8.1765111240605002</v>
      </c>
      <c r="R103" s="41">
        <f t="shared" si="165"/>
        <v>5.3743656619495539E-2</v>
      </c>
      <c r="S103" s="21">
        <v>4.5924873620731663</v>
      </c>
      <c r="T103" s="27">
        <v>5.0546760545679783</v>
      </c>
      <c r="U103" s="38">
        <f t="shared" si="166"/>
        <v>0.46218869249481198</v>
      </c>
      <c r="V103" s="28">
        <v>342.1409232444031</v>
      </c>
      <c r="W103" s="47">
        <v>293.03605194639772</v>
      </c>
      <c r="X103" s="49">
        <f t="shared" si="167"/>
        <v>-49.104871298005378</v>
      </c>
      <c r="Y103" s="28">
        <v>355.13603921753213</v>
      </c>
      <c r="Z103" s="47">
        <v>304.16502378274521</v>
      </c>
      <c r="AA103" s="37">
        <f t="shared" si="168"/>
        <v>-50.971015434786921</v>
      </c>
      <c r="AB103" s="60">
        <v>2087.0183999999999</v>
      </c>
      <c r="AC103" s="61">
        <v>2060.6373699999999</v>
      </c>
      <c r="AD103" s="43">
        <f t="shared" si="169"/>
        <v>-26.38103000000001</v>
      </c>
      <c r="AE103" s="31">
        <f t="shared" si="170"/>
        <v>2.0870183999999996E-3</v>
      </c>
      <c r="AF103" s="29">
        <f t="shared" si="171"/>
        <v>2.06063737E-3</v>
      </c>
      <c r="AG103" s="64">
        <v>2481.9274099999998</v>
      </c>
      <c r="AH103" s="64">
        <v>2498.2102040248401</v>
      </c>
      <c r="AI103" s="24">
        <f t="shared" si="172"/>
        <v>16.282794024840314</v>
      </c>
      <c r="AJ103" s="24">
        <f t="shared" si="173"/>
        <v>16.155742508840316</v>
      </c>
      <c r="AK103" s="31">
        <f t="shared" si="174"/>
        <v>2.4819274099999998E-3</v>
      </c>
      <c r="AL103" s="31">
        <f t="shared" si="175"/>
        <v>2.4982102040248398E-3</v>
      </c>
      <c r="AM103">
        <v>0.59399999999999997</v>
      </c>
      <c r="AN103">
        <v>1.3680000000000001</v>
      </c>
      <c r="AO103">
        <v>0.42799999999999999</v>
      </c>
      <c r="AP103">
        <v>0.374</v>
      </c>
      <c r="AQ103">
        <v>5.3999999999999999E-2</v>
      </c>
      <c r="AR103">
        <v>2.234</v>
      </c>
      <c r="AS103">
        <v>1.1180000000000001</v>
      </c>
      <c r="AT103">
        <v>1.6759999999999999</v>
      </c>
      <c r="AU103">
        <v>0.52</v>
      </c>
      <c r="AV103">
        <v>0.44700000000000001</v>
      </c>
      <c r="AW103">
        <v>7.2999999999999995E-2</v>
      </c>
      <c r="AX103">
        <v>1.617</v>
      </c>
      <c r="AY103">
        <f t="shared" si="176"/>
        <v>0.52400000000000013</v>
      </c>
      <c r="AZ103">
        <f t="shared" si="177"/>
        <v>0.30799999999999983</v>
      </c>
      <c r="BA103">
        <f t="shared" si="178"/>
        <v>9.2000000000000026E-2</v>
      </c>
      <c r="BB103">
        <f t="shared" si="179"/>
        <v>7.3000000000000009E-2</v>
      </c>
      <c r="BC103">
        <f t="shared" si="180"/>
        <v>1.8999999999999996E-2</v>
      </c>
      <c r="BD103">
        <f t="shared" si="181"/>
        <v>-0.61699999999999999</v>
      </c>
      <c r="BE103">
        <f t="shared" si="182"/>
        <v>0.53689511600000017</v>
      </c>
      <c r="BF103">
        <f t="shared" si="183"/>
        <v>0.31557957199999986</v>
      </c>
      <c r="BG103">
        <f t="shared" si="184"/>
        <v>9.4264028000000041E-2</v>
      </c>
      <c r="BH103">
        <f t="shared" si="185"/>
        <v>7.4796457000000011E-2</v>
      </c>
      <c r="BI103">
        <f t="shared" si="186"/>
        <v>1.9467570999999999E-2</v>
      </c>
      <c r="BJ103">
        <f t="shared" si="187"/>
        <v>-0.63218375300000007</v>
      </c>
      <c r="BK103" s="31">
        <f t="shared" si="188"/>
        <v>1.6155742508840315E-5</v>
      </c>
      <c r="BL103" s="31">
        <f t="shared" si="189"/>
        <v>-6.2074946910901387E-4</v>
      </c>
      <c r="BM103" s="31">
        <f t="shared" si="190"/>
        <v>-2.0691648970300462E-4</v>
      </c>
      <c r="BN103">
        <v>3.9470000000000001</v>
      </c>
      <c r="BO103">
        <v>1.9735</v>
      </c>
      <c r="BP103">
        <v>1.8220000000000001</v>
      </c>
      <c r="BQ103">
        <f t="shared" si="191"/>
        <v>47.06369217621824</v>
      </c>
      <c r="BR103" s="13">
        <f t="shared" si="192"/>
        <v>-4.3965205476922108E-6</v>
      </c>
      <c r="BS103" s="13">
        <f t="shared" si="193"/>
        <v>-4.3965205476922111E-3</v>
      </c>
      <c r="BT103" s="13">
        <f t="shared" si="194"/>
        <v>-4.3965205476922105</v>
      </c>
      <c r="BU103" s="15">
        <f t="shared" si="195"/>
        <v>-5.275824657230653E-2</v>
      </c>
    </row>
    <row r="104" spans="1:76" x14ac:dyDescent="0.2">
      <c r="A104" s="6">
        <v>7010</v>
      </c>
      <c r="B104" s="7">
        <v>43832</v>
      </c>
      <c r="C104" s="6">
        <v>7</v>
      </c>
      <c r="D104" s="6">
        <v>8.15</v>
      </c>
      <c r="E104" s="6">
        <v>6843</v>
      </c>
      <c r="F104" t="s">
        <v>41</v>
      </c>
      <c r="G104" s="11" t="s">
        <v>77</v>
      </c>
      <c r="H104" s="8">
        <v>0.52777777777777779</v>
      </c>
      <c r="I104" s="8">
        <v>0.15277777777777776</v>
      </c>
      <c r="J104">
        <v>3</v>
      </c>
      <c r="K104" s="6">
        <v>94.1</v>
      </c>
      <c r="L104" s="58">
        <v>34.630692888485903</v>
      </c>
      <c r="M104" s="56">
        <v>34.676574945682702</v>
      </c>
      <c r="N104" s="54">
        <f t="shared" si="164"/>
        <v>4.5882057196799053E-2</v>
      </c>
      <c r="O104" s="55">
        <v>1.024516</v>
      </c>
      <c r="P104" s="20">
        <v>8.1227674674410046</v>
      </c>
      <c r="Q104" s="45">
        <v>8.1847345339379682</v>
      </c>
      <c r="R104">
        <f t="shared" si="165"/>
        <v>6.1967066496963596E-2</v>
      </c>
      <c r="S104" s="21">
        <v>4.5924873620731663</v>
      </c>
      <c r="T104" s="27">
        <v>5.0888244546561632</v>
      </c>
      <c r="U104">
        <f t="shared" si="166"/>
        <v>0.49633709258299685</v>
      </c>
      <c r="V104" s="28">
        <v>342.1409232444031</v>
      </c>
      <c r="W104" s="47">
        <v>284.7371872279632</v>
      </c>
      <c r="X104" s="49">
        <f t="shared" si="167"/>
        <v>-57.403736016439893</v>
      </c>
      <c r="Y104" s="28">
        <v>355.13603921753213</v>
      </c>
      <c r="Z104" s="47">
        <v>295.55172782626107</v>
      </c>
      <c r="AA104" s="37">
        <f t="shared" si="168"/>
        <v>-59.584311391271058</v>
      </c>
      <c r="AB104" s="60">
        <v>2087.0183999999999</v>
      </c>
      <c r="AC104" s="61">
        <v>2044.6144859999999</v>
      </c>
      <c r="AD104" s="43">
        <f t="shared" si="169"/>
        <v>-42.403913999999986</v>
      </c>
      <c r="AE104" s="31">
        <f t="shared" si="170"/>
        <v>2.0870183999999996E-3</v>
      </c>
      <c r="AF104" s="29">
        <f t="shared" si="171"/>
        <v>2.0446144859999999E-3</v>
      </c>
      <c r="AG104" s="64">
        <v>2481.9274099999998</v>
      </c>
      <c r="AH104" s="64">
        <v>2485.50431132727</v>
      </c>
      <c r="AI104" s="24">
        <f t="shared" si="172"/>
        <v>3.5769013272702068</v>
      </c>
      <c r="AJ104" s="24">
        <f t="shared" si="173"/>
        <v>3.4498613432702063</v>
      </c>
      <c r="AK104" s="31">
        <f t="shared" si="174"/>
        <v>2.4819274099999998E-3</v>
      </c>
      <c r="AL104" s="31">
        <f t="shared" si="175"/>
        <v>2.4855043113272699E-3</v>
      </c>
      <c r="AM104">
        <v>0.59399999999999997</v>
      </c>
      <c r="AN104">
        <v>1.3680000000000001</v>
      </c>
      <c r="AO104">
        <v>0.42799999999999999</v>
      </c>
      <c r="AP104">
        <v>0.374</v>
      </c>
      <c r="AQ104">
        <v>5.3999999999999999E-2</v>
      </c>
      <c r="AR104">
        <v>2.234</v>
      </c>
      <c r="AS104">
        <v>1.1180000000000001</v>
      </c>
      <c r="AT104">
        <v>1.6759999999999999</v>
      </c>
      <c r="AU104">
        <v>0.52</v>
      </c>
      <c r="AV104">
        <v>0.44700000000000001</v>
      </c>
      <c r="AW104">
        <v>7.2999999999999995E-2</v>
      </c>
      <c r="AX104">
        <v>1.617</v>
      </c>
      <c r="AY104">
        <f t="shared" si="176"/>
        <v>0.52400000000000013</v>
      </c>
      <c r="AZ104">
        <f t="shared" si="177"/>
        <v>0.30799999999999983</v>
      </c>
      <c r="BA104">
        <f t="shared" si="178"/>
        <v>9.2000000000000026E-2</v>
      </c>
      <c r="BB104">
        <f t="shared" si="179"/>
        <v>7.3000000000000009E-2</v>
      </c>
      <c r="BC104">
        <f t="shared" si="180"/>
        <v>1.8999999999999996E-2</v>
      </c>
      <c r="BD104">
        <f t="shared" si="181"/>
        <v>-0.61699999999999999</v>
      </c>
      <c r="BE104">
        <f t="shared" si="182"/>
        <v>0.53684638400000018</v>
      </c>
      <c r="BF104">
        <f t="shared" si="183"/>
        <v>0.31555092799999984</v>
      </c>
      <c r="BG104">
        <f t="shared" si="184"/>
        <v>9.4255472000000021E-2</v>
      </c>
      <c r="BH104">
        <f t="shared" si="185"/>
        <v>7.4789668000000004E-2</v>
      </c>
      <c r="BI104">
        <f t="shared" si="186"/>
        <v>1.9465803999999996E-2</v>
      </c>
      <c r="BJ104">
        <f t="shared" si="187"/>
        <v>-0.63212637199999999</v>
      </c>
      <c r="BK104" s="31">
        <f t="shared" si="188"/>
        <v>3.4498613432702063E-6</v>
      </c>
      <c r="BL104" s="31">
        <f t="shared" si="189"/>
        <v>-1.3254143039856818E-4</v>
      </c>
      <c r="BM104" s="31">
        <f t="shared" si="190"/>
        <v>-4.4180476799522723E-5</v>
      </c>
      <c r="BN104">
        <v>3.6799999999999997</v>
      </c>
      <c r="BO104">
        <v>1.8399999999999999</v>
      </c>
      <c r="BP104">
        <v>0.80399999999999994</v>
      </c>
      <c r="BQ104">
        <f t="shared" si="191"/>
        <v>30.567445192018408</v>
      </c>
      <c r="BR104" s="13">
        <f t="shared" si="192"/>
        <v>-1.4453441078241916E-6</v>
      </c>
      <c r="BS104" s="13">
        <f t="shared" si="193"/>
        <v>-1.4453441078241915E-3</v>
      </c>
      <c r="BT104" s="13">
        <f t="shared" si="194"/>
        <v>-1.4453441078241915</v>
      </c>
      <c r="BU104" s="15">
        <f t="shared" si="195"/>
        <v>-1.7344129293890297E-2</v>
      </c>
    </row>
    <row r="105" spans="1:76" x14ac:dyDescent="0.2">
      <c r="A105" s="6">
        <v>7011</v>
      </c>
      <c r="B105" s="7">
        <v>43832</v>
      </c>
      <c r="C105" s="6">
        <v>7</v>
      </c>
      <c r="D105" s="6">
        <v>8.15</v>
      </c>
      <c r="E105" s="6">
        <v>6852</v>
      </c>
      <c r="F105" t="s">
        <v>41</v>
      </c>
      <c r="G105" s="11" t="s">
        <v>77</v>
      </c>
      <c r="H105" s="8">
        <v>0.52777777777777779</v>
      </c>
      <c r="I105" s="8">
        <v>0.15277777777777776</v>
      </c>
      <c r="J105">
        <v>3</v>
      </c>
      <c r="K105" s="6"/>
      <c r="L105" s="58">
        <v>34.630692888485903</v>
      </c>
      <c r="M105" s="56">
        <v>34.69754922273318</v>
      </c>
      <c r="N105" s="54">
        <f t="shared" si="164"/>
        <v>6.685633424727655E-2</v>
      </c>
      <c r="O105" s="55">
        <v>1.024532</v>
      </c>
      <c r="P105" s="20">
        <v>8.1227674674410046</v>
      </c>
      <c r="Q105" s="45">
        <v>8.1844298399081374</v>
      </c>
      <c r="R105">
        <f t="shared" si="165"/>
        <v>6.1662372467132798E-2</v>
      </c>
      <c r="S105" s="21">
        <v>4.5924873620731663</v>
      </c>
      <c r="T105" s="27">
        <v>5.0926073734839772</v>
      </c>
      <c r="U105">
        <f t="shared" si="166"/>
        <v>0.50012001141081086</v>
      </c>
      <c r="V105" s="28">
        <v>342.1409232444031</v>
      </c>
      <c r="W105" s="47">
        <v>285.2303086337227</v>
      </c>
      <c r="X105" s="49">
        <f t="shared" si="167"/>
        <v>-56.910614610680398</v>
      </c>
      <c r="Y105" s="28">
        <v>355.13603921753213</v>
      </c>
      <c r="Z105" s="47">
        <v>296.06345007282061</v>
      </c>
      <c r="AA105" s="37">
        <f t="shared" si="168"/>
        <v>-59.072589144711515</v>
      </c>
      <c r="AB105" s="60">
        <v>2087.0183999999999</v>
      </c>
      <c r="AC105" s="61">
        <v>2046.8014908</v>
      </c>
      <c r="AD105" s="43">
        <f t="shared" si="169"/>
        <v>-40.216909199999918</v>
      </c>
      <c r="AE105" s="31">
        <f t="shared" si="170"/>
        <v>2.0870183999999996E-3</v>
      </c>
      <c r="AF105" s="29">
        <f t="shared" si="171"/>
        <v>2.0468014908E-3</v>
      </c>
      <c r="AG105" s="64">
        <v>2481.9274099999998</v>
      </c>
      <c r="AH105" s="64">
        <v>2487.992847</v>
      </c>
      <c r="AI105" s="24">
        <f t="shared" si="172"/>
        <v>6.0654370000002018</v>
      </c>
      <c r="AJ105" s="24">
        <f t="shared" si="173"/>
        <v>5.9383950320002006</v>
      </c>
      <c r="AK105" s="31">
        <f t="shared" si="174"/>
        <v>2.4819274099999998E-3</v>
      </c>
      <c r="AL105" s="31">
        <f t="shared" si="175"/>
        <v>2.4879928469999997E-3</v>
      </c>
      <c r="AM105">
        <v>0.59399999999999997</v>
      </c>
      <c r="AN105">
        <v>1.3680000000000001</v>
      </c>
      <c r="AO105">
        <v>0.42799999999999999</v>
      </c>
      <c r="AP105">
        <v>0.374</v>
      </c>
      <c r="AQ105">
        <v>5.3999999999999999E-2</v>
      </c>
      <c r="AR105">
        <v>2.234</v>
      </c>
      <c r="AS105">
        <v>1.1180000000000001</v>
      </c>
      <c r="AT105">
        <v>1.6759999999999999</v>
      </c>
      <c r="AU105">
        <v>0.52</v>
      </c>
      <c r="AV105">
        <v>0.44700000000000001</v>
      </c>
      <c r="AW105">
        <v>7.2999999999999995E-2</v>
      </c>
      <c r="AX105">
        <v>1.617</v>
      </c>
      <c r="AY105">
        <f t="shared" si="176"/>
        <v>0.52400000000000013</v>
      </c>
      <c r="AZ105">
        <f t="shared" si="177"/>
        <v>0.30799999999999983</v>
      </c>
      <c r="BA105">
        <f t="shared" si="178"/>
        <v>9.2000000000000026E-2</v>
      </c>
      <c r="BB105">
        <f t="shared" si="179"/>
        <v>7.3000000000000009E-2</v>
      </c>
      <c r="BC105">
        <f t="shared" si="180"/>
        <v>1.8999999999999996E-2</v>
      </c>
      <c r="BD105">
        <f t="shared" si="181"/>
        <v>-0.61699999999999999</v>
      </c>
      <c r="BE105">
        <f t="shared" si="182"/>
        <v>0.53685476800000009</v>
      </c>
      <c r="BF105">
        <f t="shared" si="183"/>
        <v>0.3155558559999998</v>
      </c>
      <c r="BG105">
        <f t="shared" si="184"/>
        <v>9.4256944000000023E-2</v>
      </c>
      <c r="BH105">
        <f t="shared" si="185"/>
        <v>7.4790836000000013E-2</v>
      </c>
      <c r="BI105">
        <f t="shared" si="186"/>
        <v>1.9466107999999996E-2</v>
      </c>
      <c r="BJ105">
        <f t="shared" si="187"/>
        <v>-0.63213624400000001</v>
      </c>
      <c r="BK105" s="31">
        <f t="shared" si="188"/>
        <v>5.9383950320002003E-6</v>
      </c>
      <c r="BL105" s="31">
        <f t="shared" si="189"/>
        <v>-2.2815284020969611E-4</v>
      </c>
      <c r="BM105" s="31">
        <f t="shared" si="190"/>
        <v>-7.605094673656537E-5</v>
      </c>
      <c r="BN105">
        <v>3.4590000000000005</v>
      </c>
      <c r="BO105">
        <v>1.7295000000000003</v>
      </c>
      <c r="BP105">
        <v>0.97699999999999998</v>
      </c>
      <c r="BQ105">
        <f t="shared" si="191"/>
        <v>29.410910268100086</v>
      </c>
      <c r="BR105" s="13">
        <f t="shared" si="192"/>
        <v>-2.5858073090329475E-6</v>
      </c>
      <c r="BS105" s="13">
        <f t="shared" si="193"/>
        <v>-2.5858073090329475E-3</v>
      </c>
      <c r="BT105" s="13">
        <f t="shared" si="194"/>
        <v>-2.5858073090329476</v>
      </c>
      <c r="BU105" s="15">
        <f t="shared" si="195"/>
        <v>-3.102968770839537E-2</v>
      </c>
    </row>
    <row r="106" spans="1:76" x14ac:dyDescent="0.2">
      <c r="A106" s="6">
        <v>7012</v>
      </c>
      <c r="B106" s="7">
        <v>43832</v>
      </c>
      <c r="C106" s="6">
        <v>7</v>
      </c>
      <c r="D106" s="6">
        <v>8.15</v>
      </c>
      <c r="E106" s="6">
        <v>6867</v>
      </c>
      <c r="F106" t="s">
        <v>41</v>
      </c>
      <c r="G106" s="11" t="s">
        <v>77</v>
      </c>
      <c r="H106" s="8">
        <v>0.52777777777777779</v>
      </c>
      <c r="I106" s="8">
        <v>0.15277777777777776</v>
      </c>
      <c r="J106">
        <v>3</v>
      </c>
      <c r="K106" s="6"/>
      <c r="L106" s="58">
        <v>34.630692888485903</v>
      </c>
      <c r="M106" s="56">
        <v>34.685751221060116</v>
      </c>
      <c r="N106" s="54">
        <f t="shared" si="164"/>
        <v>5.5058332574212443E-2</v>
      </c>
      <c r="O106" s="55">
        <v>1.0245230000000001</v>
      </c>
      <c r="P106" s="20">
        <v>8.1227674674410046</v>
      </c>
      <c r="Q106" s="45">
        <v>8.1710859456540472</v>
      </c>
      <c r="R106">
        <f t="shared" si="165"/>
        <v>4.8318478213042582E-2</v>
      </c>
      <c r="S106" s="21">
        <v>4.5924873620731663</v>
      </c>
      <c r="T106" s="27">
        <v>4.9748777575579792</v>
      </c>
      <c r="U106">
        <f t="shared" si="166"/>
        <v>0.38239039548481291</v>
      </c>
      <c r="V106" s="28">
        <v>342.1409232444031</v>
      </c>
      <c r="W106" s="47">
        <v>296.36521483113506</v>
      </c>
      <c r="X106" s="49">
        <f t="shared" si="167"/>
        <v>-45.775708413268035</v>
      </c>
      <c r="Y106" s="28">
        <v>355.13603921753213</v>
      </c>
      <c r="Z106" s="47">
        <v>307.62133865744329</v>
      </c>
      <c r="AA106" s="37">
        <f t="shared" si="168"/>
        <v>-47.514700560088841</v>
      </c>
      <c r="AB106" s="60">
        <v>2087.0183999999999</v>
      </c>
      <c r="AC106" s="61">
        <v>2052.8039490000001</v>
      </c>
      <c r="AD106" s="43">
        <f t="shared" si="169"/>
        <v>-34.214450999999826</v>
      </c>
      <c r="AE106" s="31">
        <f t="shared" si="170"/>
        <v>2.0870183999999996E-3</v>
      </c>
      <c r="AF106" s="29">
        <f t="shared" si="171"/>
        <v>2.0528039489999999E-3</v>
      </c>
      <c r="AG106" s="64">
        <v>2481.9274099999998</v>
      </c>
      <c r="AH106" s="64">
        <v>2483.3517809999998</v>
      </c>
      <c r="AI106" s="24">
        <f t="shared" si="172"/>
        <v>1.4243710000000647</v>
      </c>
      <c r="AJ106" s="24">
        <f t="shared" si="173"/>
        <v>1.2973301480000643</v>
      </c>
      <c r="AK106" s="31">
        <f t="shared" si="174"/>
        <v>2.4819274099999998E-3</v>
      </c>
      <c r="AL106" s="31">
        <f t="shared" si="175"/>
        <v>2.4833517809999999E-3</v>
      </c>
      <c r="AM106">
        <v>0.59399999999999997</v>
      </c>
      <c r="AN106">
        <v>1.3680000000000001</v>
      </c>
      <c r="AO106">
        <v>0.42799999999999999</v>
      </c>
      <c r="AP106">
        <v>0.374</v>
      </c>
      <c r="AQ106">
        <v>5.3999999999999999E-2</v>
      </c>
      <c r="AR106">
        <v>2.234</v>
      </c>
      <c r="AS106">
        <v>1.1180000000000001</v>
      </c>
      <c r="AT106">
        <v>1.6759999999999999</v>
      </c>
      <c r="AU106">
        <v>0.52</v>
      </c>
      <c r="AV106">
        <v>0.44700000000000001</v>
      </c>
      <c r="AW106">
        <v>7.2999999999999995E-2</v>
      </c>
      <c r="AX106">
        <v>1.617</v>
      </c>
      <c r="AY106">
        <f t="shared" si="176"/>
        <v>0.52400000000000013</v>
      </c>
      <c r="AZ106">
        <f t="shared" si="177"/>
        <v>0.30799999999999983</v>
      </c>
      <c r="BA106">
        <f t="shared" si="178"/>
        <v>9.2000000000000026E-2</v>
      </c>
      <c r="BB106">
        <f t="shared" si="179"/>
        <v>7.3000000000000009E-2</v>
      </c>
      <c r="BC106">
        <f t="shared" si="180"/>
        <v>1.8999999999999996E-2</v>
      </c>
      <c r="BD106">
        <f t="shared" si="181"/>
        <v>-0.61699999999999999</v>
      </c>
      <c r="BE106">
        <f t="shared" si="182"/>
        <v>0.53685005200000013</v>
      </c>
      <c r="BF106">
        <f t="shared" si="183"/>
        <v>0.31555308399999987</v>
      </c>
      <c r="BG106">
        <f t="shared" si="184"/>
        <v>9.4256116000000029E-2</v>
      </c>
      <c r="BH106">
        <f t="shared" si="185"/>
        <v>7.4790179000000012E-2</v>
      </c>
      <c r="BI106">
        <f t="shared" si="186"/>
        <v>1.9465936999999996E-2</v>
      </c>
      <c r="BJ106">
        <f t="shared" si="187"/>
        <v>-0.63213069100000008</v>
      </c>
      <c r="BK106" s="31">
        <f t="shared" si="188"/>
        <v>1.2973301480000643E-6</v>
      </c>
      <c r="BL106" s="31">
        <f t="shared" si="189"/>
        <v>-4.9842921570730123E-5</v>
      </c>
      <c r="BM106" s="31">
        <f t="shared" si="190"/>
        <v>-1.6614307190243373E-5</v>
      </c>
      <c r="BN106">
        <v>3.8369999999999997</v>
      </c>
      <c r="BO106">
        <v>1.9184999999999999</v>
      </c>
      <c r="BP106">
        <v>1.0550000000000002</v>
      </c>
      <c r="BQ106">
        <f t="shared" si="191"/>
        <v>35.843434323661128</v>
      </c>
      <c r="BR106" s="13">
        <f t="shared" si="192"/>
        <v>-4.6352442235915612E-7</v>
      </c>
      <c r="BS106" s="13">
        <f t="shared" si="193"/>
        <v>-4.635244223591561E-4</v>
      </c>
      <c r="BT106" s="13">
        <f t="shared" si="194"/>
        <v>-0.46352442235915614</v>
      </c>
      <c r="BU106" s="15">
        <f t="shared" si="195"/>
        <v>-5.5622930683098728E-3</v>
      </c>
    </row>
    <row r="107" spans="1:76" x14ac:dyDescent="0.2">
      <c r="A107" s="6">
        <v>4642</v>
      </c>
      <c r="B107" s="7">
        <v>43831</v>
      </c>
      <c r="C107" s="6">
        <v>7</v>
      </c>
      <c r="D107" s="6">
        <v>8.15</v>
      </c>
      <c r="E107" s="26" t="s">
        <v>79</v>
      </c>
      <c r="F107" t="s">
        <v>78</v>
      </c>
      <c r="G107" s="10" t="s">
        <v>76</v>
      </c>
      <c r="H107" s="8">
        <v>0.32083333333333336</v>
      </c>
      <c r="I107" s="8">
        <v>0.4458333333333333</v>
      </c>
      <c r="J107">
        <v>3</v>
      </c>
      <c r="K107" s="6"/>
      <c r="L107" s="58">
        <v>34.416998681011599</v>
      </c>
      <c r="M107" s="56">
        <v>34.423554082528931</v>
      </c>
      <c r="N107" s="54">
        <f t="shared" si="164"/>
        <v>6.5554015173319158E-3</v>
      </c>
      <c r="O107" s="55">
        <v>1.0243230000000001</v>
      </c>
      <c r="P107" s="20">
        <v>8.0983761316856597</v>
      </c>
      <c r="Q107" s="45">
        <v>8.0944162973266334</v>
      </c>
      <c r="R107" s="40">
        <f t="shared" si="165"/>
        <v>-3.9598343590263596E-3</v>
      </c>
      <c r="S107" s="21">
        <v>4.4097575085868908</v>
      </c>
      <c r="T107" s="27">
        <v>4.3858196232429068</v>
      </c>
      <c r="U107" s="39">
        <f t="shared" si="166"/>
        <v>-2.3937885343984E-2</v>
      </c>
      <c r="V107" s="28">
        <v>369.16308009940923</v>
      </c>
      <c r="W107" s="47">
        <v>373.86634428519523</v>
      </c>
      <c r="X107" s="37">
        <f t="shared" si="167"/>
        <v>4.7032641857859971</v>
      </c>
      <c r="Y107" s="28">
        <v>383.18623725690446</v>
      </c>
      <c r="Z107" s="47">
        <v>388.06810871653062</v>
      </c>
      <c r="AA107" s="37">
        <f t="shared" si="168"/>
        <v>4.8818714596261543</v>
      </c>
      <c r="AB107" s="60">
        <v>2110.6274199999998</v>
      </c>
      <c r="AC107" s="61">
        <v>2115.812324</v>
      </c>
      <c r="AD107" s="43">
        <f t="shared" si="169"/>
        <v>5.1849040000001878</v>
      </c>
      <c r="AE107" s="31">
        <f t="shared" si="170"/>
        <v>2.1106274199999995E-3</v>
      </c>
      <c r="AF107" s="29">
        <f t="shared" si="171"/>
        <v>2.1158123239999999E-3</v>
      </c>
      <c r="AG107" s="64">
        <v>2487.1831200000001</v>
      </c>
      <c r="AH107" s="64">
        <v>2490.0100244999999</v>
      </c>
      <c r="AI107" s="24">
        <f t="shared" si="172"/>
        <v>2.8269044999997277</v>
      </c>
      <c r="AJ107" s="24">
        <f t="shared" si="173"/>
        <v>-0.25323476100027209</v>
      </c>
      <c r="AK107" s="31">
        <f t="shared" si="174"/>
        <v>2.48718312E-3</v>
      </c>
      <c r="AL107" s="31">
        <f t="shared" si="175"/>
        <v>2.4900100244999997E-3</v>
      </c>
      <c r="AM107">
        <v>0.77600000000000002</v>
      </c>
      <c r="AN107">
        <v>3.819</v>
      </c>
      <c r="AO107">
        <v>1.7509999999999999</v>
      </c>
      <c r="AP107">
        <v>0.8869999999999999</v>
      </c>
      <c r="AQ107">
        <v>0.86399999999999999</v>
      </c>
      <c r="AR107">
        <v>8.1259999999999994</v>
      </c>
      <c r="AS107">
        <v>3.1019999999999999</v>
      </c>
      <c r="AT107">
        <v>4</v>
      </c>
      <c r="AU107">
        <v>0.88900000000000001</v>
      </c>
      <c r="AV107">
        <v>0.753</v>
      </c>
      <c r="AW107">
        <v>0.13600000000000001</v>
      </c>
      <c r="AX107">
        <v>4.9059999999999997</v>
      </c>
      <c r="AY107">
        <f t="shared" si="176"/>
        <v>2.3259999999999996</v>
      </c>
      <c r="AZ107">
        <f t="shared" si="177"/>
        <v>0.18100000000000005</v>
      </c>
      <c r="BA107">
        <f t="shared" si="178"/>
        <v>-0.86199999999999988</v>
      </c>
      <c r="BB107">
        <f t="shared" si="179"/>
        <v>-0.1339999999999999</v>
      </c>
      <c r="BC107">
        <f t="shared" si="180"/>
        <v>-0.72799999999999998</v>
      </c>
      <c r="BD107">
        <f t="shared" si="181"/>
        <v>-3.2199999999999998</v>
      </c>
      <c r="BE107">
        <f t="shared" si="182"/>
        <v>2.3825752979999999</v>
      </c>
      <c r="BF107">
        <f t="shared" si="183"/>
        <v>0.18540246300000007</v>
      </c>
      <c r="BG107">
        <f t="shared" si="184"/>
        <v>-0.88296642599999997</v>
      </c>
      <c r="BH107">
        <f t="shared" si="185"/>
        <v>-0.1372592819999999</v>
      </c>
      <c r="BI107">
        <f t="shared" si="186"/>
        <v>-0.74570714400000004</v>
      </c>
      <c r="BJ107">
        <f t="shared" si="187"/>
        <v>-3.29832006</v>
      </c>
      <c r="BK107" s="31">
        <f t="shared" si="188"/>
        <v>-2.5323476100027207E-7</v>
      </c>
      <c r="BL107" s="31">
        <f t="shared" si="189"/>
        <v>9.7272821284530631E-6</v>
      </c>
      <c r="BM107" s="31">
        <f t="shared" si="190"/>
        <v>3.2424273761510212E-6</v>
      </c>
    </row>
    <row r="108" spans="1:76" x14ac:dyDescent="0.2">
      <c r="A108" s="6">
        <v>4643</v>
      </c>
      <c r="B108" s="7">
        <v>43831</v>
      </c>
      <c r="C108" s="6">
        <v>7</v>
      </c>
      <c r="D108" s="6">
        <v>8.15</v>
      </c>
      <c r="E108" s="6">
        <v>6825</v>
      </c>
      <c r="F108" t="s">
        <v>41</v>
      </c>
      <c r="G108" s="10" t="s">
        <v>76</v>
      </c>
      <c r="H108" s="8">
        <v>0.32083333333333336</v>
      </c>
      <c r="I108" s="8">
        <v>0.4458333333333333</v>
      </c>
      <c r="J108">
        <v>3</v>
      </c>
      <c r="K108" s="6">
        <v>96.2</v>
      </c>
      <c r="L108" s="58">
        <v>34.416998681011599</v>
      </c>
      <c r="M108" s="56">
        <v>34.322598346072297</v>
      </c>
      <c r="N108" s="54">
        <f t="shared" si="164"/>
        <v>-9.4400334939301445E-2</v>
      </c>
      <c r="O108" s="55">
        <v>1.024246</v>
      </c>
      <c r="P108" s="20">
        <v>8.0983761316856597</v>
      </c>
      <c r="Q108" s="45">
        <v>7.9903796429779819</v>
      </c>
      <c r="R108" s="41">
        <f t="shared" si="165"/>
        <v>-0.10799648870767786</v>
      </c>
      <c r="S108" s="21">
        <v>4.4097575085868908</v>
      </c>
      <c r="T108" s="27">
        <v>3.674470666526962</v>
      </c>
      <c r="U108" s="38">
        <f t="shared" si="166"/>
        <v>-0.73528684205992878</v>
      </c>
      <c r="V108" s="28">
        <v>369.16308009940923</v>
      </c>
      <c r="W108" s="47">
        <v>506.78580057923102</v>
      </c>
      <c r="X108" s="49">
        <f t="shared" si="167"/>
        <v>137.62272047982179</v>
      </c>
      <c r="Y108" s="28">
        <v>383.18623725690446</v>
      </c>
      <c r="Z108" s="47">
        <v>526.03776847492668</v>
      </c>
      <c r="AA108" s="37">
        <f t="shared" si="168"/>
        <v>142.85153121802222</v>
      </c>
      <c r="AB108" s="60">
        <v>2110.6274199999998</v>
      </c>
      <c r="AC108" s="61">
        <v>2196.9754109999999</v>
      </c>
      <c r="AD108" s="43">
        <f t="shared" si="169"/>
        <v>86.347991000000093</v>
      </c>
      <c r="AE108" s="31">
        <f t="shared" si="170"/>
        <v>2.1106274199999995E-3</v>
      </c>
      <c r="AF108" s="29">
        <f t="shared" si="171"/>
        <v>2.196975411E-3</v>
      </c>
      <c r="AG108" s="64">
        <v>2487.1831200000001</v>
      </c>
      <c r="AH108" s="64">
        <v>2503.7310404803502</v>
      </c>
      <c r="AI108" s="24">
        <f t="shared" si="172"/>
        <v>16.547920480350058</v>
      </c>
      <c r="AJ108" s="24">
        <f t="shared" si="173"/>
        <v>13.468012758350058</v>
      </c>
      <c r="AK108" s="31">
        <f t="shared" si="174"/>
        <v>2.48718312E-3</v>
      </c>
      <c r="AL108" s="31">
        <f t="shared" si="175"/>
        <v>2.5037310404803499E-3</v>
      </c>
      <c r="AM108">
        <v>0.77600000000000002</v>
      </c>
      <c r="AN108">
        <v>3.819</v>
      </c>
      <c r="AO108">
        <v>1.7509999999999999</v>
      </c>
      <c r="AP108">
        <v>0.8869999999999999</v>
      </c>
      <c r="AQ108">
        <v>0.86399999999999999</v>
      </c>
      <c r="AR108">
        <v>8.1259999999999994</v>
      </c>
      <c r="AS108">
        <v>3.1019999999999999</v>
      </c>
      <c r="AT108">
        <v>4</v>
      </c>
      <c r="AU108">
        <v>0.88900000000000001</v>
      </c>
      <c r="AV108">
        <v>0.753</v>
      </c>
      <c r="AW108">
        <v>0.13600000000000001</v>
      </c>
      <c r="AX108">
        <v>4.9059999999999997</v>
      </c>
      <c r="AY108">
        <f t="shared" si="176"/>
        <v>2.3259999999999996</v>
      </c>
      <c r="AZ108">
        <f t="shared" si="177"/>
        <v>0.18100000000000005</v>
      </c>
      <c r="BA108">
        <f t="shared" si="178"/>
        <v>-0.86199999999999988</v>
      </c>
      <c r="BB108">
        <f t="shared" si="179"/>
        <v>-0.1339999999999999</v>
      </c>
      <c r="BC108">
        <f t="shared" si="180"/>
        <v>-0.72799999999999998</v>
      </c>
      <c r="BD108">
        <f t="shared" si="181"/>
        <v>-3.2199999999999998</v>
      </c>
      <c r="BE108">
        <f t="shared" si="182"/>
        <v>2.3823961959999997</v>
      </c>
      <c r="BF108">
        <f t="shared" si="183"/>
        <v>0.18538852600000005</v>
      </c>
      <c r="BG108">
        <f t="shared" si="184"/>
        <v>-0.88290005199999988</v>
      </c>
      <c r="BH108">
        <f t="shared" si="185"/>
        <v>-0.13724896399999989</v>
      </c>
      <c r="BI108">
        <f t="shared" si="186"/>
        <v>-0.74565108800000002</v>
      </c>
      <c r="BJ108">
        <f t="shared" si="187"/>
        <v>-3.2980721199999996</v>
      </c>
      <c r="BK108" s="31">
        <f t="shared" si="188"/>
        <v>1.3468012758350058E-5</v>
      </c>
      <c r="BL108" s="31">
        <f t="shared" si="189"/>
        <v>-5.1729593233833802E-4</v>
      </c>
      <c r="BM108" s="31">
        <f t="shared" si="190"/>
        <v>-1.7243197744611267E-4</v>
      </c>
      <c r="BN108">
        <v>3.7570000000000001</v>
      </c>
      <c r="BO108">
        <v>1.8785000000000001</v>
      </c>
      <c r="BP108">
        <v>1.1900000000000002</v>
      </c>
      <c r="BQ108">
        <f t="shared" ref="BQ108:BQ113" si="196">(2*3.14159265359*BO108*BP108)+(2*3.14159265359*BO108^2)</f>
        <v>36.217393805181217</v>
      </c>
      <c r="BR108" s="13">
        <f t="shared" ref="BR108:BR113" si="197">BM108/BQ108</f>
        <v>-4.7610266595561814E-6</v>
      </c>
      <c r="BS108" s="13">
        <f t="shared" ref="BS108:BS113" si="198">BR108*10^3</f>
        <v>-4.7610266595561812E-3</v>
      </c>
      <c r="BT108" s="13">
        <f t="shared" ref="BT108:BT113" si="199">BR108*10^6</f>
        <v>-4.7610266595561814</v>
      </c>
      <c r="BV108" s="17">
        <f t="shared" ref="BV108:BV113" si="200">BS108*12</f>
        <v>-5.7132319914674171E-2</v>
      </c>
      <c r="BW108" s="51">
        <f t="shared" ref="BW108:BW113" si="201">BU101+BV108</f>
        <v>-0.1023467655511123</v>
      </c>
      <c r="BX108" s="52">
        <f t="shared" ref="BX108:BX113" si="202">BW108*10^3</f>
        <v>-102.3467655511123</v>
      </c>
    </row>
    <row r="109" spans="1:76" x14ac:dyDescent="0.2">
      <c r="A109" s="6">
        <v>4644</v>
      </c>
      <c r="B109" s="7">
        <v>43831</v>
      </c>
      <c r="C109" s="6">
        <v>7</v>
      </c>
      <c r="D109" s="6">
        <v>8.15</v>
      </c>
      <c r="E109" s="6">
        <v>6832</v>
      </c>
      <c r="F109" t="s">
        <v>41</v>
      </c>
      <c r="G109" s="10" t="s">
        <v>76</v>
      </c>
      <c r="H109" s="8">
        <v>0.32083333333333336</v>
      </c>
      <c r="I109" s="8">
        <v>0.4458333333333333</v>
      </c>
      <c r="J109">
        <v>3</v>
      </c>
      <c r="K109" s="6">
        <v>88.6</v>
      </c>
      <c r="L109" s="58">
        <v>34.416998681011599</v>
      </c>
      <c r="M109" s="56">
        <v>34.440598018636898</v>
      </c>
      <c r="N109" s="54">
        <f t="shared" si="164"/>
        <v>2.3599337625299199E-2</v>
      </c>
      <c r="O109" s="55">
        <v>1.0243359999999999</v>
      </c>
      <c r="P109" s="20">
        <v>8.0983761316856597</v>
      </c>
      <c r="Q109" s="45">
        <v>8.0093602770496553</v>
      </c>
      <c r="R109">
        <f t="shared" si="165"/>
        <v>-8.9015854636004477E-2</v>
      </c>
      <c r="S109" s="21">
        <v>4.4097575085868908</v>
      </c>
      <c r="T109" s="27">
        <v>3.7969479440230023</v>
      </c>
      <c r="U109">
        <f t="shared" si="166"/>
        <v>-0.61280956456388846</v>
      </c>
      <c r="V109" s="28">
        <v>369.16308009940923</v>
      </c>
      <c r="W109" s="47">
        <v>478.69906708424435</v>
      </c>
      <c r="X109" s="49">
        <f t="shared" si="167"/>
        <v>109.53598698483512</v>
      </c>
      <c r="Y109" s="28">
        <v>383.18623725690446</v>
      </c>
      <c r="Z109" s="47">
        <v>496.88285404374352</v>
      </c>
      <c r="AA109" s="37">
        <f t="shared" si="168"/>
        <v>113.69661678683906</v>
      </c>
      <c r="AB109" s="60">
        <v>2110.6274199999998</v>
      </c>
      <c r="AC109" s="61">
        <v>2178.9223404999998</v>
      </c>
      <c r="AD109" s="43">
        <f t="shared" si="169"/>
        <v>68.294920499999989</v>
      </c>
      <c r="AE109" s="31">
        <f t="shared" si="170"/>
        <v>2.1106274199999995E-3</v>
      </c>
      <c r="AF109" s="29">
        <f t="shared" si="171"/>
        <v>2.1789223404999995E-3</v>
      </c>
      <c r="AG109" s="64">
        <v>2487.1831200000001</v>
      </c>
      <c r="AH109" s="64">
        <v>2497.9440395718202</v>
      </c>
      <c r="AI109" s="24">
        <f t="shared" si="172"/>
        <v>10.760919571820068</v>
      </c>
      <c r="AJ109" s="24">
        <f t="shared" si="173"/>
        <v>7.6807412198200691</v>
      </c>
      <c r="AK109" s="31">
        <f t="shared" si="174"/>
        <v>2.48718312E-3</v>
      </c>
      <c r="AL109" s="31">
        <f t="shared" si="175"/>
        <v>2.49794403957182E-3</v>
      </c>
      <c r="AM109">
        <v>0.77600000000000002</v>
      </c>
      <c r="AN109">
        <v>3.819</v>
      </c>
      <c r="AO109">
        <v>1.7509999999999999</v>
      </c>
      <c r="AP109">
        <v>0.8869999999999999</v>
      </c>
      <c r="AQ109">
        <v>0.86399999999999999</v>
      </c>
      <c r="AR109">
        <v>8.1259999999999994</v>
      </c>
      <c r="AS109">
        <v>3.1019999999999999</v>
      </c>
      <c r="AT109">
        <v>4</v>
      </c>
      <c r="AU109">
        <v>0.88900000000000001</v>
      </c>
      <c r="AV109">
        <v>0.753</v>
      </c>
      <c r="AW109">
        <v>0.13600000000000001</v>
      </c>
      <c r="AX109">
        <v>4.9059999999999997</v>
      </c>
      <c r="AY109">
        <f t="shared" si="176"/>
        <v>2.3259999999999996</v>
      </c>
      <c r="AZ109">
        <f t="shared" si="177"/>
        <v>0.18100000000000005</v>
      </c>
      <c r="BA109">
        <f t="shared" si="178"/>
        <v>-0.86199999999999988</v>
      </c>
      <c r="BB109">
        <f t="shared" si="179"/>
        <v>-0.1339999999999999</v>
      </c>
      <c r="BC109">
        <f t="shared" si="180"/>
        <v>-0.72799999999999998</v>
      </c>
      <c r="BD109">
        <f t="shared" si="181"/>
        <v>-3.2199999999999998</v>
      </c>
      <c r="BE109">
        <f t="shared" si="182"/>
        <v>2.3826055359999994</v>
      </c>
      <c r="BF109">
        <f t="shared" si="183"/>
        <v>0.18540481600000003</v>
      </c>
      <c r="BG109">
        <f t="shared" si="184"/>
        <v>-0.88297763199999979</v>
      </c>
      <c r="BH109">
        <f t="shared" si="185"/>
        <v>-0.13726102399999987</v>
      </c>
      <c r="BI109">
        <f t="shared" si="186"/>
        <v>-0.74571660799999995</v>
      </c>
      <c r="BJ109">
        <f t="shared" si="187"/>
        <v>-3.2983619199999996</v>
      </c>
      <c r="BK109" s="31">
        <f t="shared" si="188"/>
        <v>7.6807412198200691E-6</v>
      </c>
      <c r="BL109" s="31">
        <f t="shared" si="189"/>
        <v>-2.9503724018046037E-4</v>
      </c>
      <c r="BM109" s="31">
        <f t="shared" si="190"/>
        <v>-9.8345746726820129E-5</v>
      </c>
      <c r="BN109">
        <v>3.8479999999999999</v>
      </c>
      <c r="BO109">
        <v>1.9239999999999999</v>
      </c>
      <c r="BP109">
        <v>0.94700000000000006</v>
      </c>
      <c r="BQ109">
        <f t="shared" si="196"/>
        <v>34.707084132542107</v>
      </c>
      <c r="BR109" s="13">
        <f t="shared" si="197"/>
        <v>-2.833592887009746E-6</v>
      </c>
      <c r="BS109" s="13">
        <f t="shared" si="198"/>
        <v>-2.8335928870097458E-3</v>
      </c>
      <c r="BT109" s="13">
        <f t="shared" si="199"/>
        <v>-2.833592887009746</v>
      </c>
      <c r="BV109" s="17">
        <f t="shared" si="200"/>
        <v>-3.4003114644116948E-2</v>
      </c>
      <c r="BW109" s="51">
        <f t="shared" si="201"/>
        <v>-4.889863014149453E-2</v>
      </c>
      <c r="BX109" s="52">
        <f t="shared" si="202"/>
        <v>-48.898630141494529</v>
      </c>
    </row>
    <row r="110" spans="1:76" x14ac:dyDescent="0.2">
      <c r="A110" s="6">
        <v>4645</v>
      </c>
      <c r="B110" s="7">
        <v>43831</v>
      </c>
      <c r="C110" s="6">
        <v>7</v>
      </c>
      <c r="D110" s="6">
        <v>8.15</v>
      </c>
      <c r="E110" s="6">
        <v>6891</v>
      </c>
      <c r="F110" t="s">
        <v>41</v>
      </c>
      <c r="G110" s="10" t="s">
        <v>76</v>
      </c>
      <c r="H110" s="8">
        <v>0.32083333333333336</v>
      </c>
      <c r="I110" s="8">
        <v>0.4458333333333333</v>
      </c>
      <c r="J110">
        <v>3</v>
      </c>
      <c r="K110" s="6">
        <v>91.9</v>
      </c>
      <c r="L110" s="58">
        <v>34.416998681011599</v>
      </c>
      <c r="M110" s="56">
        <v>34.434042677031201</v>
      </c>
      <c r="N110" s="54">
        <f t="shared" si="164"/>
        <v>1.7043996019602048E-2</v>
      </c>
      <c r="O110" s="55">
        <v>1.0243310000000001</v>
      </c>
      <c r="P110" s="20">
        <v>8.0983761316856597</v>
      </c>
      <c r="Q110" s="45">
        <v>7.9803990150999171</v>
      </c>
      <c r="R110">
        <f t="shared" si="165"/>
        <v>-0.11797711658574261</v>
      </c>
      <c r="S110" s="21">
        <v>4.4097575085868908</v>
      </c>
      <c r="T110" s="27">
        <v>3.6143508919220571</v>
      </c>
      <c r="U110">
        <f t="shared" si="166"/>
        <v>-0.7954066166648337</v>
      </c>
      <c r="V110" s="28">
        <v>369.16308009940923</v>
      </c>
      <c r="W110" s="47">
        <v>520.76083679136013</v>
      </c>
      <c r="X110" s="49">
        <f t="shared" si="167"/>
        <v>151.59775669195091</v>
      </c>
      <c r="Y110" s="28">
        <v>383.18623725690446</v>
      </c>
      <c r="Z110" s="47">
        <v>540.54244867834745</v>
      </c>
      <c r="AA110" s="37">
        <f t="shared" si="168"/>
        <v>157.35621142144299</v>
      </c>
      <c r="AB110" s="60">
        <v>2110.6274199999998</v>
      </c>
      <c r="AC110" s="61">
        <v>2202.8442178999999</v>
      </c>
      <c r="AD110" s="43">
        <f t="shared" si="169"/>
        <v>92.216797900000074</v>
      </c>
      <c r="AE110" s="31">
        <f t="shared" si="170"/>
        <v>2.1106274199999995E-3</v>
      </c>
      <c r="AF110" s="29">
        <f t="shared" si="171"/>
        <v>2.2028442178999999E-3</v>
      </c>
      <c r="AG110" s="64">
        <v>2487.1831200000001</v>
      </c>
      <c r="AH110" s="64">
        <v>2504.3654081988402</v>
      </c>
      <c r="AI110" s="24">
        <f t="shared" si="172"/>
        <v>17.18228819884007</v>
      </c>
      <c r="AJ110" s="24">
        <f t="shared" si="173"/>
        <v>14.102124881840069</v>
      </c>
      <c r="AK110" s="31">
        <f t="shared" si="174"/>
        <v>2.48718312E-3</v>
      </c>
      <c r="AL110" s="31">
        <f t="shared" si="175"/>
        <v>2.5043654081988399E-3</v>
      </c>
      <c r="AM110">
        <v>0.77600000000000002</v>
      </c>
      <c r="AN110">
        <v>3.819</v>
      </c>
      <c r="AO110">
        <v>1.7509999999999999</v>
      </c>
      <c r="AP110">
        <v>0.8869999999999999</v>
      </c>
      <c r="AQ110">
        <v>0.86399999999999999</v>
      </c>
      <c r="AR110">
        <v>8.1259999999999994</v>
      </c>
      <c r="AS110">
        <v>3.1019999999999999</v>
      </c>
      <c r="AT110">
        <v>4</v>
      </c>
      <c r="AU110">
        <v>0.88900000000000001</v>
      </c>
      <c r="AV110">
        <v>0.753</v>
      </c>
      <c r="AW110">
        <v>0.13600000000000001</v>
      </c>
      <c r="AX110">
        <v>4.9059999999999997</v>
      </c>
      <c r="AY110">
        <f t="shared" si="176"/>
        <v>2.3259999999999996</v>
      </c>
      <c r="AZ110">
        <f t="shared" si="177"/>
        <v>0.18100000000000005</v>
      </c>
      <c r="BA110">
        <f t="shared" si="178"/>
        <v>-0.86199999999999988</v>
      </c>
      <c r="BB110">
        <f t="shared" si="179"/>
        <v>-0.1339999999999999</v>
      </c>
      <c r="BC110">
        <f t="shared" si="180"/>
        <v>-0.72799999999999998</v>
      </c>
      <c r="BD110">
        <f t="shared" si="181"/>
        <v>-3.2199999999999998</v>
      </c>
      <c r="BE110">
        <f t="shared" si="182"/>
        <v>2.3825939059999999</v>
      </c>
      <c r="BF110">
        <f t="shared" si="183"/>
        <v>0.18540391100000006</v>
      </c>
      <c r="BG110">
        <f t="shared" si="184"/>
        <v>-0.882973322</v>
      </c>
      <c r="BH110">
        <f t="shared" si="185"/>
        <v>-0.13726035399999992</v>
      </c>
      <c r="BI110">
        <f t="shared" si="186"/>
        <v>-0.74571296800000009</v>
      </c>
      <c r="BJ110">
        <f t="shared" si="187"/>
        <v>-3.2983458200000002</v>
      </c>
      <c r="BK110" s="31">
        <f t="shared" si="188"/>
        <v>1.4102124881840069E-5</v>
      </c>
      <c r="BL110" s="31">
        <f t="shared" si="189"/>
        <v>-5.4169663808775455E-4</v>
      </c>
      <c r="BM110" s="31">
        <f t="shared" si="190"/>
        <v>-1.8056554602925151E-4</v>
      </c>
      <c r="BN110">
        <v>3.9470000000000001</v>
      </c>
      <c r="BO110">
        <v>1.9735</v>
      </c>
      <c r="BP110">
        <v>1.8220000000000001</v>
      </c>
      <c r="BQ110">
        <f t="shared" si="196"/>
        <v>47.06369217621824</v>
      </c>
      <c r="BR110" s="13">
        <f t="shared" si="197"/>
        <v>-3.8366209211374436E-6</v>
      </c>
      <c r="BS110" s="13">
        <f t="shared" si="198"/>
        <v>-3.8366209211374435E-3</v>
      </c>
      <c r="BT110" s="13">
        <f t="shared" si="199"/>
        <v>-3.8366209211374436</v>
      </c>
      <c r="BV110" s="17">
        <f t="shared" si="200"/>
        <v>-4.6039451053649323E-2</v>
      </c>
      <c r="BW110" s="51">
        <f t="shared" si="201"/>
        <v>-9.879769762595586E-2</v>
      </c>
      <c r="BX110" s="52">
        <f t="shared" si="202"/>
        <v>-98.797697625955863</v>
      </c>
    </row>
    <row r="111" spans="1:76" x14ac:dyDescent="0.2">
      <c r="A111" s="6">
        <v>4646</v>
      </c>
      <c r="B111" s="7">
        <v>43831</v>
      </c>
      <c r="C111" s="6">
        <v>7</v>
      </c>
      <c r="D111" s="6">
        <v>8.15</v>
      </c>
      <c r="E111" s="6">
        <v>6843</v>
      </c>
      <c r="F111" t="s">
        <v>41</v>
      </c>
      <c r="G111" s="10" t="s">
        <v>76</v>
      </c>
      <c r="H111" s="8">
        <v>0.32083333333333336</v>
      </c>
      <c r="I111" s="8">
        <v>0.4458333333333333</v>
      </c>
      <c r="J111">
        <v>3</v>
      </c>
      <c r="K111" s="6">
        <v>98.2</v>
      </c>
      <c r="L111" s="58">
        <v>34.416998681011599</v>
      </c>
      <c r="M111" s="56">
        <v>34.428798387153499</v>
      </c>
      <c r="N111" s="54">
        <f t="shared" si="164"/>
        <v>1.1799706141900401E-2</v>
      </c>
      <c r="O111" s="55">
        <v>1.024327</v>
      </c>
      <c r="P111" s="20">
        <v>8.0983761316856597</v>
      </c>
      <c r="Q111" s="45">
        <v>7.9801278213182485</v>
      </c>
      <c r="R111">
        <f t="shared" si="165"/>
        <v>-0.11824831036741124</v>
      </c>
      <c r="S111" s="21">
        <v>4.4097575085868908</v>
      </c>
      <c r="T111" s="27">
        <v>3.5973899617274863</v>
      </c>
      <c r="U111">
        <f t="shared" si="166"/>
        <v>-0.81236754685940449</v>
      </c>
      <c r="V111" s="28">
        <v>369.16308009940923</v>
      </c>
      <c r="W111" s="47">
        <v>519.01986838215453</v>
      </c>
      <c r="X111" s="49">
        <f t="shared" si="167"/>
        <v>149.8567882827453</v>
      </c>
      <c r="Y111" s="28">
        <v>383.18623725690446</v>
      </c>
      <c r="Z111" s="47">
        <v>538.73540626715703</v>
      </c>
      <c r="AA111" s="37">
        <f t="shared" si="168"/>
        <v>155.54916901025257</v>
      </c>
      <c r="AB111" s="60">
        <v>2110.6274199999998</v>
      </c>
      <c r="AC111" s="61">
        <v>2193.9114245999999</v>
      </c>
      <c r="AD111" s="43">
        <f t="shared" si="169"/>
        <v>83.284004600000117</v>
      </c>
      <c r="AE111" s="31">
        <f t="shared" si="170"/>
        <v>2.1106274199999995E-3</v>
      </c>
      <c r="AF111" s="29">
        <f t="shared" si="171"/>
        <v>2.1939114245999999E-3</v>
      </c>
      <c r="AG111" s="64">
        <v>2487.1831200000001</v>
      </c>
      <c r="AH111" s="64">
        <v>2494.3567706028498</v>
      </c>
      <c r="AI111" s="24">
        <f t="shared" si="172"/>
        <v>7.1736506028496478</v>
      </c>
      <c r="AJ111" s="24">
        <f t="shared" si="173"/>
        <v>4.0934993138496489</v>
      </c>
      <c r="AK111" s="31">
        <f t="shared" si="174"/>
        <v>2.48718312E-3</v>
      </c>
      <c r="AL111" s="31">
        <f t="shared" si="175"/>
        <v>2.4943567706028499E-3</v>
      </c>
      <c r="AM111">
        <v>0.77600000000000002</v>
      </c>
      <c r="AN111">
        <v>3.819</v>
      </c>
      <c r="AO111">
        <v>1.7509999999999999</v>
      </c>
      <c r="AP111">
        <v>0.8869999999999999</v>
      </c>
      <c r="AQ111">
        <v>0.86399999999999999</v>
      </c>
      <c r="AR111">
        <v>8.1259999999999994</v>
      </c>
      <c r="AS111">
        <v>3.1019999999999999</v>
      </c>
      <c r="AT111">
        <v>4</v>
      </c>
      <c r="AU111">
        <v>0.88900000000000001</v>
      </c>
      <c r="AV111">
        <v>0.753</v>
      </c>
      <c r="AW111">
        <v>0.13600000000000001</v>
      </c>
      <c r="AX111">
        <v>4.9059999999999997</v>
      </c>
      <c r="AY111">
        <f t="shared" si="176"/>
        <v>2.3259999999999996</v>
      </c>
      <c r="AZ111">
        <f t="shared" si="177"/>
        <v>0.18100000000000005</v>
      </c>
      <c r="BA111">
        <f t="shared" si="178"/>
        <v>-0.86199999999999988</v>
      </c>
      <c r="BB111">
        <f t="shared" si="179"/>
        <v>-0.1339999999999999</v>
      </c>
      <c r="BC111">
        <f t="shared" si="180"/>
        <v>-0.72799999999999998</v>
      </c>
      <c r="BD111">
        <f t="shared" si="181"/>
        <v>-3.2199999999999998</v>
      </c>
      <c r="BE111">
        <f t="shared" si="182"/>
        <v>2.3825846019999997</v>
      </c>
      <c r="BF111">
        <f t="shared" si="183"/>
        <v>0.18540318700000005</v>
      </c>
      <c r="BG111">
        <f t="shared" si="184"/>
        <v>-0.88296987399999982</v>
      </c>
      <c r="BH111">
        <f t="shared" si="185"/>
        <v>-0.13725981799999989</v>
      </c>
      <c r="BI111">
        <f t="shared" si="186"/>
        <v>-0.74571005599999995</v>
      </c>
      <c r="BJ111">
        <f t="shared" si="187"/>
        <v>-3.2983329399999999</v>
      </c>
      <c r="BK111" s="31">
        <f t="shared" si="188"/>
        <v>4.0934993138496488E-6</v>
      </c>
      <c r="BL111" s="31">
        <f t="shared" si="189"/>
        <v>-1.5724057018716257E-4</v>
      </c>
      <c r="BM111" s="31">
        <f t="shared" si="190"/>
        <v>-5.2413523395720856E-5</v>
      </c>
      <c r="BN111">
        <v>3.6799999999999997</v>
      </c>
      <c r="BO111">
        <v>1.8399999999999999</v>
      </c>
      <c r="BP111">
        <v>0.80399999999999994</v>
      </c>
      <c r="BQ111">
        <f t="shared" si="196"/>
        <v>30.567445192018408</v>
      </c>
      <c r="BR111" s="13">
        <f t="shared" si="197"/>
        <v>-1.7146844646803119E-6</v>
      </c>
      <c r="BS111" s="13">
        <f t="shared" si="198"/>
        <v>-1.714684464680312E-3</v>
      </c>
      <c r="BT111" s="13">
        <f t="shared" si="199"/>
        <v>-1.7146844646803119</v>
      </c>
      <c r="BV111" s="17">
        <f t="shared" si="200"/>
        <v>-2.0576213576163745E-2</v>
      </c>
      <c r="BW111" s="51">
        <f t="shared" si="201"/>
        <v>-3.7920342870054038E-2</v>
      </c>
      <c r="BX111" s="52">
        <f t="shared" si="202"/>
        <v>-37.920342870054036</v>
      </c>
    </row>
    <row r="112" spans="1:76" x14ac:dyDescent="0.2">
      <c r="A112" s="6">
        <v>4647</v>
      </c>
      <c r="B112" s="7">
        <v>43831</v>
      </c>
      <c r="C112" s="6">
        <v>7</v>
      </c>
      <c r="D112" s="6">
        <v>8.15</v>
      </c>
      <c r="E112" s="6">
        <v>6852</v>
      </c>
      <c r="F112" t="s">
        <v>41</v>
      </c>
      <c r="G112" s="10" t="s">
        <v>76</v>
      </c>
      <c r="H112" s="8">
        <v>0.32083333333333336</v>
      </c>
      <c r="I112" s="8">
        <v>0.4458333333333333</v>
      </c>
      <c r="J112">
        <v>3</v>
      </c>
      <c r="L112" s="58">
        <v>34.416998681011599</v>
      </c>
      <c r="M112" s="59">
        <v>34.444531212538131</v>
      </c>
      <c r="N112" s="54">
        <f t="shared" si="164"/>
        <v>2.7532531526532011E-2</v>
      </c>
      <c r="O112" s="55">
        <v>1.0243390000000001</v>
      </c>
      <c r="P112" s="20">
        <v>8.0983761316856597</v>
      </c>
      <c r="Q112" s="45">
        <v>7.9752162785743925</v>
      </c>
      <c r="R112" s="40">
        <f t="shared" si="165"/>
        <v>-0.1231598531112672</v>
      </c>
      <c r="S112" s="21">
        <v>4.4097575085868908</v>
      </c>
      <c r="T112" s="27">
        <v>3.5728640463283181</v>
      </c>
      <c r="U112" s="39">
        <f t="shared" si="166"/>
        <v>-0.83689346225857264</v>
      </c>
      <c r="V112" s="28">
        <v>369.16308009940923</v>
      </c>
      <c r="W112" s="47">
        <v>527.10593740768411</v>
      </c>
      <c r="X112" s="37">
        <f t="shared" si="167"/>
        <v>157.94285730827488</v>
      </c>
      <c r="Y112" s="28">
        <v>383.18623725690446</v>
      </c>
      <c r="Z112" s="47">
        <v>547.1284556119665</v>
      </c>
      <c r="AA112" s="37">
        <f t="shared" si="168"/>
        <v>163.94221835506204</v>
      </c>
      <c r="AB112" s="60">
        <v>2110.6274199999998</v>
      </c>
      <c r="AC112" s="61">
        <v>2200.8811079999996</v>
      </c>
      <c r="AD112" s="43">
        <f t="shared" si="169"/>
        <v>90.253687999999784</v>
      </c>
      <c r="AE112" s="31">
        <f t="shared" si="170"/>
        <v>2.1106274199999995E-3</v>
      </c>
      <c r="AF112" s="29">
        <f t="shared" si="171"/>
        <v>2.2008811079999996E-3</v>
      </c>
      <c r="AG112" s="64">
        <v>2487.1831200000001</v>
      </c>
      <c r="AH112" s="64">
        <v>2498.83763</v>
      </c>
      <c r="AI112" s="24">
        <f t="shared" si="172"/>
        <v>11.654509999999846</v>
      </c>
      <c r="AJ112" s="24">
        <f t="shared" si="173"/>
        <v>8.5743226269998463</v>
      </c>
      <c r="AK112" s="31">
        <f t="shared" si="174"/>
        <v>2.48718312E-3</v>
      </c>
      <c r="AL112" s="31">
        <f t="shared" si="175"/>
        <v>2.4988376299999999E-3</v>
      </c>
      <c r="AM112">
        <v>0.77600000000000002</v>
      </c>
      <c r="AN112">
        <v>3.819</v>
      </c>
      <c r="AO112">
        <v>1.7509999999999999</v>
      </c>
      <c r="AP112">
        <v>0.8869999999999999</v>
      </c>
      <c r="AQ112">
        <v>0.86399999999999999</v>
      </c>
      <c r="AR112">
        <v>8.1259999999999994</v>
      </c>
      <c r="AS112">
        <v>3.1019999999999999</v>
      </c>
      <c r="AT112">
        <v>4</v>
      </c>
      <c r="AU112">
        <v>0.88900000000000001</v>
      </c>
      <c r="AV112">
        <v>0.753</v>
      </c>
      <c r="AW112">
        <v>0.13600000000000001</v>
      </c>
      <c r="AX112">
        <v>4.9059999999999997</v>
      </c>
      <c r="AY112">
        <f t="shared" si="176"/>
        <v>2.3259999999999996</v>
      </c>
      <c r="AZ112">
        <f t="shared" si="177"/>
        <v>0.18100000000000005</v>
      </c>
      <c r="BA112">
        <f t="shared" si="178"/>
        <v>-0.86199999999999988</v>
      </c>
      <c r="BB112">
        <f t="shared" si="179"/>
        <v>-0.1339999999999999</v>
      </c>
      <c r="BC112">
        <f t="shared" si="180"/>
        <v>-0.72799999999999998</v>
      </c>
      <c r="BD112">
        <f t="shared" si="181"/>
        <v>-3.2199999999999998</v>
      </c>
      <c r="BE112">
        <f t="shared" si="182"/>
        <v>2.3826125139999998</v>
      </c>
      <c r="BF112">
        <f t="shared" si="183"/>
        <v>0.18540535900000008</v>
      </c>
      <c r="BG112">
        <f t="shared" si="184"/>
        <v>-0.88298021799999993</v>
      </c>
      <c r="BH112">
        <f t="shared" si="185"/>
        <v>-0.13726142599999991</v>
      </c>
      <c r="BI112">
        <f t="shared" si="186"/>
        <v>-0.74571879200000002</v>
      </c>
      <c r="BJ112">
        <f t="shared" si="187"/>
        <v>-3.29837158</v>
      </c>
      <c r="BK112" s="31">
        <f t="shared" si="188"/>
        <v>8.5743226269998461E-6</v>
      </c>
      <c r="BL112" s="31">
        <f t="shared" si="189"/>
        <v>-3.2936298995318983E-4</v>
      </c>
      <c r="BM112" s="31">
        <f t="shared" si="190"/>
        <v>-1.0978766331772994E-4</v>
      </c>
      <c r="BN112">
        <v>3.4590000000000005</v>
      </c>
      <c r="BO112">
        <v>1.7295000000000003</v>
      </c>
      <c r="BP112">
        <v>0.97699999999999998</v>
      </c>
      <c r="BQ112">
        <f t="shared" si="196"/>
        <v>29.410910268100086</v>
      </c>
      <c r="BR112" s="13">
        <f t="shared" si="197"/>
        <v>-3.7328889965302699E-6</v>
      </c>
      <c r="BS112" s="13">
        <f t="shared" si="198"/>
        <v>-3.7328889965302699E-3</v>
      </c>
      <c r="BT112" s="13">
        <f t="shared" si="199"/>
        <v>-3.7328889965302698</v>
      </c>
      <c r="BV112" s="17">
        <f t="shared" si="200"/>
        <v>-4.4794667958363239E-2</v>
      </c>
      <c r="BW112" s="51">
        <f t="shared" si="201"/>
        <v>-7.5824355666758603E-2</v>
      </c>
      <c r="BX112" s="52">
        <f t="shared" si="202"/>
        <v>-75.824355666758606</v>
      </c>
    </row>
    <row r="113" spans="1:76" x14ac:dyDescent="0.2">
      <c r="A113" s="6">
        <v>4648</v>
      </c>
      <c r="B113" s="7">
        <v>43831</v>
      </c>
      <c r="C113" s="6">
        <v>7</v>
      </c>
      <c r="D113" s="6">
        <v>8.15</v>
      </c>
      <c r="E113" s="6">
        <v>6867</v>
      </c>
      <c r="F113" t="s">
        <v>41</v>
      </c>
      <c r="G113" s="10" t="s">
        <v>76</v>
      </c>
      <c r="H113" s="8">
        <v>0.32083333333333336</v>
      </c>
      <c r="I113" s="8">
        <v>0.4458333333333333</v>
      </c>
      <c r="J113">
        <v>3</v>
      </c>
      <c r="L113" s="58">
        <v>34.416998681011599</v>
      </c>
      <c r="M113" s="59">
        <v>34.437975884760078</v>
      </c>
      <c r="N113" s="54">
        <f t="shared" si="164"/>
        <v>2.0977203748479667E-2</v>
      </c>
      <c r="O113" s="55">
        <v>1.0243340000000001</v>
      </c>
      <c r="P113" s="20">
        <v>8.0983761316856597</v>
      </c>
      <c r="Q113" s="45">
        <v>7.98815359776225</v>
      </c>
      <c r="R113" s="41">
        <f t="shared" si="165"/>
        <v>-0.11022253392340975</v>
      </c>
      <c r="S113" s="21">
        <v>4.4097575085868908</v>
      </c>
      <c r="T113" s="27">
        <v>3.6502835100415547</v>
      </c>
      <c r="U113" s="38">
        <f t="shared" si="166"/>
        <v>-0.75947399854533604</v>
      </c>
      <c r="V113" s="28">
        <v>369.16308009940923</v>
      </c>
      <c r="W113" s="47">
        <v>507.44724565473001</v>
      </c>
      <c r="X113" s="49">
        <f t="shared" si="167"/>
        <v>138.28416555532078</v>
      </c>
      <c r="Y113" s="28">
        <v>383.18623725690446</v>
      </c>
      <c r="Z113" s="47">
        <v>526.72308489772479</v>
      </c>
      <c r="AA113" s="37">
        <f t="shared" si="168"/>
        <v>143.53684764082033</v>
      </c>
      <c r="AB113" s="60">
        <v>2110.6274199999998</v>
      </c>
      <c r="AC113" s="61">
        <v>2189.0038912999999</v>
      </c>
      <c r="AD113" s="43">
        <f t="shared" si="169"/>
        <v>78.376471300000048</v>
      </c>
      <c r="AE113" s="31">
        <f t="shared" si="170"/>
        <v>2.1106274199999995E-3</v>
      </c>
      <c r="AF113" s="29">
        <f t="shared" si="171"/>
        <v>2.1890038912999996E-3</v>
      </c>
      <c r="AG113" s="64">
        <v>2487.1831200000001</v>
      </c>
      <c r="AH113" s="64">
        <v>2494.4538819999998</v>
      </c>
      <c r="AI113" s="24">
        <f t="shared" si="172"/>
        <v>7.2707619999996496</v>
      </c>
      <c r="AJ113" s="24">
        <f t="shared" si="173"/>
        <v>4.1905896619996508</v>
      </c>
      <c r="AK113" s="31">
        <f t="shared" si="174"/>
        <v>2.48718312E-3</v>
      </c>
      <c r="AL113" s="31">
        <f t="shared" si="175"/>
        <v>2.4944538819999997E-3</v>
      </c>
      <c r="AM113">
        <v>0.77600000000000002</v>
      </c>
      <c r="AN113">
        <v>3.819</v>
      </c>
      <c r="AO113">
        <v>1.7509999999999999</v>
      </c>
      <c r="AP113">
        <v>0.8869999999999999</v>
      </c>
      <c r="AQ113">
        <v>0.86399999999999999</v>
      </c>
      <c r="AR113">
        <v>8.1259999999999994</v>
      </c>
      <c r="AS113">
        <v>3.1019999999999999</v>
      </c>
      <c r="AT113">
        <v>4</v>
      </c>
      <c r="AU113">
        <v>0.88900000000000001</v>
      </c>
      <c r="AV113">
        <v>0.753</v>
      </c>
      <c r="AW113">
        <v>0.13600000000000001</v>
      </c>
      <c r="AX113">
        <v>4.9059999999999997</v>
      </c>
      <c r="AY113">
        <f t="shared" si="176"/>
        <v>2.3259999999999996</v>
      </c>
      <c r="AZ113">
        <f t="shared" si="177"/>
        <v>0.18100000000000005</v>
      </c>
      <c r="BA113">
        <f t="shared" si="178"/>
        <v>-0.86199999999999988</v>
      </c>
      <c r="BB113">
        <f t="shared" si="179"/>
        <v>-0.1339999999999999</v>
      </c>
      <c r="BC113">
        <f t="shared" si="180"/>
        <v>-0.72799999999999998</v>
      </c>
      <c r="BD113">
        <f t="shared" si="181"/>
        <v>-3.2199999999999998</v>
      </c>
      <c r="BE113">
        <f t="shared" si="182"/>
        <v>2.3826008839999999</v>
      </c>
      <c r="BF113">
        <f t="shared" si="183"/>
        <v>0.18540445400000005</v>
      </c>
      <c r="BG113">
        <f t="shared" si="184"/>
        <v>-0.88297590799999992</v>
      </c>
      <c r="BH113">
        <f t="shared" si="185"/>
        <v>-0.1372607559999999</v>
      </c>
      <c r="BI113">
        <f t="shared" si="186"/>
        <v>-0.74571515200000005</v>
      </c>
      <c r="BJ113">
        <f t="shared" si="187"/>
        <v>-3.2983554800000001</v>
      </c>
      <c r="BK113" s="31">
        <f t="shared" si="188"/>
        <v>4.1905896619996503E-6</v>
      </c>
      <c r="BL113" s="31">
        <f t="shared" si="189"/>
        <v>-1.6097113015630312E-4</v>
      </c>
      <c r="BM113" s="31">
        <f t="shared" si="190"/>
        <v>-5.3657043385434376E-5</v>
      </c>
      <c r="BN113">
        <v>3.8369999999999997</v>
      </c>
      <c r="BO113">
        <v>1.9184999999999999</v>
      </c>
      <c r="BP113">
        <v>1.0550000000000002</v>
      </c>
      <c r="BQ113">
        <f t="shared" si="196"/>
        <v>35.843434323661128</v>
      </c>
      <c r="BR113" s="13">
        <f t="shared" si="197"/>
        <v>-1.4969838799741924E-6</v>
      </c>
      <c r="BS113" s="13">
        <f t="shared" si="198"/>
        <v>-1.4969838799741924E-3</v>
      </c>
      <c r="BT113" s="13">
        <f t="shared" si="199"/>
        <v>-1.4969838799741924</v>
      </c>
      <c r="BV113" s="17">
        <f t="shared" si="200"/>
        <v>-1.7963806559690307E-2</v>
      </c>
      <c r="BW113" s="51">
        <f t="shared" si="201"/>
        <v>-2.3526099628000181E-2</v>
      </c>
      <c r="BX113" s="52">
        <f t="shared" si="202"/>
        <v>-23.526099628000182</v>
      </c>
    </row>
    <row r="114" spans="1:76" x14ac:dyDescent="0.2">
      <c r="Q114" s="45"/>
    </row>
    <row r="115" spans="1:76" x14ac:dyDescent="0.2">
      <c r="A115" s="6"/>
    </row>
  </sheetData>
  <sortState xmlns:xlrd2="http://schemas.microsoft.com/office/spreadsheetml/2017/richdata2" ref="A2:BX115">
    <sortCondition ref="D2:D115"/>
    <sortCondition ref="C2:C115"/>
    <sortCondition ref="G2:G115"/>
    <sortCondition ref="F2:F115"/>
    <sortCondition ref="B2:B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</dc:creator>
  <cp:lastModifiedBy>John Morris</cp:lastModifiedBy>
  <dcterms:created xsi:type="dcterms:W3CDTF">2020-11-17T13:40:05Z</dcterms:created>
  <dcterms:modified xsi:type="dcterms:W3CDTF">2021-10-07T20:19:03Z</dcterms:modified>
</cp:coreProperties>
</file>