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O/Desktop/covid-bits/"/>
    </mc:Choice>
  </mc:AlternateContent>
  <xr:revisionPtr revIDLastSave="0" documentId="13_ncr:1_{E5F2211C-5FA9-E148-97CA-1DEBA87DB839}" xr6:coauthVersionLast="45" xr6:coauthVersionMax="45" xr10:uidLastSave="{00000000-0000-0000-0000-000000000000}"/>
  <bookViews>
    <workbookView xWindow="0" yWindow="460" windowWidth="27520" windowHeight="12760" xr2:uid="{00000000-000D-0000-FFFF-FFFF00000000}"/>
  </bookViews>
  <sheets>
    <sheet name="2020-02-03virginia-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5" i="1" l="1"/>
  <c r="AH3" i="1"/>
  <c r="AH6" i="1"/>
  <c r="AH7" i="1"/>
  <c r="AH4" i="1"/>
  <c r="AG3" i="1" l="1"/>
  <c r="AG7" i="1"/>
  <c r="AG6" i="1"/>
  <c r="AG5" i="1"/>
  <c r="AG4" i="1"/>
  <c r="AG2" i="1"/>
  <c r="AF5" i="1" l="1"/>
  <c r="AF6" i="1"/>
  <c r="AF7" i="1"/>
  <c r="AF3" i="1"/>
  <c r="AF4" i="1"/>
  <c r="AE6" i="1" l="1"/>
  <c r="AE5" i="1"/>
  <c r="AE3" i="1"/>
  <c r="AE7" i="1"/>
  <c r="AE4" i="1"/>
  <c r="AE2" i="1" l="1"/>
  <c r="AD3" i="1" l="1"/>
  <c r="AD4" i="1"/>
  <c r="AD5" i="1"/>
  <c r="AD6" i="1"/>
  <c r="AD7" i="1"/>
  <c r="AD2" i="1"/>
  <c r="AC5" i="1"/>
  <c r="AC6" i="1"/>
  <c r="AC3" i="1"/>
  <c r="AC7" i="1"/>
  <c r="AC4" i="1"/>
  <c r="AB6" i="1" l="1"/>
  <c r="AB3" i="1"/>
  <c r="AB5" i="1"/>
  <c r="AB7" i="1"/>
  <c r="AB4" i="1"/>
  <c r="AB2" i="1"/>
  <c r="AA3" i="1"/>
  <c r="AA6" i="1"/>
  <c r="AA5" i="1"/>
  <c r="AA4" i="1"/>
  <c r="AA7" i="1"/>
  <c r="Z5" i="1" l="1"/>
  <c r="Z3" i="1"/>
  <c r="Z6" i="1"/>
  <c r="Z7" i="1"/>
  <c r="Z4" i="1"/>
  <c r="Y7" i="1" l="1"/>
  <c r="Y6" i="1"/>
  <c r="Y5" i="1"/>
  <c r="Y3" i="1"/>
  <c r="Y4" i="1"/>
  <c r="W6" i="1" l="1"/>
  <c r="V6" i="1"/>
  <c r="V5" i="1"/>
  <c r="W5" i="1" s="1"/>
  <c r="V3" i="1"/>
  <c r="W3" i="1" s="1"/>
  <c r="V7" i="1"/>
  <c r="V4" i="1"/>
  <c r="W4" i="1" s="1"/>
  <c r="W7" i="1"/>
  <c r="U3" i="1" l="1"/>
  <c r="U6" i="1"/>
  <c r="U7" i="1"/>
  <c r="U5" i="1"/>
  <c r="U4" i="1"/>
  <c r="T5" i="1"/>
  <c r="T4" i="1"/>
  <c r="T3" i="1"/>
  <c r="T6" i="1"/>
  <c r="T7" i="1"/>
  <c r="R7" i="1" l="1"/>
  <c r="R6" i="1"/>
  <c r="R5" i="1"/>
  <c r="R3" i="1"/>
  <c r="R4" i="1"/>
  <c r="Q6" i="1" l="1"/>
  <c r="Q4" i="1"/>
  <c r="Q3" i="1"/>
  <c r="Q5" i="1"/>
  <c r="Q7" i="1"/>
</calcChain>
</file>

<file path=xl/sharedStrings.xml><?xml version="1.0" encoding="utf-8"?>
<sst xmlns="http://schemas.openxmlformats.org/spreadsheetml/2006/main" count="10" uniqueCount="10">
  <si>
    <t>State</t>
  </si>
  <si>
    <t>Day 0</t>
  </si>
  <si>
    <t>Virginia</t>
  </si>
  <si>
    <t>Arlington</t>
  </si>
  <si>
    <t>Fairfax</t>
  </si>
  <si>
    <t>Loudon</t>
  </si>
  <si>
    <t>Alexandria</t>
  </si>
  <si>
    <t>Prince William</t>
  </si>
  <si>
    <t>Population</t>
  </si>
  <si>
    <t>began tracking "probable vs confirmed" so COVID tracking stats won't match anymore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</si>
</sst>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0"/>
  <sheetViews>
    <sheetView tabSelected="1" workbookViewId="0">
      <selection activeCell="AH11" sqref="AH11"/>
    </sheetView>
  </sheetViews>
  <sheetFormatPr baseColWidth="10" defaultRowHeight="16" x14ac:dyDescent="0.2"/>
  <cols>
    <col min="1" max="1" width="13.1640625" bestFit="1" customWidth="1"/>
    <col min="2" max="23" width="0.83203125" customWidth="1"/>
    <col min="24" max="34" width="5.1640625" bestFit="1" customWidth="1"/>
    <col min="35" max="72" width="3.1640625" bestFit="1" customWidth="1"/>
  </cols>
  <sheetData>
    <row r="1" spans="1:72" x14ac:dyDescent="0.2">
      <c r="A1" t="s">
        <v>0</v>
      </c>
      <c r="B1" t="s">
        <v>1</v>
      </c>
      <c r="C1" t="s">
        <v>8</v>
      </c>
      <c r="D1">
        <v>14</v>
      </c>
      <c r="E1">
        <v>15</v>
      </c>
      <c r="F1">
        <v>16</v>
      </c>
      <c r="G1">
        <v>17</v>
      </c>
      <c r="H1">
        <v>18</v>
      </c>
      <c r="I1">
        <v>19</v>
      </c>
      <c r="J1">
        <v>20</v>
      </c>
      <c r="K1">
        <v>21</v>
      </c>
      <c r="L1">
        <v>22</v>
      </c>
      <c r="M1">
        <v>23</v>
      </c>
      <c r="N1">
        <v>24</v>
      </c>
      <c r="O1">
        <v>25</v>
      </c>
      <c r="P1">
        <v>26</v>
      </c>
      <c r="Q1">
        <v>27</v>
      </c>
      <c r="R1">
        <v>28</v>
      </c>
      <c r="S1">
        <v>29</v>
      </c>
      <c r="T1">
        <v>30</v>
      </c>
      <c r="U1">
        <v>31</v>
      </c>
      <c r="V1">
        <v>32</v>
      </c>
      <c r="W1">
        <v>33</v>
      </c>
      <c r="X1">
        <v>34</v>
      </c>
      <c r="Y1">
        <v>35</v>
      </c>
      <c r="Z1">
        <v>36</v>
      </c>
      <c r="AA1">
        <v>37</v>
      </c>
      <c r="AB1">
        <v>38</v>
      </c>
      <c r="AC1">
        <v>39</v>
      </c>
      <c r="AD1">
        <v>40</v>
      </c>
      <c r="AE1">
        <v>41</v>
      </c>
      <c r="AF1">
        <v>42</v>
      </c>
      <c r="AG1">
        <v>43</v>
      </c>
      <c r="AH1">
        <v>44</v>
      </c>
      <c r="AI1">
        <v>45</v>
      </c>
      <c r="AJ1">
        <v>46</v>
      </c>
      <c r="AK1">
        <v>47</v>
      </c>
      <c r="AL1">
        <v>48</v>
      </c>
      <c r="AM1">
        <v>49</v>
      </c>
      <c r="AN1">
        <v>50</v>
      </c>
      <c r="AO1">
        <v>51</v>
      </c>
      <c r="AP1">
        <v>52</v>
      </c>
      <c r="AQ1">
        <v>53</v>
      </c>
      <c r="AR1">
        <v>54</v>
      </c>
      <c r="AS1">
        <v>55</v>
      </c>
      <c r="AT1">
        <v>56</v>
      </c>
      <c r="AU1">
        <v>57</v>
      </c>
      <c r="AV1">
        <v>58</v>
      </c>
      <c r="AW1">
        <v>59</v>
      </c>
      <c r="AX1">
        <v>60</v>
      </c>
      <c r="AY1">
        <v>61</v>
      </c>
      <c r="AZ1">
        <v>62</v>
      </c>
      <c r="BA1">
        <v>63</v>
      </c>
      <c r="BB1">
        <v>64</v>
      </c>
      <c r="BC1">
        <v>65</v>
      </c>
      <c r="BD1">
        <v>66</v>
      </c>
      <c r="BE1">
        <v>67</v>
      </c>
      <c r="BF1">
        <v>68</v>
      </c>
      <c r="BG1">
        <v>69</v>
      </c>
      <c r="BH1">
        <v>70</v>
      </c>
      <c r="BI1">
        <v>71</v>
      </c>
      <c r="BJ1">
        <v>72</v>
      </c>
      <c r="BK1">
        <v>73</v>
      </c>
      <c r="BL1">
        <v>74</v>
      </c>
      <c r="BM1">
        <v>75</v>
      </c>
      <c r="BN1">
        <v>76</v>
      </c>
      <c r="BO1">
        <v>77</v>
      </c>
      <c r="BP1">
        <v>78</v>
      </c>
      <c r="BQ1">
        <v>79</v>
      </c>
      <c r="BR1">
        <v>80</v>
      </c>
      <c r="BS1">
        <v>81</v>
      </c>
      <c r="BT1">
        <v>82</v>
      </c>
    </row>
    <row r="2" spans="1:72" x14ac:dyDescent="0.2">
      <c r="A2" t="s">
        <v>2</v>
      </c>
      <c r="B2" s="1">
        <v>43898</v>
      </c>
      <c r="C2" s="2">
        <v>8535519</v>
      </c>
      <c r="D2">
        <v>219</v>
      </c>
      <c r="E2">
        <v>254</v>
      </c>
      <c r="F2">
        <v>290</v>
      </c>
      <c r="G2">
        <v>391</v>
      </c>
      <c r="H2">
        <v>460</v>
      </c>
      <c r="I2">
        <v>604</v>
      </c>
      <c r="J2">
        <v>739</v>
      </c>
      <c r="K2">
        <v>890</v>
      </c>
      <c r="L2">
        <v>1020</v>
      </c>
      <c r="M2">
        <v>1250</v>
      </c>
      <c r="N2">
        <v>1484</v>
      </c>
      <c r="O2">
        <v>1706</v>
      </c>
      <c r="P2">
        <v>2012</v>
      </c>
      <c r="Q2">
        <v>2407</v>
      </c>
      <c r="R2">
        <v>2637</v>
      </c>
      <c r="S2">
        <v>2878</v>
      </c>
      <c r="T2">
        <v>3333</v>
      </c>
      <c r="U2">
        <v>3645</v>
      </c>
      <c r="V2">
        <v>4042</v>
      </c>
      <c r="W2">
        <v>4509</v>
      </c>
      <c r="X2">
        <v>5077</v>
      </c>
      <c r="Y2">
        <v>5274</v>
      </c>
      <c r="Z2">
        <v>5747</v>
      </c>
      <c r="AA2">
        <v>6171</v>
      </c>
      <c r="AB2">
        <f>AA2+329</f>
        <v>6500</v>
      </c>
      <c r="AC2">
        <v>6889</v>
      </c>
      <c r="AD2">
        <f>AC2+602</f>
        <v>7491</v>
      </c>
      <c r="AE2">
        <f>AD2+562</f>
        <v>8053</v>
      </c>
      <c r="AF2">
        <v>8537</v>
      </c>
      <c r="AG2">
        <f>AF2+453</f>
        <v>8990</v>
      </c>
      <c r="AH2">
        <v>9630</v>
      </c>
    </row>
    <row r="3" spans="1:72" x14ac:dyDescent="0.2">
      <c r="A3" t="s">
        <v>3</v>
      </c>
      <c r="C3">
        <v>236842</v>
      </c>
      <c r="D3">
        <v>26</v>
      </c>
      <c r="E3">
        <v>34</v>
      </c>
      <c r="F3">
        <v>36</v>
      </c>
      <c r="G3">
        <v>46</v>
      </c>
      <c r="H3">
        <v>54</v>
      </c>
      <c r="I3">
        <v>63</v>
      </c>
      <c r="J3">
        <v>75</v>
      </c>
      <c r="K3">
        <v>84</v>
      </c>
      <c r="L3">
        <v>86</v>
      </c>
      <c r="M3">
        <v>104</v>
      </c>
      <c r="N3">
        <v>119</v>
      </c>
      <c r="O3">
        <v>128</v>
      </c>
      <c r="P3">
        <v>135</v>
      </c>
      <c r="Q3">
        <f>P3+15</f>
        <v>150</v>
      </c>
      <c r="R3">
        <f>Q3+31</f>
        <v>181</v>
      </c>
      <c r="S3">
        <v>203</v>
      </c>
      <c r="T3">
        <f>S3+34</f>
        <v>237</v>
      </c>
      <c r="U3">
        <f>T3+17</f>
        <v>254</v>
      </c>
      <c r="V3">
        <f>U3+26</f>
        <v>280</v>
      </c>
      <c r="W3">
        <f>V3+32</f>
        <v>312</v>
      </c>
      <c r="X3">
        <v>349</v>
      </c>
      <c r="Y3">
        <f>X3+17</f>
        <v>366</v>
      </c>
      <c r="Z3">
        <f>Y3+24</f>
        <v>390</v>
      </c>
      <c r="AA3">
        <f>Z3+11</f>
        <v>401</v>
      </c>
      <c r="AB3">
        <f>AA3+19</f>
        <v>420</v>
      </c>
      <c r="AC3">
        <f>AB3+33</f>
        <v>453</v>
      </c>
      <c r="AD3">
        <f>AC3+32</f>
        <v>485</v>
      </c>
      <c r="AE3">
        <f>AD3+35</f>
        <v>520</v>
      </c>
      <c r="AF3">
        <f>AE3+55</f>
        <v>575</v>
      </c>
      <c r="AG3">
        <f>AF3+18</f>
        <v>593</v>
      </c>
      <c r="AH3">
        <f>AG3+32</f>
        <v>625</v>
      </c>
    </row>
    <row r="4" spans="1:72" x14ac:dyDescent="0.2">
      <c r="A4" t="s">
        <v>4</v>
      </c>
      <c r="C4">
        <v>1150795</v>
      </c>
      <c r="D4">
        <v>32</v>
      </c>
      <c r="E4">
        <v>44</v>
      </c>
      <c r="F4">
        <v>47</v>
      </c>
      <c r="G4">
        <v>77</v>
      </c>
      <c r="H4">
        <v>80</v>
      </c>
      <c r="I4">
        <v>124</v>
      </c>
      <c r="J4">
        <v>156</v>
      </c>
      <c r="K4">
        <v>187</v>
      </c>
      <c r="L4">
        <v>224</v>
      </c>
      <c r="M4">
        <v>244</v>
      </c>
      <c r="N4">
        <v>288</v>
      </c>
      <c r="O4">
        <v>328</v>
      </c>
      <c r="P4">
        <v>372</v>
      </c>
      <c r="Q4">
        <f>P4+15</f>
        <v>387</v>
      </c>
      <c r="R4">
        <f>Q4+39</f>
        <v>426</v>
      </c>
      <c r="S4">
        <v>488</v>
      </c>
      <c r="T4">
        <f>S4+44</f>
        <v>532</v>
      </c>
      <c r="U4">
        <f>T4+38</f>
        <v>570</v>
      </c>
      <c r="V4">
        <f>U4+120</f>
        <v>690</v>
      </c>
      <c r="W4">
        <f>V4+87</f>
        <v>777</v>
      </c>
      <c r="X4">
        <v>946</v>
      </c>
      <c r="Y4">
        <f>X4+62</f>
        <v>1008</v>
      </c>
      <c r="Z4">
        <f>Y4+156</f>
        <v>1164</v>
      </c>
      <c r="AA4">
        <f>Z4+43</f>
        <v>1207</v>
      </c>
      <c r="AB4">
        <f>AA4+91</f>
        <v>1298</v>
      </c>
      <c r="AC4">
        <f>AB4+77</f>
        <v>1375</v>
      </c>
      <c r="AD4">
        <f>AC4+101</f>
        <v>1476</v>
      </c>
      <c r="AE4">
        <f>AD4+157</f>
        <v>1633</v>
      </c>
      <c r="AF4">
        <f>AE4+176</f>
        <v>1809</v>
      </c>
      <c r="AG4">
        <f>AF4+116</f>
        <v>1925</v>
      </c>
      <c r="AH4">
        <f>AG4+152</f>
        <v>2077</v>
      </c>
    </row>
    <row r="5" spans="1:72" x14ac:dyDescent="0.2">
      <c r="A5" t="s">
        <v>5</v>
      </c>
      <c r="C5">
        <v>406850</v>
      </c>
      <c r="D5">
        <v>13</v>
      </c>
      <c r="E5">
        <v>13</v>
      </c>
      <c r="F5">
        <v>16</v>
      </c>
      <c r="G5">
        <v>18</v>
      </c>
      <c r="H5">
        <v>26</v>
      </c>
      <c r="I5">
        <v>41</v>
      </c>
      <c r="J5">
        <v>52</v>
      </c>
      <c r="K5">
        <v>59</v>
      </c>
      <c r="L5">
        <v>59</v>
      </c>
      <c r="M5">
        <v>85</v>
      </c>
      <c r="N5">
        <v>103</v>
      </c>
      <c r="O5">
        <v>119</v>
      </c>
      <c r="P5">
        <v>130</v>
      </c>
      <c r="Q5">
        <f>P5+20</f>
        <v>150</v>
      </c>
      <c r="R5">
        <f>Q5+17</f>
        <v>167</v>
      </c>
      <c r="S5">
        <v>188</v>
      </c>
      <c r="T5">
        <f>S5+21</f>
        <v>209</v>
      </c>
      <c r="U5">
        <f>T5+29</f>
        <v>238</v>
      </c>
      <c r="V5">
        <f>U5+20</f>
        <v>258</v>
      </c>
      <c r="W5">
        <f>V5+16</f>
        <v>274</v>
      </c>
      <c r="X5">
        <v>296</v>
      </c>
      <c r="Y5">
        <f>X5+13</f>
        <v>309</v>
      </c>
      <c r="Z5">
        <f>Y5+15</f>
        <v>324</v>
      </c>
      <c r="AA5">
        <f>Z5+20</f>
        <v>344</v>
      </c>
      <c r="AB5">
        <f>AA5+23</f>
        <v>367</v>
      </c>
      <c r="AC5">
        <f>AB5+11</f>
        <v>378</v>
      </c>
      <c r="AD5">
        <f>AC5+7</f>
        <v>385</v>
      </c>
      <c r="AE5">
        <f>AD5+28</f>
        <v>413</v>
      </c>
      <c r="AF5">
        <f>AE5+12</f>
        <v>425</v>
      </c>
      <c r="AG5">
        <f>AF5+21</f>
        <v>446</v>
      </c>
      <c r="AH5">
        <f>AG5+22</f>
        <v>468</v>
      </c>
    </row>
    <row r="6" spans="1:72" x14ac:dyDescent="0.2">
      <c r="A6" t="s">
        <v>6</v>
      </c>
      <c r="C6">
        <v>159428</v>
      </c>
      <c r="D6">
        <v>6</v>
      </c>
      <c r="E6">
        <v>7</v>
      </c>
      <c r="F6">
        <v>9</v>
      </c>
      <c r="G6">
        <v>10</v>
      </c>
      <c r="H6">
        <v>14</v>
      </c>
      <c r="I6">
        <v>18</v>
      </c>
      <c r="J6">
        <v>20</v>
      </c>
      <c r="K6">
        <v>25</v>
      </c>
      <c r="L6">
        <v>26</v>
      </c>
      <c r="M6">
        <v>30</v>
      </c>
      <c r="N6">
        <v>32</v>
      </c>
      <c r="O6">
        <v>33</v>
      </c>
      <c r="P6">
        <v>56</v>
      </c>
      <c r="Q6">
        <f>P6+12</f>
        <v>68</v>
      </c>
      <c r="R6">
        <f>Q6+6</f>
        <v>74</v>
      </c>
      <c r="S6">
        <v>93</v>
      </c>
      <c r="T6">
        <f>S6+33</f>
        <v>126</v>
      </c>
      <c r="U6">
        <f>T6+17</f>
        <v>143</v>
      </c>
      <c r="V6">
        <f>U6+6</f>
        <v>149</v>
      </c>
      <c r="W6">
        <f>V6</f>
        <v>149</v>
      </c>
      <c r="X6">
        <v>188</v>
      </c>
      <c r="Y6">
        <f>X6+10</f>
        <v>198</v>
      </c>
      <c r="Z6">
        <f>Y6+37</f>
        <v>235</v>
      </c>
      <c r="AA6">
        <f>Z6+20</f>
        <v>255</v>
      </c>
      <c r="AB6">
        <f>AA6+7</f>
        <v>262</v>
      </c>
      <c r="AC6">
        <f>AB6+21</f>
        <v>283</v>
      </c>
      <c r="AD6">
        <f>AC6+46</f>
        <v>329</v>
      </c>
      <c r="AE6">
        <f>AD6+33</f>
        <v>362</v>
      </c>
      <c r="AF6">
        <f>AE6+29</f>
        <v>391</v>
      </c>
      <c r="AG6">
        <f>AF6+38</f>
        <v>429</v>
      </c>
      <c r="AH6">
        <f>AG6+41</f>
        <v>470</v>
      </c>
    </row>
    <row r="7" spans="1:72" x14ac:dyDescent="0.2">
      <c r="A7" t="s">
        <v>7</v>
      </c>
      <c r="C7">
        <v>468011</v>
      </c>
      <c r="D7">
        <v>18</v>
      </c>
      <c r="E7">
        <v>18</v>
      </c>
      <c r="F7">
        <v>23</v>
      </c>
      <c r="G7">
        <v>32</v>
      </c>
      <c r="H7">
        <v>36</v>
      </c>
      <c r="I7">
        <v>44</v>
      </c>
      <c r="J7">
        <v>56</v>
      </c>
      <c r="K7">
        <v>72</v>
      </c>
      <c r="L7">
        <v>79</v>
      </c>
      <c r="M7">
        <v>94</v>
      </c>
      <c r="N7">
        <v>106</v>
      </c>
      <c r="O7">
        <v>117</v>
      </c>
      <c r="P7">
        <v>131</v>
      </c>
      <c r="Q7">
        <f>P7+28</f>
        <v>159</v>
      </c>
      <c r="R7">
        <f>Q7+16</f>
        <v>175</v>
      </c>
      <c r="S7">
        <v>193</v>
      </c>
      <c r="T7">
        <f>S7+43</f>
        <v>236</v>
      </c>
      <c r="U7">
        <f>T7+27</f>
        <v>263</v>
      </c>
      <c r="V7">
        <f>U7+36</f>
        <v>299</v>
      </c>
      <c r="W7">
        <f>V7+38</f>
        <v>337</v>
      </c>
      <c r="X7">
        <v>390</v>
      </c>
      <c r="Y7">
        <f>X7-1</f>
        <v>389</v>
      </c>
      <c r="Z7">
        <f>Y7+45</f>
        <v>434</v>
      </c>
      <c r="AA7">
        <f>Z7+74</f>
        <v>508</v>
      </c>
      <c r="AB7">
        <f>AA7+28</f>
        <v>536</v>
      </c>
      <c r="AC7">
        <f>AB7+46</f>
        <v>582</v>
      </c>
      <c r="AD7">
        <f>AC7+62</f>
        <v>644</v>
      </c>
      <c r="AE7">
        <f>AD7+56</f>
        <v>700</v>
      </c>
      <c r="AF7">
        <f>AE7+42</f>
        <v>742</v>
      </c>
      <c r="AG7">
        <f>AF7+51</f>
        <v>793</v>
      </c>
      <c r="AH7">
        <f>AG7+74</f>
        <v>867</v>
      </c>
    </row>
    <row r="8" spans="1:72" x14ac:dyDescent="0.2">
      <c r="AC8" s="1"/>
    </row>
    <row r="9" spans="1:72" x14ac:dyDescent="0.2">
      <c r="Q9" s="1"/>
      <c r="R9" s="1"/>
      <c r="S9" s="1"/>
      <c r="U9" s="1"/>
      <c r="W9" s="1"/>
    </row>
    <row r="10" spans="1:72" x14ac:dyDescent="0.2">
      <c r="AH10" t="s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2020-02-03virginia-stats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M. Otis</dc:creator>
  <cp:lastModifiedBy>Jessica M. Otis</cp:lastModifiedBy>
  <dcterms:created xsi:type="dcterms:W3CDTF">2020-04-04T21:13:48Z</dcterms:created>
  <dcterms:modified xsi:type="dcterms:W3CDTF">2020-04-22T13:37:58Z</dcterms:modified>
</cp:coreProperties>
</file>