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GitHubWorkSpace\docscore\DocConfiguration\db\"/>
    </mc:Choice>
  </mc:AlternateContent>
  <xr:revisionPtr revIDLastSave="0" documentId="13_ncr:1_{88FFA897-F6A1-45FD-AC01-B7AEDCCD06A6}" xr6:coauthVersionLast="44" xr6:coauthVersionMax="44" xr10:uidLastSave="{00000000-0000-0000-0000-000000000000}"/>
  <bookViews>
    <workbookView xWindow="-120" yWindow="-120" windowWidth="29040" windowHeight="15840" tabRatio="774" activeTab="8" xr2:uid="{96BF3483-205B-4D37-8ABC-3EE54E1C6ED4}"/>
  </bookViews>
  <sheets>
    <sheet name="ValoresGlobales" sheetId="27" r:id="rId1"/>
    <sheet name="ValoresTablas" sheetId="22" r:id="rId2"/>
    <sheet name="Catalogue" sheetId="1" r:id="rId3"/>
    <sheet name="CatalogueDetail" sheetId="2" r:id="rId4"/>
    <sheet name="Parameter" sheetId="13" r:id="rId5"/>
    <sheet name="Field" sheetId="21" r:id="rId6"/>
    <sheet name="TypeFolder" sheetId="16" r:id="rId7"/>
    <sheet name="TypeFolderField" sheetId="17" r:id="rId8"/>
    <sheet name="TypeDocument" sheetId="18" r:id="rId9"/>
    <sheet name="TypeDctoField" sheetId="20" r:id="rId10"/>
    <sheet name="TypeDctoFolder" sheetId="19" r:id="rId11"/>
    <sheet name="TypeDctoProfile" sheetId="30" r:id="rId12"/>
    <sheet name="TypeBox" sheetId="24" r:id="rId13"/>
    <sheet name="TypeBoxField" sheetId="26" r:id="rId14"/>
    <sheet name="TypeImage" sheetId="23" r:id="rId15"/>
    <sheet name="WaterMark" sheetId="29" r:id="rId16"/>
    <sheet name="FormVersion" sheetId="2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" i="18" l="1"/>
  <c r="O6" i="20" l="1"/>
  <c r="G5" i="20"/>
  <c r="O5" i="20" s="1"/>
  <c r="G6" i="20"/>
  <c r="I3" i="30" l="1"/>
  <c r="N3" i="28"/>
  <c r="T3" i="28" s="1"/>
  <c r="C3" i="29"/>
  <c r="Q3" i="29" s="1"/>
  <c r="C3" i="24"/>
  <c r="F4" i="26"/>
  <c r="F5" i="26"/>
  <c r="F3" i="26"/>
  <c r="G4" i="17"/>
  <c r="G5" i="17"/>
  <c r="G3" i="17"/>
  <c r="G4" i="20"/>
  <c r="O4" i="20" s="1"/>
  <c r="G3" i="20"/>
  <c r="C4" i="21" l="1"/>
  <c r="C5" i="21"/>
  <c r="C6" i="21"/>
  <c r="C3" i="21"/>
  <c r="I4" i="26" l="1"/>
  <c r="I5" i="26"/>
  <c r="I3" i="26"/>
  <c r="O6" i="21"/>
  <c r="N3" i="24"/>
  <c r="C3" i="23" l="1"/>
  <c r="Q3" i="23" s="1"/>
  <c r="C3" i="18" l="1"/>
  <c r="B4" i="16"/>
  <c r="N4" i="16" s="1"/>
  <c r="B3" i="16"/>
  <c r="N3" i="16" s="1"/>
  <c r="O4" i="21"/>
  <c r="O5" i="21"/>
  <c r="O3" i="21"/>
  <c r="O3" i="20"/>
  <c r="N4" i="19"/>
  <c r="N3" i="19"/>
  <c r="O5" i="17"/>
  <c r="O4" i="17"/>
  <c r="O3" i="17"/>
  <c r="B23" i="2" l="1"/>
  <c r="B22" i="2"/>
  <c r="B21" i="2"/>
  <c r="B20" i="2"/>
  <c r="B19" i="2"/>
  <c r="B18" i="2"/>
  <c r="B17" i="2"/>
  <c r="B16" i="2"/>
  <c r="B15" i="2"/>
  <c r="B11" i="2"/>
  <c r="B12" i="2"/>
  <c r="B13" i="2"/>
  <c r="B14" i="2"/>
  <c r="B10" i="2"/>
  <c r="B9" i="2"/>
  <c r="B8" i="2"/>
  <c r="B4" i="2"/>
  <c r="B5" i="2"/>
  <c r="B6" i="2"/>
  <c r="B7" i="2"/>
  <c r="B3" i="2"/>
  <c r="U5" i="13" l="1"/>
  <c r="U4" i="13"/>
  <c r="N23" i="2" l="1"/>
  <c r="N22" i="2"/>
  <c r="A22" i="2"/>
  <c r="A23" i="2" s="1"/>
  <c r="N8" i="1"/>
  <c r="N21" i="2"/>
  <c r="N20" i="2"/>
  <c r="A20" i="2"/>
  <c r="A21" i="2" s="1"/>
  <c r="N19" i="2"/>
  <c r="A19" i="2"/>
  <c r="N18" i="2"/>
  <c r="A18" i="2"/>
  <c r="N7" i="1"/>
  <c r="N17" i="2"/>
  <c r="A17" i="2"/>
  <c r="N16" i="2"/>
  <c r="A16" i="2"/>
  <c r="N15" i="2"/>
  <c r="A15" i="2"/>
  <c r="N6" i="1"/>
  <c r="N14" i="2"/>
  <c r="A14" i="2"/>
  <c r="N13" i="2"/>
  <c r="A13" i="2"/>
  <c r="N12" i="2"/>
  <c r="A12" i="2"/>
  <c r="N11" i="2"/>
  <c r="A11" i="2"/>
  <c r="N10" i="2"/>
  <c r="A10" i="2"/>
  <c r="N5" i="1"/>
  <c r="N9" i="2"/>
  <c r="N8" i="2"/>
  <c r="A8" i="2"/>
  <c r="A9" i="2" s="1"/>
  <c r="N4" i="1"/>
  <c r="A4" i="2" l="1"/>
  <c r="A5" i="2" s="1"/>
  <c r="A6" i="2" s="1"/>
  <c r="A7" i="2" s="1"/>
  <c r="N4" i="2" l="1"/>
  <c r="N5" i="2"/>
  <c r="N6" i="2"/>
  <c r="N7" i="2"/>
  <c r="N3" i="2"/>
  <c r="U3" i="13" l="1"/>
  <c r="N3" i="1"/>
</calcChain>
</file>

<file path=xl/sharedStrings.xml><?xml version="1.0" encoding="utf-8"?>
<sst xmlns="http://schemas.openxmlformats.org/spreadsheetml/2006/main" count="679" uniqueCount="175">
  <si>
    <t>UpdateOfficeID</t>
  </si>
  <si>
    <t>null</t>
  </si>
  <si>
    <t>IdCatalogue</t>
  </si>
  <si>
    <t>Module</t>
  </si>
  <si>
    <t>Code</t>
  </si>
  <si>
    <t>Description</t>
  </si>
  <si>
    <t>IsActive</t>
  </si>
  <si>
    <t>IsInstitution</t>
  </si>
  <si>
    <t>CreationDate</t>
  </si>
  <si>
    <t>CreationUserID</t>
  </si>
  <si>
    <t>CreationOfficeID</t>
  </si>
  <si>
    <t>UpdateDate</t>
  </si>
  <si>
    <t>UpdateUserID</t>
  </si>
  <si>
    <t>Script</t>
  </si>
  <si>
    <t>INSERT INTO [Catalogue] (Module,Code,Description,IsActive,IsInstitution,CreationDate,CreationUserID,CreationOfficeID,UpdateDate,UpdateUserID,UpdateOfficeID) values (</t>
  </si>
  <si>
    <t>)</t>
  </si>
  <si>
    <t>IdCatalogueDetail</t>
  </si>
  <si>
    <t>Order</t>
  </si>
  <si>
    <t>NULL</t>
  </si>
  <si>
    <t>0</t>
  </si>
  <si>
    <t>System</t>
  </si>
  <si>
    <t>Type</t>
  </si>
  <si>
    <t>1</t>
  </si>
  <si>
    <t>IdParameter</t>
  </si>
  <si>
    <t>IntegerValue</t>
  </si>
  <si>
    <t>DecimalValue</t>
  </si>
  <si>
    <t>TextValue</t>
  </si>
  <si>
    <t>DateValue</t>
  </si>
  <si>
    <t>BooleanValue</t>
  </si>
  <si>
    <t>IsEncripted</t>
  </si>
  <si>
    <t>INSERT INTO [Parameter] (System,Code,Description,Type,IntegerValue,DecimalValue,TextValue,DateValue,BooleanValue,IsInstitution,IsEncripted,IsActive,CreationDate,CreationUserID,CreationOfficeID,UpdateDate,UpdateUserID,UpdateOfficeID) values (</t>
  </si>
  <si>
    <t>DATE</t>
  </si>
  <si>
    <t>INSERT INTO [CatalogueDetail] (IdCatalogue,Code,[Description],[Order],IsActive,CreationDate,CreationUserID,CreationOfficeID,UpdateDate,UpdateUserID,UpdateOfficeID) values (</t>
  </si>
  <si>
    <t>DOC</t>
  </si>
  <si>
    <t>TypeDoc</t>
  </si>
  <si>
    <t>Tipo de documentos o archivos</t>
  </si>
  <si>
    <t>WORD</t>
  </si>
  <si>
    <t>TXT</t>
  </si>
  <si>
    <t>EXCEL</t>
  </si>
  <si>
    <t>JPG</t>
  </si>
  <si>
    <t>PDF</t>
  </si>
  <si>
    <t>PathDoc</t>
  </si>
  <si>
    <t>Esctructura de como se genera el path de los archivos</t>
  </si>
  <si>
    <t>PRD,DNI</t>
  </si>
  <si>
    <t>[Producto,Dni]</t>
  </si>
  <si>
    <t>[Dni,Producto]</t>
  </si>
  <si>
    <t>BlodStorageDoc</t>
  </si>
  <si>
    <t>Repositorios para guardar documentos</t>
  </si>
  <si>
    <t>SHAREPOINT</t>
  </si>
  <si>
    <t>Share Point</t>
  </si>
  <si>
    <t>MINIO</t>
  </si>
  <si>
    <t>AZURE</t>
  </si>
  <si>
    <t>FILESYSTEM</t>
  </si>
  <si>
    <t>BDD</t>
  </si>
  <si>
    <t>Minio</t>
  </si>
  <si>
    <t>File System</t>
  </si>
  <si>
    <t>Base de datos</t>
  </si>
  <si>
    <t>Azure</t>
  </si>
  <si>
    <t>TypeBox</t>
  </si>
  <si>
    <t>Tipo de caja</t>
  </si>
  <si>
    <t>Crédito Consumo</t>
  </si>
  <si>
    <t>CRDCON</t>
  </si>
  <si>
    <t>CRDMIC</t>
  </si>
  <si>
    <t>Microcrédito</t>
  </si>
  <si>
    <t>CRDPAG</t>
  </si>
  <si>
    <t>Pagarés</t>
  </si>
  <si>
    <t>TypeField</t>
  </si>
  <si>
    <t>Palabras claves</t>
  </si>
  <si>
    <t>TEXT</t>
  </si>
  <si>
    <t>Texto</t>
  </si>
  <si>
    <t>Fecha</t>
  </si>
  <si>
    <t>INT</t>
  </si>
  <si>
    <t>DECIMAL</t>
  </si>
  <si>
    <t>Entero</t>
  </si>
  <si>
    <t>Decimal</t>
  </si>
  <si>
    <t>TypeFolder</t>
  </si>
  <si>
    <t>Tipo de carpetas</t>
  </si>
  <si>
    <t>SOLCRDCON</t>
  </si>
  <si>
    <t>SOLCRDMIC</t>
  </si>
  <si>
    <t>Sol. de consumo</t>
  </si>
  <si>
    <t>Sol de micro</t>
  </si>
  <si>
    <t>Servidor de minio</t>
  </si>
  <si>
    <t>Servidor de share point</t>
  </si>
  <si>
    <t>Servidor de Azure</t>
  </si>
  <si>
    <t>"http:10.10.10.10"</t>
  </si>
  <si>
    <t>\\\\10.10.0.50\\TestForms\\</t>
  </si>
  <si>
    <t>DCO</t>
  </si>
  <si>
    <t>INSERT INTO [Field] (Code,Institution,Description,Type,Length,IsActive,CreationDate,CreationUserID,CreationOfficeID,UpdateDate,UpdateUserID,UpdateOfficeID) values (</t>
  </si>
  <si>
    <t>IdField</t>
  </si>
  <si>
    <t>Institution</t>
  </si>
  <si>
    <t>Length</t>
  </si>
  <si>
    <t>CEDULA IDENTIDAD</t>
  </si>
  <si>
    <t>STRING</t>
  </si>
  <si>
    <t>INSERT INTO [TypeFolder] (Institution,Code,Description,Type,IsActive,CreationDate,CreationUserID,CreationOfficeID,UpdateDate,UpdateUserID,UpdateOfficeID) values (</t>
  </si>
  <si>
    <t>IdTypeFolder</t>
  </si>
  <si>
    <t>SOLCRECONS</t>
  </si>
  <si>
    <t>CARPETA SOLICITUD CREDITO CONSUMO</t>
  </si>
  <si>
    <t>SOLCREMICRO</t>
  </si>
  <si>
    <t>CARPETA SOLICITUD CREDITO MICRO</t>
  </si>
  <si>
    <t>INSERT INTO [TypeFolderField] (IdField,IdTypeFolder,IsActive,IsObligatory,"Order",CodeField) values (</t>
  </si>
  <si>
    <t>IdTypeFolderField</t>
  </si>
  <si>
    <t>IsObligatory</t>
  </si>
  <si>
    <t>CodeField</t>
  </si>
  <si>
    <t>IdTypeDocument</t>
  </si>
  <si>
    <t>Prefijo</t>
  </si>
  <si>
    <t>IsDigitizable</t>
  </si>
  <si>
    <t>IdTypeImage</t>
  </si>
  <si>
    <t>Path</t>
  </si>
  <si>
    <t>BlodStorage</t>
  </si>
  <si>
    <t>Profile</t>
  </si>
  <si>
    <t>TimeLive</t>
  </si>
  <si>
    <t>IsVirtual</t>
  </si>
  <si>
    <t>INSERT INTO [TypeDctoFolder] (IdTypeFolder,IdTypeDocument,IndividualSend,IsActive,Order) values (</t>
  </si>
  <si>
    <t>IdTypeDctoFolder</t>
  </si>
  <si>
    <t>IndividualSend</t>
  </si>
  <si>
    <t>IdTypeDctoField</t>
  </si>
  <si>
    <t>Institucion</t>
  </si>
  <si>
    <t>code</t>
  </si>
  <si>
    <t>info</t>
  </si>
  <si>
    <t>BDA</t>
  </si>
  <si>
    <t>Banco de Antigua</t>
  </si>
  <si>
    <t>IsDuplex</t>
  </si>
  <si>
    <t>MultiPages</t>
  </si>
  <si>
    <t>VariablesPages</t>
  </si>
  <si>
    <t>NumberPages</t>
  </si>
  <si>
    <t>FORMIMAGE</t>
  </si>
  <si>
    <t>IMAGEN DE FORMULARIO</t>
  </si>
  <si>
    <t>INSERT INTO [TypeImage] (Code,Institution,Description,IsDuplex,MultiPages,VariablesPages,NumberPages,IsActive,CreationDate,CreationUserID,CreationOfficeID,UpdateDate,UpdateUserID,UpdateOfficeID) values (</t>
  </si>
  <si>
    <t>CAJASOLCRE</t>
  </si>
  <si>
    <t xml:space="preserve">CAJA SOLICITUD CREDITO </t>
  </si>
  <si>
    <t>CAJSOLCRD</t>
  </si>
  <si>
    <t>IdTypeBox</t>
  </si>
  <si>
    <t>INSERT INTO [TypeBox] (Code,Institution,Description,Type,IsActive,CreationDate,CreationUserID,CreationOfficeID,UpdateDate,UpdateUserID,UpdateOfficeID) values (</t>
  </si>
  <si>
    <t>IdTypeBoxField</t>
  </si>
  <si>
    <t>INSERT INTO [TypeBoxField] (IdField,IdTypeBox,IsActive,IsObligatory,CodeField,"Order") values (</t>
  </si>
  <si>
    <t>OTRA</t>
  </si>
  <si>
    <t>TypeDocField</t>
  </si>
  <si>
    <t>FECHA</t>
  </si>
  <si>
    <t>IdWaterMark</t>
  </si>
  <si>
    <t>Text</t>
  </si>
  <si>
    <t>IsImage</t>
  </si>
  <si>
    <t>Image</t>
  </si>
  <si>
    <t>Location</t>
  </si>
  <si>
    <t>INSERT INTO [WaterMark] (Code,Institution,Description,Text,IsImage,Image,IsActive,Location,CreationDate,CreationUserID,CreationOfficeID,UpdateDate,UpdateUserID,UpdateOfficeID) values (</t>
  </si>
  <si>
    <t>IdFormVersion</t>
  </si>
  <si>
    <t>WaterMarked</t>
  </si>
  <si>
    <t>Template</t>
  </si>
  <si>
    <t>StartValidityDate</t>
  </si>
  <si>
    <t>CodeSP</t>
  </si>
  <si>
    <t>EndValidityDate</t>
  </si>
  <si>
    <t>INSERT INTO [FormVersion] (IdTypeDocument,IdWaterMark,WaterMarked,Template,StartValidityDate,CreationDate,CreationUserID,CreationOfficeID,UpdateDate,UpdateUserID,UpdateOfficeID,Code,Institution,Module,CodeSP,EndValidityDate,IsActive) values (</t>
  </si>
  <si>
    <t>WMSOLC</t>
  </si>
  <si>
    <t>WaterMark Solicitud de Crédito</t>
  </si>
  <si>
    <t>Solicitud de Credito</t>
  </si>
  <si>
    <t>Vertical</t>
  </si>
  <si>
    <t>CAST( 123456 AS BINARY(4) )</t>
  </si>
  <si>
    <t>2020-05-12</t>
  </si>
  <si>
    <t>Version01</t>
  </si>
  <si>
    <t>IdTypeDctoProfile</t>
  </si>
  <si>
    <t>IdProfile</t>
  </si>
  <si>
    <t>IsVisible</t>
  </si>
  <si>
    <t>IsPrinted</t>
  </si>
  <si>
    <t>IsRePrinted</t>
  </si>
  <si>
    <t>INSERT INTO [TypeDctoProfile] (IdTypeDocument,IdProfile,IsVisible,IsPrinted,IsRePrinted,IsActive) values (</t>
  </si>
  <si>
    <t>CED</t>
  </si>
  <si>
    <t>OFICINA</t>
  </si>
  <si>
    <t>CODCRED</t>
  </si>
  <si>
    <t>CODIGO CREDITO</t>
  </si>
  <si>
    <t>CEDULA</t>
  </si>
  <si>
    <t>CED/CODCRED/OFICINA/FECHA</t>
  </si>
  <si>
    <t>INSERT INTO [TypeDctoField] (IdField,IdTypeDocument,IsActive,IsObligatory,"Order",CodeField) values (</t>
  </si>
  <si>
    <t>ValuedDocument</t>
  </si>
  <si>
    <t>Orientation</t>
  </si>
  <si>
    <t>Horizontal</t>
  </si>
  <si>
    <t>INSERT INTO [TypeDocument] (Code,Institution,Description,Prefijo,IsDigitizable,IdTypeImage,Type,Path,BlodStorage,Profile,TimeLive,IsVirtual,IsActive,CreationDate,CreationUserID,CreationOfficeID,UpdateDate,UpdateUserID,UpdateOfficeID,ValuedDocument,Orientation)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</si>
</sst>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4" borderId="2" applyNumberFormat="0" applyFont="0" applyAlignment="0" applyProtection="0"/>
  </cellStyleXfs>
  <cellXfs count="18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wrapText="1"/>
    </xf>
    <xf numFmtId="49" fontId="0" fillId="0" borderId="0" xfId="0" applyNumberFormat="1"/>
    <xf numFmtId="49" fontId="0" fillId="0" borderId="1" xfId="0" applyNumberFormat="1" applyBorder="1"/>
    <xf numFmtId="0" fontId="1" fillId="0" borderId="0" xfId="1"/>
    <xf numFmtId="0" fontId="2" fillId="3" borderId="0" xfId="0" applyFont="1" applyFill="1"/>
    <xf numFmtId="0" fontId="0" fillId="3" borderId="0" xfId="0" applyFill="1"/>
    <xf numFmtId="0" fontId="0" fillId="0" borderId="0" xfId="0" applyFill="1"/>
    <xf numFmtId="0" fontId="0" fillId="3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49" fontId="0" fillId="0" borderId="0" xfId="0" quotePrefix="1" applyNumberFormat="1"/>
    <xf numFmtId="0" fontId="0" fillId="4" borderId="2" xfId="2" quotePrefix="1" applyFont="1"/>
    <xf numFmtId="0" fontId="0" fillId="6" borderId="1" xfId="0" applyFill="1" applyBorder="1"/>
  </cellXfs>
  <cellStyles count="3">
    <cellStyle name="Hyperlink" xfId="1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file:///\\10.10.0.50\TestForms\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E622E-3659-49EC-B47B-6550209C1AFB}">
  <sheetPr>
    <tabColor theme="4"/>
  </sheetPr>
  <dimension ref="A1:D4"/>
  <sheetViews>
    <sheetView workbookViewId="0">
      <selection activeCell="L33" sqref="L33"/>
    </sheetView>
  </sheetViews>
  <sheetFormatPr defaultColWidth="8.85546875" defaultRowHeight="15" x14ac:dyDescent="0.25"/>
  <cols>
    <col min="1" max="1" width="10.42578125" bestFit="1" customWidth="1"/>
    <col min="2" max="2" width="13.140625" bestFit="1" customWidth="1"/>
    <col min="3" max="3" width="11.7109375" bestFit="1" customWidth="1"/>
    <col min="4" max="4" width="11.28515625" bestFit="1" customWidth="1"/>
  </cols>
  <sheetData>
    <row r="1" spans="1:4" ht="15.75" thickBot="1" x14ac:dyDescent="0.3">
      <c r="A1" s="9" t="s">
        <v>116</v>
      </c>
      <c r="B1" s="9" t="s">
        <v>136</v>
      </c>
      <c r="C1" s="11" t="s">
        <v>108</v>
      </c>
      <c r="D1" s="2" t="s">
        <v>172</v>
      </c>
    </row>
    <row r="2" spans="1:4" ht="15.75" thickTop="1" x14ac:dyDescent="0.25">
      <c r="A2" t="s">
        <v>119</v>
      </c>
      <c r="B2" t="s">
        <v>92</v>
      </c>
      <c r="C2" t="s">
        <v>52</v>
      </c>
      <c r="D2" t="s">
        <v>173</v>
      </c>
    </row>
    <row r="3" spans="1:4" x14ac:dyDescent="0.25">
      <c r="A3" t="s">
        <v>135</v>
      </c>
      <c r="B3" t="s">
        <v>71</v>
      </c>
      <c r="C3" t="s">
        <v>50</v>
      </c>
      <c r="D3" t="s">
        <v>154</v>
      </c>
    </row>
    <row r="4" spans="1:4" x14ac:dyDescent="0.25">
      <c r="A4">
        <v>2</v>
      </c>
      <c r="B4" t="s">
        <v>31</v>
      </c>
      <c r="C4" t="s">
        <v>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78D7E-0C20-4A04-8A01-44564AED60B7}">
  <sheetPr>
    <tabColor theme="9"/>
  </sheetPr>
  <dimension ref="A1:P6"/>
  <sheetViews>
    <sheetView workbookViewId="0">
      <selection activeCell="I13" sqref="I13"/>
    </sheetView>
  </sheetViews>
  <sheetFormatPr defaultColWidth="14.5703125" defaultRowHeight="15" x14ac:dyDescent="0.25"/>
  <cols>
    <col min="1" max="1" width="14.140625" bestFit="1" customWidth="1"/>
    <col min="2" max="2" width="7.85546875" bestFit="1" customWidth="1"/>
    <col min="3" max="3" width="14.85546875" bestFit="1" customWidth="1"/>
    <col min="4" max="4" width="7.28515625" bestFit="1" customWidth="1"/>
    <col min="5" max="5" width="10.7109375" bestFit="1" customWidth="1"/>
    <col min="6" max="6" width="5.7109375" bestFit="1" customWidth="1"/>
    <col min="7" max="7" width="14.140625" bestFit="1" customWidth="1"/>
    <col min="8" max="8" width="13" customWidth="1"/>
    <col min="9" max="9" width="8.7109375" customWidth="1"/>
    <col min="10" max="10" width="10.28515625" customWidth="1"/>
    <col min="11" max="11" width="5.7109375" customWidth="1"/>
    <col min="12" max="12" width="6.5703125" customWidth="1"/>
    <col min="13" max="13" width="9.7109375" customWidth="1"/>
    <col min="14" max="14" width="2.28515625" style="1" customWidth="1"/>
    <col min="15" max="15" width="204.140625" bestFit="1" customWidth="1"/>
    <col min="16" max="16" width="15.28515625" customWidth="1"/>
  </cols>
  <sheetData>
    <row r="1" spans="1:16" x14ac:dyDescent="0.25">
      <c r="O1" t="s">
        <v>170</v>
      </c>
      <c r="P1" t="s">
        <v>15</v>
      </c>
    </row>
    <row r="2" spans="1:16" ht="15.75" thickBot="1" x14ac:dyDescent="0.3">
      <c r="A2" s="2" t="s">
        <v>115</v>
      </c>
      <c r="B2" s="11" t="s">
        <v>88</v>
      </c>
      <c r="C2" s="11" t="s">
        <v>103</v>
      </c>
      <c r="D2" s="2" t="s">
        <v>6</v>
      </c>
      <c r="E2" s="2" t="s">
        <v>101</v>
      </c>
      <c r="F2" s="2" t="s">
        <v>17</v>
      </c>
      <c r="G2" s="12" t="s">
        <v>102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0</v>
      </c>
      <c r="N2" s="3"/>
      <c r="O2" s="2" t="s">
        <v>13</v>
      </c>
      <c r="P2" s="2"/>
    </row>
    <row r="3" spans="1:16" ht="15.75" thickTop="1" x14ac:dyDescent="0.25">
      <c r="A3" s="10">
        <v>1</v>
      </c>
      <c r="B3">
        <v>1</v>
      </c>
      <c r="C3">
        <v>1</v>
      </c>
      <c r="D3">
        <v>1</v>
      </c>
      <c r="E3">
        <v>1</v>
      </c>
      <c r="F3">
        <v>1</v>
      </c>
      <c r="G3" t="str">
        <f>VLOOKUP(B3,Field!$A$3:$B$6,2,FALSE)</f>
        <v>CED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O3" t="str">
        <f>_xlfn.CONCAT($O$1,_xlfn.CONCAT(,B3,),_xlfn.CONCAT(",",C3),_xlfn.CONCAT(",",D3),_xlfn.CONCAT(",",E3),_xlfn.CONCAT(",",F3),_xlfn.CONCAT(",","'",G3,"'"),$P$1)</f>
        <v>INSERT INTO [TypeDctoField] (IdField,IdTypeDocument,IsActive,IsObligatory,"Order",CodeField) values (1,1,1,1,1,'CED')</v>
      </c>
    </row>
    <row r="4" spans="1:16" x14ac:dyDescent="0.25">
      <c r="A4" s="10">
        <v>2</v>
      </c>
      <c r="B4">
        <v>2</v>
      </c>
      <c r="C4">
        <v>1</v>
      </c>
      <c r="D4">
        <v>1</v>
      </c>
      <c r="E4">
        <v>1</v>
      </c>
      <c r="F4">
        <v>3</v>
      </c>
      <c r="G4" t="str">
        <f>VLOOKUP(B4,Field!$A$3:$B$6,2,FALSE)</f>
        <v>OFICINA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O4" t="str">
        <f t="shared" ref="O4:O6" si="0">_xlfn.CONCAT($O$1,_xlfn.CONCAT(,B4,),_xlfn.CONCAT(",",C4),_xlfn.CONCAT(",",D4),_xlfn.CONCAT(",",E4),_xlfn.CONCAT(",",F4),_xlfn.CONCAT(",","'",G4,"'"),$P$1)</f>
        <v>INSERT INTO [TypeDctoField] (IdField,IdTypeDocument,IsActive,IsObligatory,"Order",CodeField) values (2,1,1,1,3,'OFICINA')</v>
      </c>
    </row>
    <row r="5" spans="1:16" x14ac:dyDescent="0.25">
      <c r="A5" s="10">
        <v>3</v>
      </c>
      <c r="B5">
        <v>3</v>
      </c>
      <c r="C5">
        <v>1</v>
      </c>
      <c r="D5">
        <v>1</v>
      </c>
      <c r="E5">
        <v>1</v>
      </c>
      <c r="F5">
        <v>2</v>
      </c>
      <c r="G5" t="str">
        <f>VLOOKUP(B5,Field!$A$3:$B$6,2,FALSE)</f>
        <v>CODCRED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O5" t="str">
        <f t="shared" si="0"/>
        <v>INSERT INTO [TypeDctoField] (IdField,IdTypeDocument,IsActive,IsObligatory,"Order",CodeField) values (3,1,1,1,2,'CODCRED')</v>
      </c>
    </row>
    <row r="6" spans="1:16" x14ac:dyDescent="0.25">
      <c r="A6" s="10">
        <v>4</v>
      </c>
      <c r="B6">
        <v>4</v>
      </c>
      <c r="C6">
        <v>1</v>
      </c>
      <c r="D6">
        <v>1</v>
      </c>
      <c r="E6">
        <v>1</v>
      </c>
      <c r="F6">
        <v>4</v>
      </c>
      <c r="G6" t="str">
        <f>VLOOKUP(B6,Field!$A$3:$B$6,2,FALSE)</f>
        <v>FECHA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O6" t="str">
        <f t="shared" si="0"/>
        <v>INSERT INTO [TypeDctoField] (IdField,IdTypeDocument,IsActive,IsObligatory,"Order",CodeField) values (4,1,1,1,4,'FECHA')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or enn TypeDctoField" error="No existe IDTypeDocument" xr:uid="{73DE27CA-A3E6-4C7C-88E2-1E8FEAB3C8E4}">
          <x14:formula1>
            <xm:f>TypeDocument!$A$3:$A$1048576</xm:f>
          </x14:formula1>
          <xm:sqref>C3:C1048576</xm:sqref>
        </x14:dataValidation>
        <x14:dataValidation type="list" allowBlank="1" showInputMessage="1" showErrorMessage="1" errorTitle="Error TypeDctoField" error="No existe IDField" xr:uid="{63CA0286-D214-461A-8E36-8B78DEAFE517}">
          <x14:formula1>
            <xm:f>Field!$A$3:$A$1048576</xm:f>
          </x14:formula1>
          <xm:sqref>B3:B1048576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46E4A-FF2B-497A-B277-AB7E2125D754}">
  <dimension ref="A1:O4"/>
  <sheetViews>
    <sheetView workbookViewId="0">
      <selection activeCell="D5" sqref="D5"/>
    </sheetView>
  </sheetViews>
  <sheetFormatPr defaultColWidth="14.5703125" defaultRowHeight="15" x14ac:dyDescent="0.25"/>
  <cols>
    <col min="1" max="1" width="15.42578125" bestFit="1" customWidth="1"/>
    <col min="2" max="2" width="11.5703125" bestFit="1" customWidth="1"/>
    <col min="3" max="3" width="14.85546875" bestFit="1" customWidth="1"/>
    <col min="4" max="4" width="12.7109375" bestFit="1" customWidth="1"/>
    <col min="5" max="5" width="7.28515625" bestFit="1" customWidth="1"/>
    <col min="6" max="6" width="5.7109375" bestFit="1" customWidth="1"/>
    <col min="7" max="7" width="11.85546875" bestFit="1" customWidth="1"/>
    <col min="8" max="8" width="13.5703125" bestFit="1" customWidth="1"/>
    <col min="9" max="9" width="14.7109375" bestFit="1" customWidth="1"/>
    <col min="10" max="10" width="10.85546875" bestFit="1" customWidth="1"/>
    <col min="11" max="11" width="12.5703125" bestFit="1" customWidth="1"/>
    <col min="12" max="12" width="13.7109375" bestFit="1" customWidth="1"/>
    <col min="13" max="13" width="2.28515625" style="1" customWidth="1"/>
    <col min="14" max="14" width="204.140625" bestFit="1" customWidth="1"/>
    <col min="15" max="15" width="15.28515625" customWidth="1"/>
  </cols>
  <sheetData>
    <row r="1" spans="1:15" x14ac:dyDescent="0.25">
      <c r="N1" t="s">
        <v>112</v>
      </c>
      <c r="O1" t="s">
        <v>15</v>
      </c>
    </row>
    <row r="2" spans="1:15" ht="15.75" thickBot="1" x14ac:dyDescent="0.3">
      <c r="A2" s="2" t="s">
        <v>113</v>
      </c>
      <c r="B2" s="11" t="s">
        <v>94</v>
      </c>
      <c r="C2" s="11" t="s">
        <v>103</v>
      </c>
      <c r="D2" s="2" t="s">
        <v>114</v>
      </c>
      <c r="E2" s="2" t="s">
        <v>6</v>
      </c>
      <c r="F2" s="2" t="s">
        <v>17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0</v>
      </c>
      <c r="M2" s="3"/>
      <c r="N2" s="2" t="s">
        <v>13</v>
      </c>
      <c r="O2" s="2"/>
    </row>
    <row r="3" spans="1:15" ht="15.75" thickTop="1" x14ac:dyDescent="0.25">
      <c r="A3" s="10">
        <v>1</v>
      </c>
      <c r="B3">
        <v>1</v>
      </c>
      <c r="C3">
        <v>1</v>
      </c>
      <c r="D3">
        <v>0</v>
      </c>
      <c r="E3">
        <v>1</v>
      </c>
      <c r="F3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N3" t="str">
        <f>_xlfn.CONCAT($N$1,_xlfn.CONCAT(,B3,),_xlfn.CONCAT(",",C3),_xlfn.CONCAT(",",D3),_xlfn.CONCAT(",",E3),_xlfn.CONCAT(",",F3),$O$1)</f>
        <v>INSERT INTO [TypeDctoFolder] (IdTypeFolder,IdTypeDocument,IndividualSend,IsActive,Order) values (1,1,0,1,1)</v>
      </c>
    </row>
    <row r="4" spans="1:15" x14ac:dyDescent="0.25">
      <c r="A4" s="10">
        <v>2</v>
      </c>
      <c r="B4">
        <v>1</v>
      </c>
      <c r="C4">
        <v>2</v>
      </c>
      <c r="D4">
        <v>0</v>
      </c>
      <c r="E4">
        <v>1</v>
      </c>
      <c r="F4">
        <v>2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N4" t="str">
        <f>_xlfn.CONCAT($N$1,_xlfn.CONCAT(,B4,),_xlfn.CONCAT(",",C4),_xlfn.CONCAT(",",D4),_xlfn.CONCAT(",",E4),_xlfn.CONCAT(",",F4),$O$1)</f>
        <v>INSERT INTO [TypeDctoFolder] (IdTypeFolder,IdTypeDocument,IndividualSend,IsActive,Order) values (1,2,0,1,2)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or TypeDctoFolder" error="No exkiste IDTypeFolder" xr:uid="{AC890773-07F8-4C95-9079-52C61BB6D680}">
          <x14:formula1>
            <xm:f>TypeFolder!$A$3:$A$1048576</xm:f>
          </x14:formula1>
          <xm:sqref>B3:B1048576</xm:sqref>
        </x14:dataValidation>
        <x14:dataValidation type="list" allowBlank="1" showInputMessage="1" showErrorMessage="1" errorTitle="Error TypeDctoFolder" error="No existe el IDTypeDocument" xr:uid="{8859095A-6248-490C-A3FB-E4228BC2FA43}">
          <x14:formula1>
            <xm:f>TypeDocument!$A$3:$A$1048576</xm:f>
          </x14:formula1>
          <xm:sqref>C3:C1048576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43BBF-221A-4AEE-AC37-EF0C76B65EF3}">
  <dimension ref="A1:J5"/>
  <sheetViews>
    <sheetView zoomScaleNormal="100" workbookViewId="0">
      <selection activeCell="A3" sqref="A3"/>
    </sheetView>
  </sheetViews>
  <sheetFormatPr defaultColWidth="14.5703125" defaultRowHeight="15" x14ac:dyDescent="0.25"/>
  <cols>
    <col min="1" max="1" width="14.85546875" bestFit="1" customWidth="1"/>
    <col min="2" max="2" width="16.28515625" bestFit="1" customWidth="1"/>
    <col min="3" max="3" width="9.28515625" bestFit="1" customWidth="1"/>
    <col min="4" max="4" width="7.5703125" bestFit="1" customWidth="1"/>
    <col min="5" max="5" width="8.140625" bestFit="1" customWidth="1"/>
    <col min="6" max="6" width="10.28515625" bestFit="1" customWidth="1"/>
    <col min="7" max="7" width="11.42578125" bestFit="1" customWidth="1"/>
    <col min="8" max="8" width="2.28515625" style="1" customWidth="1"/>
    <col min="9" max="9" width="90.5703125" bestFit="1" customWidth="1"/>
    <col min="10" max="10" width="15.28515625" customWidth="1"/>
  </cols>
  <sheetData>
    <row r="1" spans="1:10" x14ac:dyDescent="0.25">
      <c r="I1" t="s">
        <v>163</v>
      </c>
      <c r="J1" t="s">
        <v>15</v>
      </c>
    </row>
    <row r="2" spans="1:10" ht="15.75" thickBot="1" x14ac:dyDescent="0.3">
      <c r="A2" s="2" t="s">
        <v>158</v>
      </c>
      <c r="B2" s="11" t="s">
        <v>103</v>
      </c>
      <c r="C2" s="17" t="s">
        <v>159</v>
      </c>
      <c r="D2" s="2" t="s">
        <v>160</v>
      </c>
      <c r="E2" s="2" t="s">
        <v>161</v>
      </c>
      <c r="F2" s="2" t="s">
        <v>162</v>
      </c>
      <c r="G2" s="2" t="s">
        <v>6</v>
      </c>
      <c r="H2" s="3"/>
      <c r="I2" s="2" t="s">
        <v>13</v>
      </c>
      <c r="J2" s="2"/>
    </row>
    <row r="3" spans="1:10" ht="15.75" thickTop="1" x14ac:dyDescent="0.25">
      <c r="A3" s="10">
        <v>1</v>
      </c>
      <c r="B3">
        <v>2</v>
      </c>
      <c r="C3">
        <v>1</v>
      </c>
      <c r="D3">
        <v>1</v>
      </c>
      <c r="E3">
        <v>1</v>
      </c>
      <c r="F3">
        <v>1</v>
      </c>
      <c r="G3">
        <v>1</v>
      </c>
      <c r="I3" t="str">
        <f>$I$1&amp;B3&amp;","&amp;C3&amp;","&amp;D3&amp;","&amp;E3&amp;","&amp;F3&amp;","&amp;G3&amp;")"</f>
        <v>INSERT INTO [TypeDctoProfile] (IdTypeDocument,IdProfile,IsVisible,IsPrinted,IsRePrinted,IsActive) values (2,1,1,1,1,1)</v>
      </c>
    </row>
    <row r="4" spans="1:10" x14ac:dyDescent="0.25">
      <c r="A4" s="10"/>
    </row>
    <row r="5" spans="1:10" x14ac:dyDescent="0.25">
      <c r="A5" s="1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 en TypeDctoProfile" error="No existe IDTypeDocument" xr:uid="{38C77D6B-9218-49BB-B7A7-DB1835DC00D9}">
          <x14:formula1>
            <xm:f>TypeDocument!$A$3:$A$1048576</xm:f>
          </x14:formula1>
          <xm:sqref>B3:B1048576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C3294-18C7-48A5-87B4-D3A2994F06F9}">
  <dimension ref="A1:N4"/>
  <sheetViews>
    <sheetView workbookViewId="0">
      <selection activeCell="E3" sqref="E3"/>
    </sheetView>
  </sheetViews>
  <sheetFormatPr defaultColWidth="14.5703125" defaultRowHeight="15" x14ac:dyDescent="0.25"/>
  <cols>
    <col min="1" max="1" width="9.5703125" bestFit="1" customWidth="1"/>
    <col min="2" max="2" width="11.28515625" bestFit="1" customWidth="1"/>
    <col min="3" max="3" width="9.28515625" bestFit="1" customWidth="1"/>
    <col min="4" max="4" width="22.7109375" bestFit="1" customWidth="1"/>
    <col min="5" max="5" width="10.42578125" bestFit="1" customWidth="1"/>
    <col min="6" max="6" width="8" bestFit="1" customWidth="1"/>
    <col min="7" max="7" width="11.85546875" bestFit="1" customWidth="1"/>
    <col min="8" max="8" width="13.5703125" bestFit="1" customWidth="1"/>
    <col min="9" max="9" width="14.7109375" bestFit="1" customWidth="1"/>
    <col min="10" max="10" width="10.85546875" bestFit="1" customWidth="1"/>
    <col min="11" max="11" width="12.5703125" style="10" bestFit="1" customWidth="1"/>
    <col min="12" max="12" width="13.7109375" bestFit="1" customWidth="1"/>
    <col min="13" max="13" width="3.85546875" style="1" customWidth="1"/>
    <col min="14" max="14" width="189.7109375" customWidth="1"/>
  </cols>
  <sheetData>
    <row r="1" spans="1:14" x14ac:dyDescent="0.25">
      <c r="N1" t="s">
        <v>132</v>
      </c>
    </row>
    <row r="2" spans="1:14" ht="15.75" thickBot="1" x14ac:dyDescent="0.3">
      <c r="A2" s="14" t="s">
        <v>131</v>
      </c>
      <c r="B2" t="s">
        <v>4</v>
      </c>
      <c r="C2" s="13" t="s">
        <v>89</v>
      </c>
      <c r="D2" t="s">
        <v>5</v>
      </c>
      <c r="E2" t="s">
        <v>21</v>
      </c>
      <c r="F2" t="s">
        <v>6</v>
      </c>
      <c r="G2" t="s">
        <v>8</v>
      </c>
      <c r="H2" t="s">
        <v>9</v>
      </c>
      <c r="I2" t="s">
        <v>10</v>
      </c>
      <c r="J2" t="s">
        <v>11</v>
      </c>
      <c r="K2" s="10" t="s">
        <v>12</v>
      </c>
      <c r="L2" t="s">
        <v>0</v>
      </c>
      <c r="M2" s="3"/>
      <c r="N2" s="2" t="s">
        <v>13</v>
      </c>
    </row>
    <row r="3" spans="1:14" ht="15.75" thickTop="1" x14ac:dyDescent="0.25">
      <c r="A3" s="10">
        <v>1</v>
      </c>
      <c r="B3" t="s">
        <v>128</v>
      </c>
      <c r="C3">
        <f>+ValoresTablas!$B$2</f>
        <v>2</v>
      </c>
      <c r="D3" t="s">
        <v>129</v>
      </c>
      <c r="E3" t="s">
        <v>130</v>
      </c>
      <c r="F3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N3" t="str">
        <f>$N$1&amp;"'"&amp;B3&amp;"','"&amp;C3&amp;"','"&amp;D3&amp;"','"&amp;E3&amp;"',"&amp;F3&amp;","&amp;G3&amp;","&amp;H3&amp;","&amp;I3&amp;","&amp;J3&amp;","&amp;K3&amp;","&amp;L3&amp;")"</f>
        <v>INSERT INTO [TypeBox] (Code,Institution,Description,Type,IsActive,CreationDate,CreationUserID,CreationOfficeID,UpdateDate,UpdateUserID,UpdateOfficeID) values ('CAJASOLCRE','2','CAJA SOLICITUD CREDITO ','CAJSOLCRD',1,null,null,null,null,null,null)</v>
      </c>
    </row>
    <row r="4" spans="1:14" x14ac:dyDescent="0.25">
      <c r="K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CF1C3-F903-4ED7-83A3-F754B851238B}">
  <dimension ref="A1:I5"/>
  <sheetViews>
    <sheetView zoomScale="110" zoomScaleNormal="110" workbookViewId="0">
      <selection activeCell="A3" sqref="A3:A5"/>
    </sheetView>
  </sheetViews>
  <sheetFormatPr defaultColWidth="8.85546875" defaultRowHeight="15" x14ac:dyDescent="0.25"/>
  <cols>
    <col min="1" max="1" width="13.28515625" bestFit="1" customWidth="1"/>
    <col min="2" max="2" width="6.28515625" bestFit="1" customWidth="1"/>
    <col min="3" max="3" width="9.5703125" bestFit="1" customWidth="1"/>
    <col min="4" max="4" width="7.28515625" bestFit="1" customWidth="1"/>
    <col min="5" max="5" width="11" bestFit="1" customWidth="1"/>
    <col min="6" max="6" width="9.5703125" bestFit="1" customWidth="1"/>
    <col min="8" max="8" width="3.140625" style="1" customWidth="1"/>
  </cols>
  <sheetData>
    <row r="1" spans="1:9" x14ac:dyDescent="0.25">
      <c r="I1" t="s">
        <v>134</v>
      </c>
    </row>
    <row r="2" spans="1:9" ht="15.75" thickBot="1" x14ac:dyDescent="0.3">
      <c r="A2" t="s">
        <v>133</v>
      </c>
      <c r="B2" s="9" t="s">
        <v>88</v>
      </c>
      <c r="C2" s="9" t="s">
        <v>131</v>
      </c>
      <c r="D2" t="s">
        <v>6</v>
      </c>
      <c r="E2" t="s">
        <v>101</v>
      </c>
      <c r="F2" s="13" t="s">
        <v>102</v>
      </c>
      <c r="G2" t="s">
        <v>17</v>
      </c>
      <c r="I2" s="2" t="s">
        <v>13</v>
      </c>
    </row>
    <row r="3" spans="1:9" ht="15.75" thickTop="1" x14ac:dyDescent="0.25">
      <c r="A3" s="10">
        <v>1</v>
      </c>
      <c r="B3">
        <v>1</v>
      </c>
      <c r="C3">
        <v>1</v>
      </c>
      <c r="D3">
        <v>1</v>
      </c>
      <c r="E3">
        <v>0</v>
      </c>
      <c r="F3" t="str">
        <f>VLOOKUP(B3,Field!$A$3:$B$1048576,2,FALSE)</f>
        <v>CED</v>
      </c>
      <c r="G3">
        <v>1</v>
      </c>
      <c r="I3" t="str">
        <f>$I$1&amp;B3&amp;","&amp;C3&amp;","&amp;D3&amp;","&amp;E3&amp;",'"&amp;F3&amp;"',"&amp;G3&amp;")"</f>
        <v>INSERT INTO [TypeBoxField] (IdField,IdTypeBox,IsActive,IsObligatory,CodeField,"Order") values (1,1,1,0,'CED',1)</v>
      </c>
    </row>
    <row r="4" spans="1:9" x14ac:dyDescent="0.25">
      <c r="A4" s="10">
        <v>2</v>
      </c>
      <c r="B4">
        <v>3</v>
      </c>
      <c r="C4">
        <v>1</v>
      </c>
      <c r="D4">
        <v>1</v>
      </c>
      <c r="E4">
        <v>0</v>
      </c>
      <c r="F4" t="str">
        <f>VLOOKUP(B4,Field!$A$3:$B$1048576,2,FALSE)</f>
        <v>CODCRED</v>
      </c>
      <c r="G4">
        <v>2</v>
      </c>
      <c r="I4" t="str">
        <f t="shared" ref="I4:I5" si="0">$I$1&amp;B4&amp;","&amp;C4&amp;","&amp;D4&amp;","&amp;E4&amp;",'"&amp;F4&amp;"',"&amp;G4&amp;")"</f>
        <v>INSERT INTO [TypeBoxField] (IdField,IdTypeBox,IsActive,IsObligatory,CodeField,"Order") values (3,1,1,0,'CODCRED',2)</v>
      </c>
    </row>
    <row r="5" spans="1:9" x14ac:dyDescent="0.25">
      <c r="A5" s="10">
        <v>3</v>
      </c>
      <c r="B5">
        <v>5</v>
      </c>
      <c r="C5">
        <v>1</v>
      </c>
      <c r="D5">
        <v>1</v>
      </c>
      <c r="E5">
        <v>0</v>
      </c>
      <c r="F5" t="e">
        <f>VLOOKUP(B5,Field!$A$3:$B$1048576,2,FALSE)</f>
        <v>#N/A</v>
      </c>
      <c r="G5">
        <v>3</v>
      </c>
      <c r="I5" t="e">
        <f t="shared" si="0"/>
        <v>#N/A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or en TypeBoxField" error="No existe IDTypeBox" xr:uid="{8ACE3EF1-2CD7-45E7-9A32-B8F8CE07AEDC}">
          <x14:formula1>
            <xm:f>TypeBox!$A$3:$A$1048576</xm:f>
          </x14:formula1>
          <xm:sqref>C3:C1048576</xm:sqref>
        </x14:dataValidation>
        <x14:dataValidation type="list" allowBlank="1" showInputMessage="1" showErrorMessage="1" errorTitle="Error en TypeBoxField" error="No existe IDField" xr:uid="{9373694E-1E95-41E4-8308-9FE7B1E7D937}">
          <x14:formula1>
            <xm:f>Field!$A$3:$A$1048576</xm:f>
          </x14:formula1>
          <xm:sqref>B3:B1048576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43C1-7DE3-435D-8321-CF0978888AF1}">
  <dimension ref="A1:Q3"/>
  <sheetViews>
    <sheetView workbookViewId="0">
      <selection activeCell="C2" sqref="C2"/>
    </sheetView>
  </sheetViews>
  <sheetFormatPr defaultColWidth="14.5703125" defaultRowHeight="15" x14ac:dyDescent="0.25"/>
  <cols>
    <col min="1" max="1" width="11.42578125" bestFit="1" customWidth="1"/>
    <col min="2" max="2" width="12.140625" bestFit="1" customWidth="1"/>
    <col min="3" max="3" width="9.28515625" bestFit="1" customWidth="1"/>
    <col min="4" max="4" width="22.5703125" bestFit="1" customWidth="1"/>
    <col min="5" max="5" width="11.7109375" bestFit="1" customWidth="1"/>
    <col min="6" max="6" width="9.85546875" bestFit="1" customWidth="1"/>
    <col min="7" max="7" width="12.5703125" bestFit="1" customWidth="1"/>
    <col min="8" max="8" width="12.28515625" bestFit="1" customWidth="1"/>
    <col min="9" max="9" width="7.28515625" bestFit="1" customWidth="1"/>
    <col min="10" max="10" width="11.85546875" bestFit="1" customWidth="1"/>
    <col min="11" max="11" width="13.5703125" bestFit="1" customWidth="1"/>
    <col min="12" max="12" width="14.7109375" bestFit="1" customWidth="1"/>
    <col min="13" max="13" width="10.85546875" bestFit="1" customWidth="1"/>
    <col min="14" max="14" width="12.5703125" style="10" bestFit="1" customWidth="1"/>
    <col min="15" max="15" width="13.7109375" bestFit="1" customWidth="1"/>
    <col min="16" max="16" width="3.85546875" style="1" customWidth="1"/>
    <col min="17" max="17" width="189.7109375" customWidth="1"/>
  </cols>
  <sheetData>
    <row r="1" spans="1:17" x14ac:dyDescent="0.25">
      <c r="Q1" t="s">
        <v>127</v>
      </c>
    </row>
    <row r="2" spans="1:17" ht="15.75" thickBot="1" x14ac:dyDescent="0.3">
      <c r="A2" t="s">
        <v>106</v>
      </c>
      <c r="B2" t="s">
        <v>4</v>
      </c>
      <c r="C2" s="13" t="s">
        <v>89</v>
      </c>
      <c r="D2" t="s">
        <v>5</v>
      </c>
      <c r="E2" t="s">
        <v>121</v>
      </c>
      <c r="F2" t="s">
        <v>122</v>
      </c>
      <c r="G2" t="s">
        <v>123</v>
      </c>
      <c r="H2" t="s">
        <v>124</v>
      </c>
      <c r="I2" t="s">
        <v>6</v>
      </c>
      <c r="J2" t="s">
        <v>8</v>
      </c>
      <c r="K2" t="s">
        <v>9</v>
      </c>
      <c r="L2" t="s">
        <v>10</v>
      </c>
      <c r="M2" t="s">
        <v>11</v>
      </c>
      <c r="N2" s="10" t="s">
        <v>12</v>
      </c>
      <c r="O2" t="s">
        <v>0</v>
      </c>
      <c r="P2" s="3"/>
      <c r="Q2" s="2" t="s">
        <v>13</v>
      </c>
    </row>
    <row r="3" spans="1:17" ht="15.75" thickTop="1" x14ac:dyDescent="0.25">
      <c r="A3" s="10">
        <v>1</v>
      </c>
      <c r="B3" t="s">
        <v>125</v>
      </c>
      <c r="C3">
        <f>+ValoresTablas!B2</f>
        <v>2</v>
      </c>
      <c r="D3" t="s">
        <v>126</v>
      </c>
      <c r="E3">
        <v>1</v>
      </c>
      <c r="F3">
        <v>0</v>
      </c>
      <c r="G3">
        <v>1</v>
      </c>
      <c r="H3">
        <v>5</v>
      </c>
      <c r="I3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Q3" t="str">
        <f>$Q$1&amp;"'"&amp;B3&amp;"','"&amp;C3&amp;"','"&amp;D3&amp;"',"&amp;E3&amp;","&amp;F3&amp;","&amp;G3&amp;","&amp;H3&amp;","&amp;I3&amp;","&amp;J3&amp;","&amp;K3&amp;","&amp;L3&amp;","&amp;M3&amp;","&amp;N3&amp;","&amp;O3&amp;")"</f>
        <v>INSERT INTO [TypeImage] (Code,Institution,Description,IsDuplex,MultiPages,VariablesPages,NumberPages,IsActive,CreationDate,CreationUserID,CreationOfficeID,UpdateDate,UpdateUserID,UpdateOfficeID) values ('FORMIMAGE','2','IMAGEN DE FORMULARIO',1,0,1,5,1,null,null,null,null,null,null)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E143A-8C5A-49DC-B078-0D88C386F663}">
  <dimension ref="A1:Q3"/>
  <sheetViews>
    <sheetView workbookViewId="0">
      <selection activeCell="A3" sqref="A3"/>
    </sheetView>
  </sheetViews>
  <sheetFormatPr defaultColWidth="8.85546875" defaultRowHeight="15" x14ac:dyDescent="0.25"/>
  <cols>
    <col min="1" max="1" width="13.28515625" bestFit="1" customWidth="1"/>
    <col min="2" max="2" width="6.28515625" bestFit="1" customWidth="1"/>
    <col min="3" max="3" width="9.5703125" bestFit="1" customWidth="1"/>
    <col min="4" max="4" width="26.85546875" bestFit="1" customWidth="1"/>
    <col min="5" max="5" width="16.85546875" bestFit="1" customWidth="1"/>
    <col min="6" max="6" width="9.5703125" bestFit="1" customWidth="1"/>
    <col min="7" max="7" width="6" bestFit="1" customWidth="1"/>
    <col min="15" max="15" width="13.7109375" bestFit="1" customWidth="1"/>
    <col min="16" max="16" width="3.140625" style="1" customWidth="1"/>
  </cols>
  <sheetData>
    <row r="1" spans="1:17" x14ac:dyDescent="0.25">
      <c r="Q1" t="s">
        <v>143</v>
      </c>
    </row>
    <row r="2" spans="1:17" ht="15.75" thickBot="1" x14ac:dyDescent="0.3">
      <c r="A2" s="14" t="s">
        <v>138</v>
      </c>
      <c r="B2" t="s">
        <v>4</v>
      </c>
      <c r="C2" s="13" t="s">
        <v>89</v>
      </c>
      <c r="D2" t="s">
        <v>5</v>
      </c>
      <c r="E2" t="s">
        <v>139</v>
      </c>
      <c r="F2" t="s">
        <v>140</v>
      </c>
      <c r="G2" t="s">
        <v>141</v>
      </c>
      <c r="H2" t="s">
        <v>6</v>
      </c>
      <c r="I2" t="s">
        <v>142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0</v>
      </c>
      <c r="Q2" s="2" t="s">
        <v>13</v>
      </c>
    </row>
    <row r="3" spans="1:17" ht="15.75" thickTop="1" x14ac:dyDescent="0.25">
      <c r="A3" s="10">
        <v>1</v>
      </c>
      <c r="B3" t="s">
        <v>151</v>
      </c>
      <c r="C3">
        <f>+ValoresTablas!$B$2</f>
        <v>2</v>
      </c>
      <c r="D3" t="s">
        <v>152</v>
      </c>
      <c r="E3" t="s">
        <v>153</v>
      </c>
      <c r="F3">
        <v>0</v>
      </c>
      <c r="G3" t="s">
        <v>1</v>
      </c>
      <c r="H3">
        <v>1</v>
      </c>
      <c r="I3" t="s">
        <v>154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Q3" t="str">
        <f>$Q$1&amp;"'"&amp;B3&amp;"','"&amp;C3&amp;"','"&amp;D3&amp;"','"&amp;E3&amp;"',"&amp;F3&amp;","&amp;G3&amp;","&amp;H3&amp;",'"&amp;I3&amp;"',"&amp;J3&amp;","&amp;K3&amp;","&amp;L3&amp;","&amp;M3&amp;","&amp;N3&amp;","&amp;O3&amp;")"</f>
        <v>INSERT INTO [WaterMark] (Code,Institution,Description,Text,IsImage,Image,IsActive,Location,CreationDate,CreationUserID,CreationOfficeID,UpdateDate,UpdateUserID,UpdateOfficeID) values ('WMSOLC','2','WaterMark Solicitud de Crédito','Solicitud de Credito',0,null,1,'Vertical',null,null,null,null,null,null)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61A1-2713-4741-8486-A326844845D0}">
  <dimension ref="A1:T3"/>
  <sheetViews>
    <sheetView workbookViewId="0">
      <selection activeCell="R29" sqref="R29"/>
    </sheetView>
  </sheetViews>
  <sheetFormatPr defaultColWidth="8.85546875" defaultRowHeight="15" x14ac:dyDescent="0.25"/>
  <cols>
    <col min="1" max="1" width="13.28515625" bestFit="1" customWidth="1"/>
    <col min="2" max="2" width="14.85546875" bestFit="1" customWidth="1"/>
    <col min="3" max="3" width="11.85546875" bestFit="1" customWidth="1"/>
    <col min="4" max="4" width="12.28515625" bestFit="1" customWidth="1"/>
    <col min="5" max="5" width="24.5703125" bestFit="1" customWidth="1"/>
    <col min="6" max="6" width="10.28515625" bestFit="1" customWidth="1"/>
    <col min="19" max="19" width="3.140625" style="1" customWidth="1"/>
  </cols>
  <sheetData>
    <row r="1" spans="1:20" x14ac:dyDescent="0.25">
      <c r="T1" t="s">
        <v>150</v>
      </c>
    </row>
    <row r="2" spans="1:20" ht="15.75" thickBot="1" x14ac:dyDescent="0.3">
      <c r="A2" t="s">
        <v>144</v>
      </c>
      <c r="B2" s="9" t="s">
        <v>103</v>
      </c>
      <c r="C2" s="9" t="s">
        <v>138</v>
      </c>
      <c r="D2" t="s">
        <v>145</v>
      </c>
      <c r="E2" t="s">
        <v>146</v>
      </c>
      <c r="F2" t="s">
        <v>147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0</v>
      </c>
      <c r="M2" t="s">
        <v>4</v>
      </c>
      <c r="N2" t="s">
        <v>89</v>
      </c>
      <c r="O2" t="s">
        <v>3</v>
      </c>
      <c r="P2" t="s">
        <v>148</v>
      </c>
      <c r="Q2" t="s">
        <v>149</v>
      </c>
      <c r="R2" t="s">
        <v>6</v>
      </c>
      <c r="T2" s="2" t="s">
        <v>13</v>
      </c>
    </row>
    <row r="3" spans="1:20" ht="15.75" thickTop="1" x14ac:dyDescent="0.25">
      <c r="A3" s="10">
        <v>1</v>
      </c>
      <c r="B3">
        <v>3</v>
      </c>
      <c r="C3">
        <v>1</v>
      </c>
      <c r="D3">
        <v>1</v>
      </c>
      <c r="E3" s="16" t="s">
        <v>155</v>
      </c>
      <c r="F3" s="15" t="s">
        <v>156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157</v>
      </c>
      <c r="N3">
        <f>+ValoresTablas!$B$2</f>
        <v>2</v>
      </c>
      <c r="Q3" t="s">
        <v>1</v>
      </c>
      <c r="R3">
        <v>1</v>
      </c>
      <c r="T3" t="str">
        <f>$T$1&amp;B3&amp;","&amp;C3&amp;","&amp;D3&amp;","&amp;E3&amp;",'"&amp;F3&amp;"',"&amp;G3&amp;","&amp;H3&amp;","&amp;I3&amp;","&amp;J3&amp;","&amp;K3&amp;","&amp;L3&amp;",'"&amp;M3&amp;"','"&amp;N3&amp;"','"&amp;O3&amp;"','"&amp;P3&amp;"',"&amp;Q3&amp;","&amp;R3&amp;")"</f>
        <v>INSERT INTO [FormVersion] (IdTypeDocument,IdWaterMark,WaterMarked,Template,StartValidityDate,CreationDate,CreationUserID,CreationOfficeID,UpdateDate,UpdateUserID,UpdateOfficeID,Code,Institution,Module,CodeSP,EndValidityDate,IsActive) values (3,1,1,CAST( 123456 AS BINARY(4) ),'2020-05-12',null,null,null,null,null,null,'Version01','2','','',null,1)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or en FormVersion" error="No Existe IDWaterMark" xr:uid="{1B316CC9-54C5-44A8-A776-A3E67975AE2D}">
          <x14:formula1>
            <xm:f>WaterMark!$A$3:$A$1048576</xm:f>
          </x14:formula1>
          <xm:sqref>C3:C1048576</xm:sqref>
        </x14:dataValidation>
        <x14:dataValidation type="list" allowBlank="1" showInputMessage="1" showErrorMessage="1" errorTitle="Error en FormVersion" error="No existe IDTypeDocument" xr:uid="{9833B660-4136-45AB-AEF2-5AF1E9DC165E}">
          <x14:formula1>
            <xm:f>TypeDocument!$A$3:$A$1048576</xm:f>
          </x14:formula1>
          <xm:sqref>B3:B1048576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35BC0-F9B5-43F1-99EA-243E6F149FF8}">
  <sheetPr>
    <tabColor theme="4"/>
  </sheetPr>
  <dimension ref="A1:C2"/>
  <sheetViews>
    <sheetView workbookViewId="0">
      <selection activeCell="B2" sqref="B2"/>
    </sheetView>
  </sheetViews>
  <sheetFormatPr defaultColWidth="8.85546875" defaultRowHeight="15" x14ac:dyDescent="0.25"/>
  <cols>
    <col min="1" max="1" width="11.85546875" bestFit="1" customWidth="1"/>
    <col min="2" max="2" width="10.42578125" bestFit="1" customWidth="1"/>
    <col min="3" max="3" width="16.140625" bestFit="1" customWidth="1"/>
  </cols>
  <sheetData>
    <row r="1" spans="1:3" x14ac:dyDescent="0.25">
      <c r="A1" s="9"/>
      <c r="B1" s="8" t="s">
        <v>117</v>
      </c>
      <c r="C1" s="8" t="s">
        <v>118</v>
      </c>
    </row>
    <row r="2" spans="1:3" x14ac:dyDescent="0.25">
      <c r="A2" s="8" t="s">
        <v>89</v>
      </c>
      <c r="B2">
        <v>2</v>
      </c>
      <c r="C2" t="s">
        <v>120</v>
      </c>
    </row>
  </sheetData>
  <dataConsolidate/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12C5A4-0604-4C17-8BBB-6979D4D2336D}">
          <x14:formula1>
            <xm:f>ValoresGlobales!$A$2:$A$59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65937-195D-46BA-9FDC-0D3414B461CD}">
  <sheetPr>
    <tabColor rgb="FFFF0000"/>
  </sheetPr>
  <dimension ref="A1:O8"/>
  <sheetViews>
    <sheetView workbookViewId="0">
      <selection activeCell="C4" sqref="C4"/>
    </sheetView>
  </sheetViews>
  <sheetFormatPr defaultColWidth="14.5703125" defaultRowHeight="15" x14ac:dyDescent="0.25"/>
  <cols>
    <col min="1" max="1" width="10.7109375" bestFit="1" customWidth="1"/>
    <col min="2" max="2" width="7.85546875" bestFit="1" customWidth="1"/>
    <col min="3" max="3" width="17.5703125" bestFit="1" customWidth="1"/>
    <col min="4" max="4" width="45.140625" bestFit="1" customWidth="1"/>
    <col min="5" max="5" width="7.28515625" bestFit="1" customWidth="1"/>
    <col min="6" max="6" width="10.7109375" bestFit="1" customWidth="1"/>
    <col min="7" max="7" width="11.85546875" bestFit="1" customWidth="1"/>
    <col min="8" max="8" width="13.5703125" bestFit="1" customWidth="1"/>
    <col min="9" max="9" width="14.7109375" bestFit="1" customWidth="1"/>
    <col min="10" max="10" width="10.85546875" bestFit="1" customWidth="1"/>
    <col min="11" max="11" width="12.5703125" bestFit="1" customWidth="1"/>
    <col min="12" max="12" width="13.7109375" bestFit="1" customWidth="1"/>
    <col min="13" max="13" width="2.28515625" style="1" customWidth="1"/>
    <col min="14" max="14" width="204.140625" bestFit="1" customWidth="1"/>
    <col min="15" max="15" width="15.28515625" customWidth="1"/>
  </cols>
  <sheetData>
    <row r="1" spans="1:15" x14ac:dyDescent="0.25">
      <c r="N1" t="s">
        <v>14</v>
      </c>
      <c r="O1" t="s">
        <v>15</v>
      </c>
    </row>
    <row r="2" spans="1:15" ht="15.75" thickBot="1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0</v>
      </c>
      <c r="M2" s="3"/>
      <c r="N2" s="2" t="s">
        <v>13</v>
      </c>
      <c r="O2" s="2"/>
    </row>
    <row r="3" spans="1:15" ht="15.75" thickTop="1" x14ac:dyDescent="0.25">
      <c r="B3" t="s">
        <v>86</v>
      </c>
      <c r="C3" t="s">
        <v>34</v>
      </c>
      <c r="D3" t="s">
        <v>35</v>
      </c>
      <c r="E3">
        <v>1</v>
      </c>
      <c r="F3">
        <v>0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N3" t="str">
        <f t="shared" ref="N3:N8" si="0">_xlfn.CONCAT($N$1,_xlfn.CONCAT("'",B3,"'"),_xlfn.CONCAT(",","'",C3,"'"),_xlfn.CONCAT(",","'",D3,"'"),_xlfn.CONCAT(",",E3),_xlfn.CONCAT(",",F3),_xlfn.CONCAT(",",G3),_xlfn.CONCAT(",",H3),_xlfn.CONCAT(",",I3),_xlfn.CONCAT(",",J3),_xlfn.CONCAT(",",K3),_xlfn.CONCAT(",",L3),$O$1)</f>
        <v>INSERT INTO [Catalogue] (Module,Code,Description,IsActive,IsInstitution,CreationDate,CreationUserID,CreationOfficeID,UpdateDate,UpdateUserID,UpdateOfficeID) values ('DCO','TypeDoc','Tipo de documentos o archivos',1,0,null,null,null,null,null,null)</v>
      </c>
    </row>
    <row r="4" spans="1:15" x14ac:dyDescent="0.25">
      <c r="B4" t="s">
        <v>86</v>
      </c>
      <c r="C4" t="s">
        <v>41</v>
      </c>
      <c r="D4" t="s">
        <v>42</v>
      </c>
      <c r="E4">
        <v>1</v>
      </c>
      <c r="F4">
        <v>0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N4" t="str">
        <f t="shared" si="0"/>
        <v>INSERT INTO [Catalogue] (Module,Code,Description,IsActive,IsInstitution,CreationDate,CreationUserID,CreationOfficeID,UpdateDate,UpdateUserID,UpdateOfficeID) values ('DCO','PathDoc','Esctructura de como se genera el path de los archivos',1,0,null,null,null,null,null,null)</v>
      </c>
    </row>
    <row r="5" spans="1:15" x14ac:dyDescent="0.25">
      <c r="B5" t="s">
        <v>86</v>
      </c>
      <c r="C5" t="s">
        <v>46</v>
      </c>
      <c r="D5" t="s">
        <v>47</v>
      </c>
      <c r="E5">
        <v>1</v>
      </c>
      <c r="F5">
        <v>0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N5" t="str">
        <f t="shared" si="0"/>
        <v>INSERT INTO [Catalogue] (Module,Code,Description,IsActive,IsInstitution,CreationDate,CreationUserID,CreationOfficeID,UpdateDate,UpdateUserID,UpdateOfficeID) values ('DCO','BlodStorageDoc','Repositorios para guardar documentos',1,0,null,null,null,null,null,null)</v>
      </c>
    </row>
    <row r="6" spans="1:15" x14ac:dyDescent="0.25">
      <c r="B6" t="s">
        <v>86</v>
      </c>
      <c r="C6" t="s">
        <v>58</v>
      </c>
      <c r="D6" t="s">
        <v>59</v>
      </c>
      <c r="E6">
        <v>1</v>
      </c>
      <c r="F6">
        <v>0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N6" t="str">
        <f t="shared" si="0"/>
        <v>INSERT INTO [Catalogue] (Module,Code,Description,IsActive,IsInstitution,CreationDate,CreationUserID,CreationOfficeID,UpdateDate,UpdateUserID,UpdateOfficeID) values ('DCO','TypeBox','Tipo de caja',1,0,null,null,null,null,null,null)</v>
      </c>
    </row>
    <row r="7" spans="1:15" x14ac:dyDescent="0.25">
      <c r="B7" t="s">
        <v>86</v>
      </c>
      <c r="C7" t="s">
        <v>66</v>
      </c>
      <c r="D7" t="s">
        <v>67</v>
      </c>
      <c r="E7">
        <v>1</v>
      </c>
      <c r="F7">
        <v>0</v>
      </c>
      <c r="G7" t="s">
        <v>1</v>
      </c>
      <c r="H7" t="s">
        <v>1</v>
      </c>
      <c r="I7" t="s">
        <v>1</v>
      </c>
      <c r="J7" t="s">
        <v>1</v>
      </c>
      <c r="K7" t="s">
        <v>1</v>
      </c>
      <c r="L7" t="s">
        <v>1</v>
      </c>
      <c r="N7" t="str">
        <f t="shared" si="0"/>
        <v>INSERT INTO [Catalogue] (Module,Code,Description,IsActive,IsInstitution,CreationDate,CreationUserID,CreationOfficeID,UpdateDate,UpdateUserID,UpdateOfficeID) values ('DCO','TypeField','Palabras claves',1,0,null,null,null,null,null,null)</v>
      </c>
    </row>
    <row r="8" spans="1:15" x14ac:dyDescent="0.25">
      <c r="B8" t="s">
        <v>86</v>
      </c>
      <c r="C8" t="s">
        <v>75</v>
      </c>
      <c r="D8" t="s">
        <v>76</v>
      </c>
      <c r="E8">
        <v>1</v>
      </c>
      <c r="F8">
        <v>0</v>
      </c>
      <c r="G8" t="s">
        <v>1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N8" t="str">
        <f t="shared" si="0"/>
        <v>INSERT INTO [Catalogue] (Module,Code,Description,IsActive,IsInstitution,CreationDate,CreationUserID,CreationOfficeID,UpdateDate,UpdateUserID,UpdateOfficeID) values ('DCO','TypeFolder','Tipo de carpetas',1,0,null,null,null,null,null,null)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9CECE-207A-4846-B5FE-799769188E00}">
  <sheetPr>
    <tabColor rgb="FFFF0000"/>
  </sheetPr>
  <dimension ref="A1:O23"/>
  <sheetViews>
    <sheetView workbookViewId="0">
      <selection activeCell="C20" sqref="C20"/>
    </sheetView>
  </sheetViews>
  <sheetFormatPr defaultColWidth="3" defaultRowHeight="15" x14ac:dyDescent="0.25"/>
  <cols>
    <col min="2" max="2" width="55.5703125" bestFit="1" customWidth="1"/>
    <col min="3" max="3" width="15.5703125" bestFit="1" customWidth="1"/>
    <col min="4" max="4" width="14.140625" bestFit="1" customWidth="1"/>
    <col min="5" max="5" width="6.140625" bestFit="1" customWidth="1"/>
    <col min="13" max="13" width="3" style="1"/>
    <col min="14" max="14" width="255.7109375" bestFit="1" customWidth="1"/>
  </cols>
  <sheetData>
    <row r="1" spans="1:15" x14ac:dyDescent="0.25">
      <c r="N1" t="s">
        <v>32</v>
      </c>
      <c r="O1" t="s">
        <v>15</v>
      </c>
    </row>
    <row r="2" spans="1:15" ht="15.75" thickBot="1" x14ac:dyDescent="0.3">
      <c r="A2" s="2" t="s">
        <v>16</v>
      </c>
      <c r="B2" s="2" t="s">
        <v>2</v>
      </c>
      <c r="C2" s="2" t="s">
        <v>4</v>
      </c>
      <c r="D2" s="2" t="s">
        <v>5</v>
      </c>
      <c r="E2" s="2" t="s">
        <v>17</v>
      </c>
      <c r="F2" s="2" t="s">
        <v>6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0</v>
      </c>
      <c r="M2" s="3"/>
      <c r="N2" s="2" t="s">
        <v>13</v>
      </c>
      <c r="O2" s="2"/>
    </row>
    <row r="3" spans="1:15" ht="15.75" thickTop="1" x14ac:dyDescent="0.25">
      <c r="A3">
        <v>1</v>
      </c>
      <c r="B3" t="str">
        <f>CONCATENATE("(select idcatalogue from catalogue where code='",Catalogue!$C$3,"')")</f>
        <v>(select idcatalogue from catalogue where code='TypeDoc')</v>
      </c>
      <c r="C3" t="s">
        <v>38</v>
      </c>
      <c r="D3" t="s">
        <v>38</v>
      </c>
      <c r="E3">
        <v>1</v>
      </c>
      <c r="F3">
        <v>1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18</v>
      </c>
      <c r="N3" t="str">
        <f>_xlfn.CONCAT($N$1,     _xlfn.CONCAT(B3),_xlfn.CONCAT(",","'",C3,"'"),_xlfn.CONCAT(",","'",D3,"'"),_xlfn.CONCAT(",",E3),_xlfn.CONCAT(",",F3),_xlfn.CONCAT(",",G3),_xlfn.CONCAT(",",H3),_xlfn.CONCAT(",",I3),_xlfn.CONCAT(",",J3),_xlfn.CONCAT(",",K3),_xlfn.CONCAT(",",L3),              $O$1)</f>
        <v>INSERT INTO [CatalogueDetail] (IdCatalogue,Code,[Description],[Order],IsActive,CreationDate,CreationUserID,CreationOfficeID,UpdateDate,UpdateUserID,UpdateOfficeID) values ((select idcatalogue from catalogue where code='TypeDoc'),'EXCEL','EXCEL',1,1,NULL,NULL,NULL,NULL,NULL,NULL)</v>
      </c>
    </row>
    <row r="4" spans="1:15" x14ac:dyDescent="0.25">
      <c r="A4">
        <f>+A3+1</f>
        <v>2</v>
      </c>
      <c r="B4" t="str">
        <f>CONCATENATE("(select idcatalogue from catalogue where code='",Catalogue!$C$3,"')")</f>
        <v>(select idcatalogue from catalogue where code='TypeDoc')</v>
      </c>
      <c r="C4" t="s">
        <v>37</v>
      </c>
      <c r="D4" t="s">
        <v>37</v>
      </c>
      <c r="E4">
        <v>2</v>
      </c>
      <c r="F4">
        <v>1</v>
      </c>
      <c r="G4" t="s">
        <v>18</v>
      </c>
      <c r="H4" t="s">
        <v>18</v>
      </c>
      <c r="I4" t="s">
        <v>18</v>
      </c>
      <c r="J4" t="s">
        <v>18</v>
      </c>
      <c r="K4" t="s">
        <v>18</v>
      </c>
      <c r="L4" t="s">
        <v>18</v>
      </c>
      <c r="N4" t="str">
        <f t="shared" ref="N4:N7" si="0">_xlfn.CONCAT($N$1,     _xlfn.CONCAT(B4),_xlfn.CONCAT(",","'",C4,"'"),_xlfn.CONCAT(",","'",D4,"'"),_xlfn.CONCAT(",",E4),_xlfn.CONCAT(",",F4),_xlfn.CONCAT(",",G4),_xlfn.CONCAT(",",H4),_xlfn.CONCAT(",",I4),_xlfn.CONCAT(",",J4),_xlfn.CONCAT(",",K4),_xlfn.CONCAT(",",L4),              $O$1)</f>
        <v>INSERT INTO [CatalogueDetail] (IdCatalogue,Code,[Description],[Order],IsActive,CreationDate,CreationUserID,CreationOfficeID,UpdateDate,UpdateUserID,UpdateOfficeID) values ((select idcatalogue from catalogue where code='TypeDoc'),'TXT','TXT',2,1,NULL,NULL,NULL,NULL,NULL,NULL)</v>
      </c>
    </row>
    <row r="5" spans="1:15" x14ac:dyDescent="0.25">
      <c r="A5">
        <f t="shared" ref="A5:A23" si="1">+A4+1</f>
        <v>3</v>
      </c>
      <c r="B5" t="str">
        <f>CONCATENATE("(select idcatalogue from catalogue where code='",Catalogue!$C$3,"')")</f>
        <v>(select idcatalogue from catalogue where code='TypeDoc')</v>
      </c>
      <c r="C5" t="s">
        <v>39</v>
      </c>
      <c r="D5" t="s">
        <v>39</v>
      </c>
      <c r="E5">
        <v>3</v>
      </c>
      <c r="F5">
        <v>1</v>
      </c>
      <c r="G5" t="s">
        <v>18</v>
      </c>
      <c r="H5" t="s">
        <v>18</v>
      </c>
      <c r="I5" t="s">
        <v>18</v>
      </c>
      <c r="J5" t="s">
        <v>18</v>
      </c>
      <c r="K5" t="s">
        <v>18</v>
      </c>
      <c r="L5" t="s">
        <v>18</v>
      </c>
      <c r="N5" t="str">
        <f t="shared" si="0"/>
        <v>INSERT INTO [CatalogueDetail] (IdCatalogue,Code,[Description],[Order],IsActive,CreationDate,CreationUserID,CreationOfficeID,UpdateDate,UpdateUserID,UpdateOfficeID) values ((select idcatalogue from catalogue where code='TypeDoc'),'JPG','JPG',3,1,NULL,NULL,NULL,NULL,NULL,NULL)</v>
      </c>
    </row>
    <row r="6" spans="1:15" x14ac:dyDescent="0.25">
      <c r="A6">
        <f t="shared" si="1"/>
        <v>4</v>
      </c>
      <c r="B6" t="str">
        <f>CONCATENATE("(select idcatalogue from catalogue where code='",Catalogue!$C$3,"')")</f>
        <v>(select idcatalogue from catalogue where code='TypeDoc')</v>
      </c>
      <c r="C6" t="s">
        <v>36</v>
      </c>
      <c r="D6" t="s">
        <v>36</v>
      </c>
      <c r="E6">
        <v>4</v>
      </c>
      <c r="F6">
        <v>1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N6" t="str">
        <f t="shared" si="0"/>
        <v>INSERT INTO [CatalogueDetail] (IdCatalogue,Code,[Description],[Order],IsActive,CreationDate,CreationUserID,CreationOfficeID,UpdateDate,UpdateUserID,UpdateOfficeID) values ((select idcatalogue from catalogue where code='TypeDoc'),'WORD','WORD',4,1,NULL,NULL,NULL,NULL,NULL,NULL)</v>
      </c>
    </row>
    <row r="7" spans="1:15" x14ac:dyDescent="0.25">
      <c r="A7">
        <f t="shared" si="1"/>
        <v>5</v>
      </c>
      <c r="B7" t="str">
        <f>CONCATENATE("(select idcatalogue from catalogue where code='",Catalogue!$C$3,"')")</f>
        <v>(select idcatalogue from catalogue where code='TypeDoc')</v>
      </c>
      <c r="C7" t="s">
        <v>40</v>
      </c>
      <c r="D7" t="s">
        <v>40</v>
      </c>
      <c r="E7">
        <v>5</v>
      </c>
      <c r="F7">
        <v>1</v>
      </c>
      <c r="G7" t="s">
        <v>18</v>
      </c>
      <c r="H7" t="s">
        <v>18</v>
      </c>
      <c r="I7" t="s">
        <v>18</v>
      </c>
      <c r="J7" t="s">
        <v>18</v>
      </c>
      <c r="K7" t="s">
        <v>18</v>
      </c>
      <c r="L7" t="s">
        <v>18</v>
      </c>
      <c r="N7" t="str">
        <f t="shared" si="0"/>
        <v>INSERT INTO [CatalogueDetail] (IdCatalogue,Code,[Description],[Order],IsActive,CreationDate,CreationUserID,CreationOfficeID,UpdateDate,UpdateUserID,UpdateOfficeID) values ((select idcatalogue from catalogue where code='TypeDoc'),'PDF','PDF',5,1,NULL,NULL,NULL,NULL,NULL,NULL)</v>
      </c>
    </row>
    <row r="8" spans="1:15" x14ac:dyDescent="0.25">
      <c r="A8">
        <f t="shared" si="1"/>
        <v>6</v>
      </c>
      <c r="B8" t="str">
        <f>CONCATENATE("(select idcatalogue from catalogue where code='",Catalogue!$C$4,"')")</f>
        <v>(select idcatalogue from catalogue where code='PathDoc')</v>
      </c>
      <c r="C8" t="s">
        <v>43</v>
      </c>
      <c r="D8" t="s">
        <v>44</v>
      </c>
      <c r="E8">
        <v>4</v>
      </c>
      <c r="F8">
        <v>1</v>
      </c>
      <c r="G8" t="s">
        <v>18</v>
      </c>
      <c r="H8" t="s">
        <v>18</v>
      </c>
      <c r="I8" t="s">
        <v>18</v>
      </c>
      <c r="J8" t="s">
        <v>18</v>
      </c>
      <c r="K8" t="s">
        <v>18</v>
      </c>
      <c r="L8" t="s">
        <v>18</v>
      </c>
      <c r="N8" t="str">
        <f t="shared" ref="N8:N9" si="2">_xlfn.CONCAT($N$1,     _xlfn.CONCAT(B8),_xlfn.CONCAT(",","'",C8,"'"),_xlfn.CONCAT(",","'",D8,"'"),_xlfn.CONCAT(",",E8),_xlfn.CONCAT(",",F8),_xlfn.CONCAT(",",G8),_xlfn.CONCAT(",",H8),_xlfn.CONCAT(",",I8),_xlfn.CONCAT(",",J8),_xlfn.CONCAT(",",K8),_xlfn.CONCAT(",",L8),              $O$1)</f>
        <v>INSERT INTO [CatalogueDetail] (IdCatalogue,Code,[Description],[Order],IsActive,CreationDate,CreationUserID,CreationOfficeID,UpdateDate,UpdateUserID,UpdateOfficeID) values ((select idcatalogue from catalogue where code='PathDoc'),'PRD,DNI','[Producto,Dni]',4,1,NULL,NULL,NULL,NULL,NULL,NULL)</v>
      </c>
    </row>
    <row r="9" spans="1:15" x14ac:dyDescent="0.25">
      <c r="A9">
        <f t="shared" si="1"/>
        <v>7</v>
      </c>
      <c r="B9" t="str">
        <f>CONCATENATE("(select idcatalogue from catalogue where code='",Catalogue!$C$4,"')")</f>
        <v>(select idcatalogue from catalogue where code='PathDoc')</v>
      </c>
      <c r="C9" t="s">
        <v>40</v>
      </c>
      <c r="D9" t="s">
        <v>45</v>
      </c>
      <c r="E9">
        <v>5</v>
      </c>
      <c r="F9">
        <v>1</v>
      </c>
      <c r="G9" t="s">
        <v>18</v>
      </c>
      <c r="H9" t="s">
        <v>18</v>
      </c>
      <c r="I9" t="s">
        <v>18</v>
      </c>
      <c r="J9" t="s">
        <v>18</v>
      </c>
      <c r="K9" t="s">
        <v>18</v>
      </c>
      <c r="L9" t="s">
        <v>18</v>
      </c>
      <c r="N9" t="str">
        <f t="shared" si="2"/>
        <v>INSERT INTO [CatalogueDetail] (IdCatalogue,Code,[Description],[Order],IsActive,CreationDate,CreationUserID,CreationOfficeID,UpdateDate,UpdateUserID,UpdateOfficeID) values ((select idcatalogue from catalogue where code='PathDoc'),'PDF','[Dni,Producto]',5,1,NULL,NULL,NULL,NULL,NULL,NULL)</v>
      </c>
    </row>
    <row r="10" spans="1:15" x14ac:dyDescent="0.25">
      <c r="A10">
        <f t="shared" si="1"/>
        <v>8</v>
      </c>
      <c r="B10" t="str">
        <f>CONCATENATE("(select idcatalogue from catalogue where code='",Catalogue!$C$5,"')")</f>
        <v>(select idcatalogue from catalogue where code='BlodStorageDoc')</v>
      </c>
      <c r="C10" t="s">
        <v>48</v>
      </c>
      <c r="D10" t="s">
        <v>49</v>
      </c>
      <c r="E10">
        <v>5</v>
      </c>
      <c r="F10">
        <v>1</v>
      </c>
      <c r="G10" t="s">
        <v>18</v>
      </c>
      <c r="H10" t="s">
        <v>18</v>
      </c>
      <c r="I10" t="s">
        <v>18</v>
      </c>
      <c r="J10" t="s">
        <v>18</v>
      </c>
      <c r="K10" t="s">
        <v>18</v>
      </c>
      <c r="L10" t="s">
        <v>18</v>
      </c>
      <c r="N10" t="str">
        <f t="shared" ref="N10" si="3">_xlfn.CONCAT($N$1,     _xlfn.CONCAT(B10),_xlfn.CONCAT(",","'",C10,"'"),_xlfn.CONCAT(",","'",D10,"'"),_xlfn.CONCAT(",",E10),_xlfn.CONCAT(",",F10),_xlfn.CONCAT(",",G10),_xlfn.CONCAT(",",H10),_xlfn.CONCAT(",",I10),_xlfn.CONCAT(",",J10),_xlfn.CONCAT(",",K10),_xlfn.CONCAT(",",L10),              $O$1)</f>
        <v>INSERT INTO [CatalogueDetail] (IdCatalogue,Code,[Description],[Order],IsActive,CreationDate,CreationUserID,CreationOfficeID,UpdateDate,UpdateUserID,UpdateOfficeID) values ((select idcatalogue from catalogue where code='BlodStorageDoc'),'SHAREPOINT','Share Point',5,1,NULL,NULL,NULL,NULL,NULL,NULL)</v>
      </c>
    </row>
    <row r="11" spans="1:15" x14ac:dyDescent="0.25">
      <c r="A11">
        <f t="shared" si="1"/>
        <v>9</v>
      </c>
      <c r="B11" t="str">
        <f>CONCATENATE("(select idcatalogue from catalogue where code='",Catalogue!$C$5,"')")</f>
        <v>(select idcatalogue from catalogue where code='BlodStorageDoc')</v>
      </c>
      <c r="C11" t="s">
        <v>50</v>
      </c>
      <c r="D11" t="s">
        <v>54</v>
      </c>
      <c r="E11">
        <v>5</v>
      </c>
      <c r="F11">
        <v>1</v>
      </c>
      <c r="G11" t="s">
        <v>18</v>
      </c>
      <c r="H11" t="s">
        <v>18</v>
      </c>
      <c r="I11" t="s">
        <v>18</v>
      </c>
      <c r="J11" t="s">
        <v>18</v>
      </c>
      <c r="K11" t="s">
        <v>18</v>
      </c>
      <c r="L11" t="s">
        <v>18</v>
      </c>
      <c r="N11" t="str">
        <f t="shared" ref="N11:N13" si="4">_xlfn.CONCAT($N$1,     _xlfn.CONCAT(B11),_xlfn.CONCAT(",","'",C11,"'"),_xlfn.CONCAT(",","'",D11,"'"),_xlfn.CONCAT(",",E11),_xlfn.CONCAT(",",F11),_xlfn.CONCAT(",",G11),_xlfn.CONCAT(",",H11),_xlfn.CONCAT(",",I11),_xlfn.CONCAT(",",J11),_xlfn.CONCAT(",",K11),_xlfn.CONCAT(",",L11),              $O$1)</f>
        <v>INSERT INTO [CatalogueDetail] (IdCatalogue,Code,[Description],[Order],IsActive,CreationDate,CreationUserID,CreationOfficeID,UpdateDate,UpdateUserID,UpdateOfficeID) values ((select idcatalogue from catalogue where code='BlodStorageDoc'),'MINIO','Minio',5,1,NULL,NULL,NULL,NULL,NULL,NULL)</v>
      </c>
    </row>
    <row r="12" spans="1:15" x14ac:dyDescent="0.25">
      <c r="A12">
        <f t="shared" si="1"/>
        <v>10</v>
      </c>
      <c r="B12" t="str">
        <f>CONCATENATE("(select idcatalogue from catalogue where code='",Catalogue!$C$5,"')")</f>
        <v>(select idcatalogue from catalogue where code='BlodStorageDoc')</v>
      </c>
      <c r="C12" t="s">
        <v>52</v>
      </c>
      <c r="D12" t="s">
        <v>55</v>
      </c>
      <c r="E12">
        <v>5</v>
      </c>
      <c r="F12">
        <v>1</v>
      </c>
      <c r="G12" t="s">
        <v>18</v>
      </c>
      <c r="H12" t="s">
        <v>18</v>
      </c>
      <c r="I12" t="s">
        <v>18</v>
      </c>
      <c r="J12" t="s">
        <v>18</v>
      </c>
      <c r="K12" t="s">
        <v>18</v>
      </c>
      <c r="L12" t="s">
        <v>18</v>
      </c>
      <c r="N12" t="str">
        <f t="shared" si="4"/>
        <v>INSERT INTO [CatalogueDetail] (IdCatalogue,Code,[Description],[Order],IsActive,CreationDate,CreationUserID,CreationOfficeID,UpdateDate,UpdateUserID,UpdateOfficeID) values ((select idcatalogue from catalogue where code='BlodStorageDoc'),'FILESYSTEM','File System',5,1,NULL,NULL,NULL,NULL,NULL,NULL)</v>
      </c>
    </row>
    <row r="13" spans="1:15" x14ac:dyDescent="0.25">
      <c r="A13">
        <f t="shared" si="1"/>
        <v>11</v>
      </c>
      <c r="B13" t="str">
        <f>CONCATENATE("(select idcatalogue from catalogue where code='",Catalogue!$C$5,"')")</f>
        <v>(select idcatalogue from catalogue where code='BlodStorageDoc')</v>
      </c>
      <c r="C13" t="s">
        <v>53</v>
      </c>
      <c r="D13" t="s">
        <v>56</v>
      </c>
      <c r="E13">
        <v>5</v>
      </c>
      <c r="F13">
        <v>1</v>
      </c>
      <c r="G13" t="s">
        <v>18</v>
      </c>
      <c r="H13" t="s">
        <v>18</v>
      </c>
      <c r="I13" t="s">
        <v>18</v>
      </c>
      <c r="J13" t="s">
        <v>18</v>
      </c>
      <c r="K13" t="s">
        <v>18</v>
      </c>
      <c r="L13" t="s">
        <v>18</v>
      </c>
      <c r="N13" t="str">
        <f t="shared" si="4"/>
        <v>INSERT INTO [CatalogueDetail] (IdCatalogue,Code,[Description],[Order],IsActive,CreationDate,CreationUserID,CreationOfficeID,UpdateDate,UpdateUserID,UpdateOfficeID) values ((select idcatalogue from catalogue where code='BlodStorageDoc'),'BDD','Base de datos',5,1,NULL,NULL,NULL,NULL,NULL,NULL)</v>
      </c>
    </row>
    <row r="14" spans="1:15" x14ac:dyDescent="0.25">
      <c r="A14">
        <f t="shared" si="1"/>
        <v>12</v>
      </c>
      <c r="B14" t="str">
        <f>CONCATENATE("(select idcatalogue from catalogue where code='",Catalogue!$C$5,"')")</f>
        <v>(select idcatalogue from catalogue where code='BlodStorageDoc')</v>
      </c>
      <c r="C14" t="s">
        <v>51</v>
      </c>
      <c r="D14" t="s">
        <v>57</v>
      </c>
      <c r="E14">
        <v>5</v>
      </c>
      <c r="F14">
        <v>1</v>
      </c>
      <c r="G14" t="s">
        <v>18</v>
      </c>
      <c r="H14" t="s">
        <v>18</v>
      </c>
      <c r="I14" t="s">
        <v>18</v>
      </c>
      <c r="J14" t="s">
        <v>18</v>
      </c>
      <c r="K14" t="s">
        <v>18</v>
      </c>
      <c r="L14" t="s">
        <v>18</v>
      </c>
      <c r="N14" t="str">
        <f t="shared" ref="N14" si="5">_xlfn.CONCAT($N$1,     _xlfn.CONCAT(B14),_xlfn.CONCAT(",","'",C14,"'"),_xlfn.CONCAT(",","'",D14,"'"),_xlfn.CONCAT(",",E14),_xlfn.CONCAT(",",F14),_xlfn.CONCAT(",",G14),_xlfn.CONCAT(",",H14),_xlfn.CONCAT(",",I14),_xlfn.CONCAT(",",J14),_xlfn.CONCAT(",",K14),_xlfn.CONCAT(",",L14),              $O$1)</f>
        <v>INSERT INTO [CatalogueDetail] (IdCatalogue,Code,[Description],[Order],IsActive,CreationDate,CreationUserID,CreationOfficeID,UpdateDate,UpdateUserID,UpdateOfficeID) values ((select idcatalogue from catalogue where code='BlodStorageDoc'),'AZURE','Azure',5,1,NULL,NULL,NULL,NULL,NULL,NULL)</v>
      </c>
    </row>
    <row r="15" spans="1:15" x14ac:dyDescent="0.25">
      <c r="A15">
        <f t="shared" si="1"/>
        <v>13</v>
      </c>
      <c r="B15" t="str">
        <f>CONCATENATE("(select idcatalogue from catalogue where code='",Catalogue!$C$6,"')")</f>
        <v>(select idcatalogue from catalogue where code='TypeBox')</v>
      </c>
      <c r="C15" t="s">
        <v>61</v>
      </c>
      <c r="D15" t="s">
        <v>60</v>
      </c>
      <c r="E15">
        <v>5</v>
      </c>
      <c r="F15">
        <v>1</v>
      </c>
      <c r="G15" t="s">
        <v>18</v>
      </c>
      <c r="H15" t="s">
        <v>18</v>
      </c>
      <c r="I15" t="s">
        <v>18</v>
      </c>
      <c r="J15" t="s">
        <v>18</v>
      </c>
      <c r="K15" t="s">
        <v>18</v>
      </c>
      <c r="L15" t="s">
        <v>18</v>
      </c>
      <c r="N15" t="str">
        <f t="shared" ref="N15" si="6">_xlfn.CONCAT($N$1,     _xlfn.CONCAT(B15),_xlfn.CONCAT(",","'",C15,"'"),_xlfn.CONCAT(",","'",D15,"'"),_xlfn.CONCAT(",",E15),_xlfn.CONCAT(",",F15),_xlfn.CONCAT(",",G15),_xlfn.CONCAT(",",H15),_xlfn.CONCAT(",",I15),_xlfn.CONCAT(",",J15),_xlfn.CONCAT(",",K15),_xlfn.CONCAT(",",L15),              $O$1)</f>
        <v>INSERT INTO [CatalogueDetail] (IdCatalogue,Code,[Description],[Order],IsActive,CreationDate,CreationUserID,CreationOfficeID,UpdateDate,UpdateUserID,UpdateOfficeID) values ((select idcatalogue from catalogue where code='TypeBox'),'CRDCON','Crédito Consumo',5,1,NULL,NULL,NULL,NULL,NULL,NULL)</v>
      </c>
    </row>
    <row r="16" spans="1:15" x14ac:dyDescent="0.25">
      <c r="A16">
        <f t="shared" si="1"/>
        <v>14</v>
      </c>
      <c r="B16" t="str">
        <f>CONCATENATE("(select idcatalogue from catalogue where code='",Catalogue!$C$6,"')")</f>
        <v>(select idcatalogue from catalogue where code='TypeBox')</v>
      </c>
      <c r="C16" t="s">
        <v>62</v>
      </c>
      <c r="D16" t="s">
        <v>63</v>
      </c>
      <c r="E16">
        <v>5</v>
      </c>
      <c r="F16">
        <v>1</v>
      </c>
      <c r="G16" t="s">
        <v>18</v>
      </c>
      <c r="H16" t="s">
        <v>18</v>
      </c>
      <c r="I16" t="s">
        <v>18</v>
      </c>
      <c r="J16" t="s">
        <v>18</v>
      </c>
      <c r="K16" t="s">
        <v>18</v>
      </c>
      <c r="L16" t="s">
        <v>18</v>
      </c>
      <c r="N16" t="str">
        <f t="shared" ref="N16" si="7">_xlfn.CONCAT($N$1,     _xlfn.CONCAT(B16),_xlfn.CONCAT(",","'",C16,"'"),_xlfn.CONCAT(",","'",D16,"'"),_xlfn.CONCAT(",",E16),_xlfn.CONCAT(",",F16),_xlfn.CONCAT(",",G16),_xlfn.CONCAT(",",H16),_xlfn.CONCAT(",",I16),_xlfn.CONCAT(",",J16),_xlfn.CONCAT(",",K16),_xlfn.CONCAT(",",L16),              $O$1)</f>
        <v>INSERT INTO [CatalogueDetail] (IdCatalogue,Code,[Description],[Order],IsActive,CreationDate,CreationUserID,CreationOfficeID,UpdateDate,UpdateUserID,UpdateOfficeID) values ((select idcatalogue from catalogue where code='TypeBox'),'CRDMIC','Microcrédito',5,1,NULL,NULL,NULL,NULL,NULL,NULL)</v>
      </c>
    </row>
    <row r="17" spans="1:14" x14ac:dyDescent="0.25">
      <c r="A17">
        <f t="shared" si="1"/>
        <v>15</v>
      </c>
      <c r="B17" t="str">
        <f>CONCATENATE("(select idcatalogue from catalogue where code='",Catalogue!$C$6,"')")</f>
        <v>(select idcatalogue from catalogue where code='TypeBox')</v>
      </c>
      <c r="C17" t="s">
        <v>64</v>
      </c>
      <c r="D17" t="s">
        <v>65</v>
      </c>
      <c r="E17">
        <v>5</v>
      </c>
      <c r="F17">
        <v>1</v>
      </c>
      <c r="G17" t="s">
        <v>18</v>
      </c>
      <c r="H17" t="s">
        <v>18</v>
      </c>
      <c r="I17" t="s">
        <v>18</v>
      </c>
      <c r="J17" t="s">
        <v>18</v>
      </c>
      <c r="K17" t="s">
        <v>18</v>
      </c>
      <c r="L17" t="s">
        <v>18</v>
      </c>
      <c r="N17" t="str">
        <f t="shared" ref="N17" si="8">_xlfn.CONCAT($N$1,     _xlfn.CONCAT(B17),_xlfn.CONCAT(",","'",C17,"'"),_xlfn.CONCAT(",","'",D17,"'"),_xlfn.CONCAT(",",E17),_xlfn.CONCAT(",",F17),_xlfn.CONCAT(",",G17),_xlfn.CONCAT(",",H17),_xlfn.CONCAT(",",I17),_xlfn.CONCAT(",",J17),_xlfn.CONCAT(",",K17),_xlfn.CONCAT(",",L17),              $O$1)</f>
        <v>INSERT INTO [CatalogueDetail] (IdCatalogue,Code,[Description],[Order],IsActive,CreationDate,CreationUserID,CreationOfficeID,UpdateDate,UpdateUserID,UpdateOfficeID) values ((select idcatalogue from catalogue where code='TypeBox'),'CRDPAG','Pagarés',5,1,NULL,NULL,NULL,NULL,NULL,NULL)</v>
      </c>
    </row>
    <row r="18" spans="1:14" x14ac:dyDescent="0.25">
      <c r="A18">
        <f t="shared" si="1"/>
        <v>16</v>
      </c>
      <c r="B18" t="str">
        <f>CONCATENATE("(select idcatalogue from catalogue where code='",Catalogue!$C$7,"')")</f>
        <v>(select idcatalogue from catalogue where code='TypeField')</v>
      </c>
      <c r="C18" t="s">
        <v>68</v>
      </c>
      <c r="D18" t="s">
        <v>69</v>
      </c>
      <c r="E18">
        <v>5</v>
      </c>
      <c r="F18">
        <v>1</v>
      </c>
      <c r="G18" t="s">
        <v>18</v>
      </c>
      <c r="H18" t="s">
        <v>18</v>
      </c>
      <c r="I18" t="s">
        <v>18</v>
      </c>
      <c r="J18" t="s">
        <v>18</v>
      </c>
      <c r="K18" t="s">
        <v>18</v>
      </c>
      <c r="L18" t="s">
        <v>18</v>
      </c>
      <c r="N18" t="str">
        <f t="shared" ref="N18" si="9">_xlfn.CONCAT($N$1,     _xlfn.CONCAT(B18),_xlfn.CONCAT(",","'",C18,"'"),_xlfn.CONCAT(",","'",D18,"'"),_xlfn.CONCAT(",",E18),_xlfn.CONCAT(",",F18),_xlfn.CONCAT(",",G18),_xlfn.CONCAT(",",H18),_xlfn.CONCAT(",",I18),_xlfn.CONCAT(",",J18),_xlfn.CONCAT(",",K18),_xlfn.CONCAT(",",L18),              $O$1)</f>
        <v>INSERT INTO [CatalogueDetail] (IdCatalogue,Code,[Description],[Order],IsActive,CreationDate,CreationUserID,CreationOfficeID,UpdateDate,UpdateUserID,UpdateOfficeID) values ((select idcatalogue from catalogue where code='TypeField'),'TEXT','Texto',5,1,NULL,NULL,NULL,NULL,NULL,NULL)</v>
      </c>
    </row>
    <row r="19" spans="1:14" x14ac:dyDescent="0.25">
      <c r="A19">
        <f t="shared" si="1"/>
        <v>17</v>
      </c>
      <c r="B19" t="str">
        <f>CONCATENATE("(select idcatalogue from catalogue where code='",Catalogue!$C$7,"')")</f>
        <v>(select idcatalogue from catalogue where code='TypeField')</v>
      </c>
      <c r="C19" t="s">
        <v>31</v>
      </c>
      <c r="D19" t="s">
        <v>70</v>
      </c>
      <c r="E19">
        <v>5</v>
      </c>
      <c r="F19">
        <v>1</v>
      </c>
      <c r="G19" t="s">
        <v>18</v>
      </c>
      <c r="H19" t="s">
        <v>18</v>
      </c>
      <c r="I19" t="s">
        <v>18</v>
      </c>
      <c r="J19" t="s">
        <v>18</v>
      </c>
      <c r="K19" t="s">
        <v>18</v>
      </c>
      <c r="L19" t="s">
        <v>18</v>
      </c>
      <c r="N19" t="str">
        <f t="shared" ref="N19:N20" si="10">_xlfn.CONCAT($N$1,     _xlfn.CONCAT(B19),_xlfn.CONCAT(",","'",C19,"'"),_xlfn.CONCAT(",","'",D19,"'"),_xlfn.CONCAT(",",E19),_xlfn.CONCAT(",",F19),_xlfn.CONCAT(",",G19),_xlfn.CONCAT(",",H19),_xlfn.CONCAT(",",I19),_xlfn.CONCAT(",",J19),_xlfn.CONCAT(",",K19),_xlfn.CONCAT(",",L19),              $O$1)</f>
        <v>INSERT INTO [CatalogueDetail] (IdCatalogue,Code,[Description],[Order],IsActive,CreationDate,CreationUserID,CreationOfficeID,UpdateDate,UpdateUserID,UpdateOfficeID) values ((select idcatalogue from catalogue where code='TypeField'),'DATE','Fecha',5,1,NULL,NULL,NULL,NULL,NULL,NULL)</v>
      </c>
    </row>
    <row r="20" spans="1:14" x14ac:dyDescent="0.25">
      <c r="A20">
        <f t="shared" si="1"/>
        <v>18</v>
      </c>
      <c r="B20" t="str">
        <f>CONCATENATE("(select idcatalogue from catalogue where code='",Catalogue!$C$7,"')")</f>
        <v>(select idcatalogue from catalogue where code='TypeField')</v>
      </c>
      <c r="C20" t="s">
        <v>71</v>
      </c>
      <c r="D20" t="s">
        <v>73</v>
      </c>
      <c r="E20">
        <v>5</v>
      </c>
      <c r="F20">
        <v>1</v>
      </c>
      <c r="G20" t="s">
        <v>18</v>
      </c>
      <c r="H20" t="s">
        <v>18</v>
      </c>
      <c r="I20" t="s">
        <v>18</v>
      </c>
      <c r="J20" t="s">
        <v>18</v>
      </c>
      <c r="K20" t="s">
        <v>18</v>
      </c>
      <c r="L20" t="s">
        <v>18</v>
      </c>
      <c r="N20" t="str">
        <f t="shared" si="10"/>
        <v>INSERT INTO [CatalogueDetail] (IdCatalogue,Code,[Description],[Order],IsActive,CreationDate,CreationUserID,CreationOfficeID,UpdateDate,UpdateUserID,UpdateOfficeID) values ((select idcatalogue from catalogue where code='TypeField'),'INT','Entero',5,1,NULL,NULL,NULL,NULL,NULL,NULL)</v>
      </c>
    </row>
    <row r="21" spans="1:14" x14ac:dyDescent="0.25">
      <c r="A21">
        <f t="shared" si="1"/>
        <v>19</v>
      </c>
      <c r="B21" t="str">
        <f>CONCATENATE("(select idcatalogue from catalogue where code='",Catalogue!$C$7,"')")</f>
        <v>(select idcatalogue from catalogue where code='TypeField')</v>
      </c>
      <c r="C21" t="s">
        <v>72</v>
      </c>
      <c r="D21" t="s">
        <v>74</v>
      </c>
      <c r="E21">
        <v>5</v>
      </c>
      <c r="F21">
        <v>1</v>
      </c>
      <c r="G21" t="s">
        <v>18</v>
      </c>
      <c r="H21" t="s">
        <v>18</v>
      </c>
      <c r="I21" t="s">
        <v>18</v>
      </c>
      <c r="J21" t="s">
        <v>18</v>
      </c>
      <c r="K21" t="s">
        <v>18</v>
      </c>
      <c r="L21" t="s">
        <v>18</v>
      </c>
      <c r="N21" t="str">
        <f t="shared" ref="N21:N23" si="11">_xlfn.CONCAT($N$1,     _xlfn.CONCAT(B21),_xlfn.CONCAT(",","'",C21,"'"),_xlfn.CONCAT(",","'",D21,"'"),_xlfn.CONCAT(",",E21),_xlfn.CONCAT(",",F21),_xlfn.CONCAT(",",G21),_xlfn.CONCAT(",",H21),_xlfn.CONCAT(",",I21),_xlfn.CONCAT(",",J21),_xlfn.CONCAT(",",K21),_xlfn.CONCAT(",",L21),              $O$1)</f>
        <v>INSERT INTO [CatalogueDetail] (IdCatalogue,Code,[Description],[Order],IsActive,CreationDate,CreationUserID,CreationOfficeID,UpdateDate,UpdateUserID,UpdateOfficeID) values ((select idcatalogue from catalogue where code='TypeField'),'DECIMAL','Decimal',5,1,NULL,NULL,NULL,NULL,NULL,NULL)</v>
      </c>
    </row>
    <row r="22" spans="1:14" x14ac:dyDescent="0.25">
      <c r="A22">
        <f t="shared" si="1"/>
        <v>20</v>
      </c>
      <c r="B22" t="str">
        <f>CONCATENATE("(select idcatalogue from catalogue where code='",Catalogue!$C$8,"')")</f>
        <v>(select idcatalogue from catalogue where code='TypeFolder')</v>
      </c>
      <c r="C22" t="s">
        <v>77</v>
      </c>
      <c r="D22" t="s">
        <v>79</v>
      </c>
      <c r="E22">
        <v>5</v>
      </c>
      <c r="F22">
        <v>1</v>
      </c>
      <c r="G22" t="s">
        <v>18</v>
      </c>
      <c r="H22" t="s">
        <v>18</v>
      </c>
      <c r="I22" t="s">
        <v>18</v>
      </c>
      <c r="J22" t="s">
        <v>18</v>
      </c>
      <c r="K22" t="s">
        <v>18</v>
      </c>
      <c r="L22" t="s">
        <v>18</v>
      </c>
      <c r="N22" t="str">
        <f t="shared" si="11"/>
        <v>INSERT INTO [CatalogueDetail] (IdCatalogue,Code,[Description],[Order],IsActive,CreationDate,CreationUserID,CreationOfficeID,UpdateDate,UpdateUserID,UpdateOfficeID) values ((select idcatalogue from catalogue where code='TypeFolder'),'SOLCRDCON','Sol. de consumo',5,1,NULL,NULL,NULL,NULL,NULL,NULL)</v>
      </c>
    </row>
    <row r="23" spans="1:14" x14ac:dyDescent="0.25">
      <c r="A23">
        <f t="shared" si="1"/>
        <v>21</v>
      </c>
      <c r="B23" t="str">
        <f>CONCATENATE("(select idcatalogue from catalogue where code='",Catalogue!$C$8,"')")</f>
        <v>(select idcatalogue from catalogue where code='TypeFolder')</v>
      </c>
      <c r="C23" t="s">
        <v>78</v>
      </c>
      <c r="D23" t="s">
        <v>80</v>
      </c>
      <c r="E23">
        <v>5</v>
      </c>
      <c r="F23">
        <v>1</v>
      </c>
      <c r="G23" t="s">
        <v>18</v>
      </c>
      <c r="H23" t="s">
        <v>18</v>
      </c>
      <c r="I23" t="s">
        <v>18</v>
      </c>
      <c r="J23" t="s">
        <v>18</v>
      </c>
      <c r="K23" t="s">
        <v>18</v>
      </c>
      <c r="L23" t="s">
        <v>18</v>
      </c>
      <c r="N23" t="str">
        <f t="shared" si="11"/>
        <v>INSERT INTO [CatalogueDetail] (IdCatalogue,Code,[Description],[Order],IsActive,CreationDate,CreationUserID,CreationOfficeID,UpdateDate,UpdateUserID,UpdateOfficeID) values ((select idcatalogue from catalogue where code='TypeFolder'),'SOLCRDMIC','Sol de micro',5,1,NULL,NULL,NULL,NULL,NULL,NULL)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B690A-2D09-4497-B319-9E93BED25614}">
  <sheetPr>
    <tabColor rgb="FFFF0000"/>
  </sheetPr>
  <dimension ref="A1:V5"/>
  <sheetViews>
    <sheetView workbookViewId="0">
      <selection activeCell="D10" sqref="D10"/>
    </sheetView>
  </sheetViews>
  <sheetFormatPr defaultColWidth="5.5703125" defaultRowHeight="15" x14ac:dyDescent="0.25"/>
  <cols>
    <col min="1" max="1" width="11.140625" bestFit="1" customWidth="1"/>
    <col min="2" max="2" width="6.7109375" bestFit="1" customWidth="1"/>
    <col min="3" max="3" width="11.5703125" bestFit="1" customWidth="1"/>
    <col min="4" max="4" width="19.7109375" bestFit="1" customWidth="1"/>
    <col min="5" max="5" width="5" bestFit="1" customWidth="1"/>
    <col min="6" max="6" width="11.28515625" bestFit="1" customWidth="1"/>
    <col min="7" max="7" width="12.140625" bestFit="1" customWidth="1"/>
    <col min="8" max="8" width="24.5703125" bestFit="1" customWidth="1"/>
    <col min="9" max="9" width="9.42578125" style="5" bestFit="1" customWidth="1"/>
    <col min="10" max="10" width="12.28515625" bestFit="1" customWidth="1"/>
    <col min="11" max="11" width="5.42578125" customWidth="1"/>
    <col min="20" max="20" width="5.5703125" style="1"/>
    <col min="21" max="21" width="36" customWidth="1"/>
  </cols>
  <sheetData>
    <row r="1" spans="1:22" ht="18" customHeight="1" x14ac:dyDescent="0.25">
      <c r="D1" s="5"/>
      <c r="E1" s="5"/>
      <c r="F1" s="5"/>
      <c r="G1" s="5"/>
      <c r="H1" s="5"/>
      <c r="J1" s="5"/>
      <c r="K1" s="5"/>
      <c r="L1" s="5"/>
      <c r="M1" s="5"/>
      <c r="N1" s="5"/>
      <c r="O1" s="5"/>
      <c r="P1" s="5"/>
      <c r="Q1" s="5"/>
      <c r="R1" s="5"/>
      <c r="S1" s="5"/>
      <c r="U1" s="4" t="s">
        <v>30</v>
      </c>
      <c r="V1" t="s">
        <v>15</v>
      </c>
    </row>
    <row r="2" spans="1:22" ht="15.75" thickBot="1" x14ac:dyDescent="0.3">
      <c r="A2" s="2" t="s">
        <v>23</v>
      </c>
      <c r="B2" s="6" t="s">
        <v>20</v>
      </c>
      <c r="C2" s="2" t="s">
        <v>4</v>
      </c>
      <c r="D2" s="2" t="s">
        <v>5</v>
      </c>
      <c r="E2" s="2" t="s">
        <v>21</v>
      </c>
      <c r="F2" s="2" t="s">
        <v>24</v>
      </c>
      <c r="G2" s="2" t="s">
        <v>25</v>
      </c>
      <c r="H2" s="2" t="s">
        <v>26</v>
      </c>
      <c r="I2" s="6" t="s">
        <v>27</v>
      </c>
      <c r="J2" s="2" t="s">
        <v>28</v>
      </c>
      <c r="K2" s="2" t="s">
        <v>7</v>
      </c>
      <c r="L2" s="2" t="s">
        <v>29</v>
      </c>
      <c r="M2" s="2" t="s">
        <v>6</v>
      </c>
      <c r="N2" s="6" t="s">
        <v>8</v>
      </c>
      <c r="O2" s="6" t="s">
        <v>9</v>
      </c>
      <c r="P2" s="6" t="s">
        <v>10</v>
      </c>
      <c r="Q2" s="6" t="s">
        <v>11</v>
      </c>
      <c r="R2" s="6" t="s">
        <v>12</v>
      </c>
      <c r="S2" s="6" t="s">
        <v>0</v>
      </c>
      <c r="T2" s="3"/>
      <c r="U2" s="2" t="s">
        <v>13</v>
      </c>
      <c r="V2" s="2"/>
    </row>
    <row r="3" spans="1:22" ht="15.75" thickTop="1" x14ac:dyDescent="0.25">
      <c r="B3" t="s">
        <v>33</v>
      </c>
      <c r="C3" t="s">
        <v>48</v>
      </c>
      <c r="D3" t="s">
        <v>82</v>
      </c>
      <c r="E3" t="s">
        <v>68</v>
      </c>
      <c r="F3">
        <v>0</v>
      </c>
      <c r="G3" t="s">
        <v>18</v>
      </c>
      <c r="H3" s="7" t="s">
        <v>85</v>
      </c>
      <c r="K3">
        <v>1</v>
      </c>
      <c r="L3" s="5" t="s">
        <v>19</v>
      </c>
      <c r="M3" s="5" t="s">
        <v>22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  <c r="S3" t="s">
        <v>18</v>
      </c>
      <c r="U3" t="str">
        <f>_xlfn.CONCAT($U$1,_xlfn.CONCAT("'",B3,"'"),_xlfn.CONCAT(",","'",C3,"'"),_xlfn.CONCAT(",","'",D3,"'"),_xlfn.CONCAT(",","'",E3,"'"),_xlfn.CONCAT(",",F3),_xlfn.CONCAT(",",G3),_xlfn.CONCAT(",","'",H3,"'"),_xlfn.CONCAT(",","'",I3,"'"),_xlfn.CONCAT(",","'",J3,"'"),_xlfn.CONCAT(",",K3),_xlfn.CONCAT(",",L3),_xlfn.CONCAT(",",M3),_xlfn.CONCAT(",",N3),_xlfn.CONCAT(",",O3),_xlfn.CONCAT(",",P3),_xlfn.CONCAT(",",Q3),_xlfn.CONCAT(",",R3),_xlfn.CONCAT(",",S3),$V$1)</f>
        <v>INSERT INTO [Parameter] (System,Code,Description,Type,IntegerValue,DecimalValue,TextValue,DateValue,BooleanValue,IsInstitution,IsEncripted,IsActive,CreationDate,CreationUserID,CreationOfficeID,UpdateDate,UpdateUserID,UpdateOfficeID) values ('DOC','SHAREPOINT','Servidor de share point','TEXT',0,NULL,'\\\\10.10.0.50\\TestForms\\','','',1,0,1,NULL,NULL,NULL,NULL,NULL,NULL)</v>
      </c>
    </row>
    <row r="4" spans="1:22" x14ac:dyDescent="0.25">
      <c r="B4" t="s">
        <v>33</v>
      </c>
      <c r="C4" t="s">
        <v>50</v>
      </c>
      <c r="D4" t="s">
        <v>81</v>
      </c>
      <c r="E4" t="s">
        <v>68</v>
      </c>
      <c r="F4">
        <v>0</v>
      </c>
      <c r="G4" t="s">
        <v>18</v>
      </c>
      <c r="H4" t="s">
        <v>84</v>
      </c>
      <c r="K4">
        <v>1</v>
      </c>
      <c r="L4" s="5" t="s">
        <v>19</v>
      </c>
      <c r="M4" s="5" t="s">
        <v>22</v>
      </c>
      <c r="N4" t="s">
        <v>18</v>
      </c>
      <c r="O4" t="s">
        <v>18</v>
      </c>
      <c r="P4" t="s">
        <v>18</v>
      </c>
      <c r="Q4" t="s">
        <v>18</v>
      </c>
      <c r="R4" t="s">
        <v>18</v>
      </c>
      <c r="S4" t="s">
        <v>18</v>
      </c>
      <c r="U4" t="str">
        <f t="shared" ref="U4:U5" si="0">_xlfn.CONCAT($U$1,_xlfn.CONCAT("'",B4,"'"),_xlfn.CONCAT(",","'",C4,"'"),_xlfn.CONCAT(",","'",D4,"'"),_xlfn.CONCAT(",","'",E4,"'"),_xlfn.CONCAT(",",F4),_xlfn.CONCAT(",",G4),_xlfn.CONCAT(",","'",H4,"'"),_xlfn.CONCAT(",","'",I4,"'"),_xlfn.CONCAT(",","'",J4,"'"),_xlfn.CONCAT(",",K4),_xlfn.CONCAT(",",L4),_xlfn.CONCAT(",",M4),_xlfn.CONCAT(",",N4),_xlfn.CONCAT(",",O4),_xlfn.CONCAT(",",P4),_xlfn.CONCAT(",",Q4),_xlfn.CONCAT(",",R4),_xlfn.CONCAT(",",S4),$V$1)</f>
        <v>INSERT INTO [Parameter] (System,Code,Description,Type,IntegerValue,DecimalValue,TextValue,DateValue,BooleanValue,IsInstitution,IsEncripted,IsActive,CreationDate,CreationUserID,CreationOfficeID,UpdateDate,UpdateUserID,UpdateOfficeID) values ('DOC','MINIO','Servidor de minio','TEXT',0,NULL,'"http:10.10.10.10"','','',1,0,1,NULL,NULL,NULL,NULL,NULL,NULL)</v>
      </c>
    </row>
    <row r="5" spans="1:22" x14ac:dyDescent="0.25">
      <c r="B5" t="s">
        <v>33</v>
      </c>
      <c r="C5" t="s">
        <v>51</v>
      </c>
      <c r="D5" t="s">
        <v>83</v>
      </c>
      <c r="E5" t="s">
        <v>68</v>
      </c>
      <c r="F5">
        <v>0</v>
      </c>
      <c r="G5" t="s">
        <v>18</v>
      </c>
      <c r="H5" t="s">
        <v>84</v>
      </c>
      <c r="K5">
        <v>1</v>
      </c>
      <c r="L5" s="5" t="s">
        <v>19</v>
      </c>
      <c r="M5" s="5" t="s">
        <v>22</v>
      </c>
      <c r="N5" t="s">
        <v>18</v>
      </c>
      <c r="O5" t="s">
        <v>18</v>
      </c>
      <c r="P5" t="s">
        <v>18</v>
      </c>
      <c r="Q5" t="s">
        <v>18</v>
      </c>
      <c r="R5" t="s">
        <v>18</v>
      </c>
      <c r="S5" t="s">
        <v>18</v>
      </c>
      <c r="U5" t="str">
        <f t="shared" si="0"/>
        <v>INSERT INTO [Parameter] (System,Code,Description,Type,IntegerValue,DecimalValue,TextValue,DateValue,BooleanValue,IsInstitution,IsEncripted,IsActive,CreationDate,CreationUserID,CreationOfficeID,UpdateDate,UpdateUserID,UpdateOfficeID) values ('DOC','AZURE','Servidor de Azure','TEXT',0,NULL,'"http:10.10.10.10"','','',1,0,1,NULL,NULL,NULL,NULL,NULL,NULL)</v>
      </c>
    </row>
  </sheetData>
  <hyperlinks>
    <hyperlink ref="H3" r:id="rId1" xr:uid="{553D66DC-2485-4933-BE99-3424FE86CB1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2202D-203C-4CB4-B196-EA265A445373}">
  <sheetPr>
    <tabColor theme="9"/>
  </sheetPr>
  <dimension ref="A1:P24"/>
  <sheetViews>
    <sheetView workbookViewId="0">
      <selection activeCell="O3" sqref="O3:O6"/>
    </sheetView>
  </sheetViews>
  <sheetFormatPr defaultColWidth="14.5703125" defaultRowHeight="15" x14ac:dyDescent="0.25"/>
  <cols>
    <col min="1" max="1" width="11.5703125" bestFit="1" customWidth="1"/>
    <col min="2" max="2" width="15.7109375" bestFit="1" customWidth="1"/>
    <col min="3" max="3" width="9.28515625" bestFit="1" customWidth="1"/>
    <col min="4" max="4" width="22.42578125" bestFit="1" customWidth="1"/>
    <col min="5" max="5" width="7.42578125" bestFit="1" customWidth="1"/>
    <col min="6" max="6" width="7" bestFit="1" customWidth="1"/>
    <col min="7" max="7" width="7.28515625" bestFit="1" customWidth="1"/>
    <col min="8" max="8" width="11.85546875" bestFit="1" customWidth="1"/>
    <col min="9" max="9" width="13.5703125" bestFit="1" customWidth="1"/>
    <col min="10" max="10" width="14.7109375" bestFit="1" customWidth="1"/>
    <col min="11" max="11" width="10.85546875" bestFit="1" customWidth="1"/>
    <col min="12" max="12" width="12.5703125" bestFit="1" customWidth="1"/>
    <col min="13" max="13" width="13.7109375" bestFit="1" customWidth="1"/>
    <col min="14" max="14" width="2.28515625" style="1" customWidth="1"/>
    <col min="15" max="15" width="216.7109375" bestFit="1" customWidth="1"/>
    <col min="16" max="16" width="15.28515625" customWidth="1"/>
  </cols>
  <sheetData>
    <row r="1" spans="1:16" x14ac:dyDescent="0.25">
      <c r="O1" t="s">
        <v>87</v>
      </c>
      <c r="P1" t="s">
        <v>15</v>
      </c>
    </row>
    <row r="2" spans="1:16" ht="15.75" thickBot="1" x14ac:dyDescent="0.3">
      <c r="A2" s="17" t="s">
        <v>88</v>
      </c>
      <c r="B2" s="2" t="s">
        <v>4</v>
      </c>
      <c r="C2" s="12" t="s">
        <v>89</v>
      </c>
      <c r="D2" s="2" t="s">
        <v>5</v>
      </c>
      <c r="E2" s="11" t="s">
        <v>21</v>
      </c>
      <c r="F2" s="2" t="s">
        <v>90</v>
      </c>
      <c r="G2" s="2" t="s">
        <v>6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0</v>
      </c>
      <c r="N2" s="3"/>
      <c r="O2" s="2" t="s">
        <v>13</v>
      </c>
      <c r="P2" s="2"/>
    </row>
    <row r="3" spans="1:16" ht="16.5" thickTop="1" thickBot="1" x14ac:dyDescent="0.3">
      <c r="A3" s="10">
        <v>1</v>
      </c>
      <c r="B3" t="s">
        <v>164</v>
      </c>
      <c r="C3">
        <f>ValoresTablas!$B$2</f>
        <v>2</v>
      </c>
      <c r="D3" t="s">
        <v>91</v>
      </c>
      <c r="E3" t="s">
        <v>92</v>
      </c>
      <c r="F3">
        <v>10</v>
      </c>
      <c r="G3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s="3"/>
      <c r="O3" t="str">
        <f>_xlfn.CONCAT($O$1,_xlfn.CONCAT("'",B3,"'"),_xlfn.CONCAT(",","'",C3,"'"),_xlfn.CONCAT(",","'",D3,"'"),_xlfn.CONCAT(",'",E3),_xlfn.CONCAT("',",F3),_xlfn.CONCAT(",",G3),_xlfn.CONCAT(",",H3),_xlfn.CONCAT(",",I3),_xlfn.CONCAT(",",J3),_xlfn.CONCAT(",",K3),_xlfn.CONCAT(",",L3),_xlfn.CONCAT(",",M3),$P$1)</f>
        <v>INSERT INTO [Field] (Code,Institution,Description,Type,Length,IsActive,CreationDate,CreationUserID,CreationOfficeID,UpdateDate,UpdateUserID,UpdateOfficeID) values ('CED','2','CEDULA IDENTIDAD','STRING',10,1,null,null,null,null,null,null)</v>
      </c>
    </row>
    <row r="4" spans="1:16" ht="16.5" thickTop="1" thickBot="1" x14ac:dyDescent="0.3">
      <c r="A4" s="10">
        <v>2</v>
      </c>
      <c r="B4" t="s">
        <v>165</v>
      </c>
      <c r="C4">
        <f>ValoresTablas!$B$2</f>
        <v>2</v>
      </c>
      <c r="D4" t="s">
        <v>165</v>
      </c>
      <c r="E4" t="s">
        <v>92</v>
      </c>
      <c r="F4">
        <v>16</v>
      </c>
      <c r="G4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s="3"/>
      <c r="O4" t="str">
        <f t="shared" ref="O4:O6" si="0">_xlfn.CONCAT($O$1,_xlfn.CONCAT("'",B4,"'"),_xlfn.CONCAT(",","'",C4,"'"),_xlfn.CONCAT(",","'",D4,"'"),_xlfn.CONCAT(",'",E4),_xlfn.CONCAT("',",F4),_xlfn.CONCAT(",",G4),_xlfn.CONCAT(",",H4),_xlfn.CONCAT(",",I4),_xlfn.CONCAT(",",J4),_xlfn.CONCAT(",",K4),_xlfn.CONCAT(",",L4),_xlfn.CONCAT(",",M4),$P$1)</f>
        <v>INSERT INTO [Field] (Code,Institution,Description,Type,Length,IsActive,CreationDate,CreationUserID,CreationOfficeID,UpdateDate,UpdateUserID,UpdateOfficeID) values ('OFICINA','2','OFICINA','STRING',16,1,null,null,null,null,null,null)</v>
      </c>
    </row>
    <row r="5" spans="1:16" ht="16.5" thickTop="1" thickBot="1" x14ac:dyDescent="0.3">
      <c r="A5" s="10">
        <v>3</v>
      </c>
      <c r="B5" t="s">
        <v>166</v>
      </c>
      <c r="C5">
        <f>ValoresTablas!$B$2</f>
        <v>2</v>
      </c>
      <c r="D5" t="s">
        <v>167</v>
      </c>
      <c r="E5" t="s">
        <v>92</v>
      </c>
      <c r="F5">
        <v>32</v>
      </c>
      <c r="G5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s="3"/>
      <c r="O5" t="str">
        <f t="shared" si="0"/>
        <v>INSERT INTO [Field] (Code,Institution,Description,Type,Length,IsActive,CreationDate,CreationUserID,CreationOfficeID,UpdateDate,UpdateUserID,UpdateOfficeID) values ('CODCRED','2','CODIGO CREDITO','STRING',32,1,null,null,null,null,null,null)</v>
      </c>
    </row>
    <row r="6" spans="1:16" s="10" customFormat="1" ht="16.5" thickTop="1" thickBot="1" x14ac:dyDescent="0.3">
      <c r="A6" s="10">
        <v>4</v>
      </c>
      <c r="B6" s="10" t="s">
        <v>137</v>
      </c>
      <c r="C6" s="10">
        <f>ValoresTablas!$B$2</f>
        <v>2</v>
      </c>
      <c r="D6" s="10" t="s">
        <v>137</v>
      </c>
      <c r="E6" t="s">
        <v>31</v>
      </c>
      <c r="F6" s="10">
        <v>16</v>
      </c>
      <c r="G6" s="10">
        <v>1</v>
      </c>
      <c r="H6" s="10" t="s">
        <v>1</v>
      </c>
      <c r="I6" s="10" t="s">
        <v>1</v>
      </c>
      <c r="J6" s="10" t="s">
        <v>1</v>
      </c>
      <c r="K6" s="10" t="s">
        <v>1</v>
      </c>
      <c r="L6" s="10" t="s">
        <v>1</v>
      </c>
      <c r="M6" s="10" t="s">
        <v>1</v>
      </c>
      <c r="N6" s="3"/>
      <c r="O6" s="10" t="str">
        <f t="shared" si="0"/>
        <v>INSERT INTO [Field] (Code,Institution,Description,Type,Length,IsActive,CreationDate,CreationUserID,CreationOfficeID,UpdateDate,UpdateUserID,UpdateOfficeID) values ('FECHA','2','FECHA','DATE',16,1,null,null,null,null,null,null)</v>
      </c>
    </row>
    <row r="7" spans="1:16" ht="16.5" thickTop="1" thickBot="1" x14ac:dyDescent="0.3">
      <c r="A7" s="10"/>
      <c r="N7" s="3"/>
    </row>
    <row r="8" spans="1:16" ht="16.5" thickTop="1" thickBot="1" x14ac:dyDescent="0.3">
      <c r="A8" s="10"/>
      <c r="N8" s="3"/>
    </row>
    <row r="9" spans="1:16" ht="16.5" thickTop="1" thickBot="1" x14ac:dyDescent="0.3">
      <c r="A9" s="10"/>
      <c r="N9" s="3"/>
    </row>
    <row r="10" spans="1:16" ht="16.5" thickTop="1" thickBot="1" x14ac:dyDescent="0.3">
      <c r="A10" s="10"/>
      <c r="N10" s="3"/>
    </row>
    <row r="11" spans="1:16" ht="16.5" thickTop="1" thickBot="1" x14ac:dyDescent="0.3">
      <c r="A11" s="10"/>
      <c r="N11" s="3"/>
    </row>
    <row r="12" spans="1:16" ht="16.5" thickTop="1" thickBot="1" x14ac:dyDescent="0.3">
      <c r="A12" s="10"/>
      <c r="N12" s="3"/>
    </row>
    <row r="13" spans="1:16" ht="15.75" thickTop="1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No existe tipo ingresado en ValoresGlobales" xr:uid="{B5C34DAF-69D2-4C48-99B8-85274E563C3E}">
          <x14:formula1>
            <xm:f>ValoresGlobales!$B$2:$B$1048576</xm:f>
          </x14:formula1>
          <xm:sqref>E3:E1048576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415AF-54FF-4750-94B9-B9BD1647014B}">
  <dimension ref="A1:O4"/>
  <sheetViews>
    <sheetView workbookViewId="0">
      <selection activeCell="D27" sqref="D27"/>
    </sheetView>
  </sheetViews>
  <sheetFormatPr defaultColWidth="14.5703125" defaultRowHeight="15" x14ac:dyDescent="0.25"/>
  <cols>
    <col min="1" max="1" width="11.5703125" bestFit="1" customWidth="1"/>
    <col min="2" max="2" width="9.28515625" bestFit="1" customWidth="1"/>
    <col min="3" max="3" width="17.5703125" bestFit="1" customWidth="1"/>
    <col min="4" max="4" width="35.42578125" bestFit="1" customWidth="1"/>
    <col min="5" max="5" width="8.28515625" bestFit="1" customWidth="1"/>
    <col min="6" max="6" width="7.28515625" bestFit="1" customWidth="1"/>
    <col min="7" max="12" width="3.42578125" customWidth="1"/>
    <col min="13" max="13" width="2.28515625" style="1" customWidth="1"/>
    <col min="14" max="14" width="204.140625" bestFit="1" customWidth="1"/>
    <col min="15" max="15" width="15.28515625" customWidth="1"/>
  </cols>
  <sheetData>
    <row r="1" spans="1:15" x14ac:dyDescent="0.25">
      <c r="N1" t="s">
        <v>93</v>
      </c>
      <c r="O1" t="s">
        <v>15</v>
      </c>
    </row>
    <row r="2" spans="1:15" ht="15.75" thickBot="1" x14ac:dyDescent="0.3">
      <c r="A2" s="17" t="s">
        <v>94</v>
      </c>
      <c r="B2" s="12" t="s">
        <v>89</v>
      </c>
      <c r="C2" s="2" t="s">
        <v>4</v>
      </c>
      <c r="D2" s="2" t="s">
        <v>5</v>
      </c>
      <c r="E2" s="2" t="s">
        <v>21</v>
      </c>
      <c r="F2" s="2" t="s">
        <v>6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0</v>
      </c>
      <c r="M2" s="3"/>
      <c r="N2" s="2" t="s">
        <v>13</v>
      </c>
      <c r="O2" s="2"/>
    </row>
    <row r="3" spans="1:15" ht="15.75" thickTop="1" x14ac:dyDescent="0.25">
      <c r="A3" s="10">
        <v>1</v>
      </c>
      <c r="B3">
        <f>+ValoresTablas!$B$2</f>
        <v>2</v>
      </c>
      <c r="C3" t="s">
        <v>95</v>
      </c>
      <c r="D3" t="s">
        <v>96</v>
      </c>
      <c r="E3" t="s">
        <v>61</v>
      </c>
      <c r="F3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N3" t="str">
        <f>_xlfn.CONCAT($N$1,_xlfn.CONCAT("'",B3,"'"),_xlfn.CONCAT(",","'",C3,"'"),_xlfn.CONCAT(",","'",D3,"'"),_xlfn.CONCAT(",'",E3),_xlfn.CONCAT("',",F3),_xlfn.CONCAT(",",G3),_xlfn.CONCAT(",",H3),_xlfn.CONCAT(",",I3),_xlfn.CONCAT(",",J3),_xlfn.CONCAT(",",K3),_xlfn.CONCAT(",",L3),$O$1)</f>
        <v>INSERT INTO [TypeFolder] (Institution,Code,Description,Type,IsActive,CreationDate,CreationUserID,CreationOfficeID,UpdateDate,UpdateUserID,UpdateOfficeID) values ('2','SOLCRECONS','CARPETA SOLICITUD CREDITO CONSUMO','CRDCON',1,null,null,null,null,null,null)</v>
      </c>
    </row>
    <row r="4" spans="1:15" x14ac:dyDescent="0.25">
      <c r="A4" s="10">
        <v>2</v>
      </c>
      <c r="B4">
        <f>+ValoresTablas!$B$2</f>
        <v>2</v>
      </c>
      <c r="C4" t="s">
        <v>97</v>
      </c>
      <c r="D4" t="s">
        <v>98</v>
      </c>
      <c r="E4" t="s">
        <v>62</v>
      </c>
      <c r="F4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N4" t="str">
        <f>_xlfn.CONCAT($N$1,_xlfn.CONCAT("'",B4,"'"),_xlfn.CONCAT(",","'",C4,"'"),_xlfn.CONCAT(",","'",D4,"'"),_xlfn.CONCAT(",'",E4),_xlfn.CONCAT("',",F4),_xlfn.CONCAT(",",G4),_xlfn.CONCAT(",",H4),_xlfn.CONCAT(",",I4),_xlfn.CONCAT(",",J4),_xlfn.CONCAT(",",K4),_xlfn.CONCAT(",",L4),$O$1)</f>
        <v>INSERT INTO [TypeFolder] (Institution,Code,Description,Type,IsActive,CreationDate,CreationUserID,CreationOfficeID,UpdateDate,UpdateUserID,UpdateOfficeID) values ('2','SOLCREMICRO','CARPETA SOLICITUD CREDITO MICRO','CRDMIC',1,null,null,null,null,null,null)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8517B-39BC-4880-9282-1AC75590A57A}">
  <dimension ref="A1:P5"/>
  <sheetViews>
    <sheetView workbookViewId="0">
      <selection activeCell="C3" sqref="C3"/>
    </sheetView>
  </sheetViews>
  <sheetFormatPr defaultColWidth="14.5703125" defaultRowHeight="15" x14ac:dyDescent="0.25"/>
  <cols>
    <col min="1" max="1" width="15.28515625" bestFit="1" customWidth="1"/>
    <col min="2" max="2" width="6.28515625" bestFit="1" customWidth="1"/>
    <col min="3" max="3" width="11.5703125" bestFit="1" customWidth="1"/>
    <col min="4" max="4" width="7.28515625" bestFit="1" customWidth="1"/>
    <col min="5" max="5" width="10.7109375" bestFit="1" customWidth="1"/>
    <col min="6" max="6" width="5.7109375" bestFit="1" customWidth="1"/>
    <col min="7" max="7" width="14.140625" bestFit="1" customWidth="1"/>
    <col min="8" max="8" width="11.85546875" bestFit="1" customWidth="1"/>
    <col min="9" max="9" width="13.5703125" bestFit="1" customWidth="1"/>
    <col min="10" max="10" width="14.7109375" bestFit="1" customWidth="1"/>
    <col min="11" max="11" width="10.85546875" bestFit="1" customWidth="1"/>
    <col min="12" max="12" width="12.5703125" bestFit="1" customWidth="1"/>
    <col min="13" max="13" width="13.7109375" bestFit="1" customWidth="1"/>
    <col min="14" max="14" width="2.28515625" style="1" customWidth="1"/>
    <col min="15" max="15" width="204.140625" bestFit="1" customWidth="1"/>
    <col min="16" max="16" width="15.28515625" customWidth="1"/>
  </cols>
  <sheetData>
    <row r="1" spans="1:16" x14ac:dyDescent="0.25">
      <c r="O1" t="s">
        <v>99</v>
      </c>
      <c r="P1" t="s">
        <v>15</v>
      </c>
    </row>
    <row r="2" spans="1:16" ht="15.75" thickBot="1" x14ac:dyDescent="0.3">
      <c r="A2" s="2" t="s">
        <v>100</v>
      </c>
      <c r="B2" s="11" t="s">
        <v>88</v>
      </c>
      <c r="C2" s="11" t="s">
        <v>94</v>
      </c>
      <c r="D2" s="2" t="s">
        <v>6</v>
      </c>
      <c r="E2" s="2" t="s">
        <v>101</v>
      </c>
      <c r="F2" s="2" t="s">
        <v>17</v>
      </c>
      <c r="G2" s="12" t="s">
        <v>102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0</v>
      </c>
      <c r="N2" s="3"/>
      <c r="O2" s="2" t="s">
        <v>13</v>
      </c>
      <c r="P2" s="2"/>
    </row>
    <row r="3" spans="1:16" ht="15.75" thickTop="1" x14ac:dyDescent="0.25">
      <c r="A3" s="10">
        <v>1</v>
      </c>
      <c r="B3">
        <v>1</v>
      </c>
      <c r="C3">
        <v>1</v>
      </c>
      <c r="D3">
        <v>1</v>
      </c>
      <c r="E3">
        <v>1</v>
      </c>
      <c r="F3" s="10">
        <v>2</v>
      </c>
      <c r="G3" t="str">
        <f>VLOOKUP(B3,Field!$A$3:$B$1048576,2,FALSE)</f>
        <v>CED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O3" t="str">
        <f>_xlfn.CONCAT($O$1,_xlfn.CONCAT("",B3,""),_xlfn.CONCAT(",","",C3,""),_xlfn.CONCAT(",","",D3,""),_xlfn.CONCAT(",",E3),_xlfn.CONCAT(",",F3),_xlfn.CONCAT(",'",G3,"'"),$P$1)</f>
        <v>INSERT INTO [TypeFolderField] (IdField,IdTypeFolder,IsActive,IsObligatory,"Order",CodeField) values (1,1,1,1,2,'CED')</v>
      </c>
    </row>
    <row r="4" spans="1:16" x14ac:dyDescent="0.25">
      <c r="A4" s="10">
        <v>2</v>
      </c>
      <c r="B4">
        <v>2</v>
      </c>
      <c r="C4">
        <v>1</v>
      </c>
      <c r="D4">
        <v>1</v>
      </c>
      <c r="E4">
        <v>1</v>
      </c>
      <c r="F4" s="10">
        <v>1</v>
      </c>
      <c r="G4" t="str">
        <f>VLOOKUP(B4,Field!$A$3:$B$1048576,2,FALSE)</f>
        <v>OFICINA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O4" t="str">
        <f t="shared" ref="O4:O5" si="0">_xlfn.CONCAT($O$1,_xlfn.CONCAT("",B4,""),_xlfn.CONCAT(",","",C4,""),_xlfn.CONCAT(",","",D4,""),_xlfn.CONCAT(",",E4),_xlfn.CONCAT(",",F4),_xlfn.CONCAT(",'",G4,"'"),$P$1)</f>
        <v>INSERT INTO [TypeFolderField] (IdField,IdTypeFolder,IsActive,IsObligatory,"Order",CodeField) values (2,1,1,1,1,'OFICINA')</v>
      </c>
    </row>
    <row r="5" spans="1:16" x14ac:dyDescent="0.25">
      <c r="A5" s="10">
        <v>3</v>
      </c>
      <c r="B5">
        <v>1</v>
      </c>
      <c r="C5">
        <v>2</v>
      </c>
      <c r="D5">
        <v>1</v>
      </c>
      <c r="E5">
        <v>1</v>
      </c>
      <c r="F5" s="10">
        <v>1</v>
      </c>
      <c r="G5" t="str">
        <f>VLOOKUP(B5,Field!$A$3:$B$1048576,2,FALSE)</f>
        <v>CED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O5" t="str">
        <f t="shared" si="0"/>
        <v>INSERT INTO [TypeFolderField] (IdField,IdTypeFolder,IsActive,IsObligatory,"Order",CodeField) values (1,2,1,1,1,'CED')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or TypeFolder" error="No existe el IDTypeFolder" xr:uid="{7124456F-AC69-492F-969E-818A981E54DA}">
          <x14:formula1>
            <xm:f>TypeFolder!$A$3:$A$1048576</xm:f>
          </x14:formula1>
          <xm:sqref>C3:C1048576</xm:sqref>
        </x14:dataValidation>
        <x14:dataValidation type="list" allowBlank="1" showInputMessage="1" showErrorMessage="1" errorTitle="Error Field" error="No existe el IDField" xr:uid="{8A245D40-9533-4B6E-8805-78624CBDEE05}">
          <x14:formula1>
            <xm:f>Field!$A$3:$A$1048576</xm:f>
          </x14:formula1>
          <xm:sqref>B3:B1048576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46B6D-8685-42AC-AA9D-023125BE7068}">
  <sheetPr>
    <tabColor theme="9"/>
  </sheetPr>
  <dimension ref="A1:Y5"/>
  <sheetViews>
    <sheetView tabSelected="1" topLeftCell="Y1" workbookViewId="0">
      <selection activeCell="AH32" sqref="AH32"/>
    </sheetView>
  </sheetViews>
  <sheetFormatPr defaultColWidth="14.5703125" defaultRowHeight="15" x14ac:dyDescent="0.25"/>
  <cols>
    <col min="1" max="1" width="14.85546875" bestFit="1" customWidth="1"/>
    <col min="2" max="2" width="16.28515625" bestFit="1" customWidth="1"/>
    <col min="3" max="3" width="9.28515625" bestFit="1" customWidth="1"/>
    <col min="4" max="4" width="36.7109375" customWidth="1"/>
    <col min="5" max="5" width="6.7109375" bestFit="1" customWidth="1"/>
    <col min="6" max="6" width="10.7109375" bestFit="1" customWidth="1"/>
    <col min="7" max="7" width="16.42578125" customWidth="1"/>
    <col min="8" max="8" width="5.7109375" bestFit="1" customWidth="1"/>
    <col min="9" max="9" width="29.28515625" customWidth="1"/>
    <col min="10" max="10" width="12.7109375" customWidth="1"/>
    <col min="11" max="11" width="6.28515625" bestFit="1" customWidth="1"/>
    <col min="12" max="12" width="8.28515625" bestFit="1" customWidth="1"/>
    <col min="13" max="13" width="7.7109375" bestFit="1" customWidth="1"/>
    <col min="14" max="14" width="7.28515625" bestFit="1" customWidth="1"/>
    <col min="15" max="15" width="5.7109375" customWidth="1"/>
    <col min="16" max="16" width="4.85546875" customWidth="1"/>
    <col min="17" max="17" width="5.5703125" customWidth="1"/>
    <col min="18" max="18" width="3.42578125" customWidth="1"/>
    <col min="19" max="19" width="5.42578125" customWidth="1"/>
    <col min="20" max="20" width="14.85546875" bestFit="1" customWidth="1"/>
    <col min="21" max="22" width="14.85546875" customWidth="1"/>
    <col min="23" max="23" width="2.28515625" style="1" customWidth="1"/>
    <col min="24" max="24" width="204.140625" bestFit="1" customWidth="1"/>
    <col min="25" max="25" width="15.28515625" customWidth="1"/>
  </cols>
  <sheetData>
    <row r="1" spans="1:25" x14ac:dyDescent="0.25">
      <c r="X1" t="s">
        <v>174</v>
      </c>
      <c r="Y1" t="s">
        <v>15</v>
      </c>
    </row>
    <row r="2" spans="1:25" ht="15.75" thickBot="1" x14ac:dyDescent="0.3">
      <c r="A2" s="17" t="s">
        <v>103</v>
      </c>
      <c r="B2" s="2" t="s">
        <v>4</v>
      </c>
      <c r="C2" s="12" t="s">
        <v>89</v>
      </c>
      <c r="D2" s="2" t="s">
        <v>5</v>
      </c>
      <c r="E2" s="2" t="s">
        <v>104</v>
      </c>
      <c r="F2" s="2" t="s">
        <v>105</v>
      </c>
      <c r="G2" s="2" t="s">
        <v>106</v>
      </c>
      <c r="H2" s="2" t="s">
        <v>21</v>
      </c>
      <c r="I2" s="2" t="s">
        <v>107</v>
      </c>
      <c r="J2" s="2" t="s">
        <v>108</v>
      </c>
      <c r="K2" s="2" t="s">
        <v>109</v>
      </c>
      <c r="L2" s="2" t="s">
        <v>110</v>
      </c>
      <c r="M2" s="2" t="s">
        <v>111</v>
      </c>
      <c r="N2" s="2" t="s">
        <v>6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2" t="s">
        <v>0</v>
      </c>
      <c r="U2" s="2" t="s">
        <v>171</v>
      </c>
      <c r="V2" s="2" t="s">
        <v>172</v>
      </c>
      <c r="W2" s="3"/>
      <c r="X2" s="2" t="s">
        <v>13</v>
      </c>
      <c r="Y2" s="2"/>
    </row>
    <row r="3" spans="1:25" ht="15.75" thickTop="1" x14ac:dyDescent="0.25">
      <c r="A3" s="10">
        <v>1</v>
      </c>
      <c r="B3" t="s">
        <v>168</v>
      </c>
      <c r="C3">
        <f>+ValoresTablas!$B$2</f>
        <v>2</v>
      </c>
      <c r="D3" t="s">
        <v>91</v>
      </c>
      <c r="E3" t="s">
        <v>164</v>
      </c>
      <c r="F3">
        <v>1</v>
      </c>
      <c r="G3">
        <v>0</v>
      </c>
      <c r="H3" t="s">
        <v>39</v>
      </c>
      <c r="I3" t="s">
        <v>169</v>
      </c>
      <c r="J3" t="s">
        <v>52</v>
      </c>
      <c r="K3">
        <v>0</v>
      </c>
      <c r="L3">
        <v>12</v>
      </c>
      <c r="M3">
        <v>0</v>
      </c>
      <c r="N3">
        <v>1</v>
      </c>
      <c r="O3" t="s">
        <v>1</v>
      </c>
      <c r="P3">
        <v>1</v>
      </c>
      <c r="Q3">
        <v>1</v>
      </c>
      <c r="R3" t="s">
        <v>1</v>
      </c>
      <c r="S3">
        <v>1</v>
      </c>
      <c r="T3">
        <v>1</v>
      </c>
      <c r="U3">
        <v>1</v>
      </c>
      <c r="V3" t="s">
        <v>173</v>
      </c>
      <c r="X3" t="str">
        <f>_xlfn.CONCAT($X$1,_xlfn.CONCAT("'",B3,"'"),_xlfn.CONCAT(",","'",C3,"'"),_xlfn.CONCAT(",","'",D3,"'"),_xlfn.CONCAT(",","'",E3,"'"),_xlfn.CONCAT(",",F3),_xlfn.CONCAT(",",G3),_xlfn.CONCAT(",","'",H3,"'"),_xlfn.CONCAT(",","'",I3,"'"),_xlfn.CONCAT(",","'",J3,"'"),_xlfn.CONCAT(",",K3),_xlfn.CONCAT(",",L3),_xlfn.CONCAT(",",M3),_xlfn.CONCAT(",",N3),_xlfn.CONCAT(",",O3),_xlfn.CONCAT(",",P3),_xlfn.CONCAT(",",Q3),_xlfn.CONCAT(",",R3),_xlfn.CONCAT(",",S3),_xlfn.CONCAT(",",T3),_xlfn.CONCAT(",",U3),_xlfn.CONCAT(",","'",V3,"'"),$Y$1)</f>
        <v>INSERT INTO [TypeDocument] (Code,Institution,Description,Prefijo,IsDigitizable,IdTypeImage,Type,Path,BlodStorage,Profile,TimeLive,IsVirtual,IsActive,CreationDate,CreationUserID,CreationOfficeID,UpdateDate,UpdateUserID,UpdateOfficeID,ValuedDocument,Orientation) values ('CEDULA','2','CEDULA IDENTIDAD','CED',1,0,'JPG','CED/CODCRED/OFICINA/FECHA','FILESYSTEM',0,12,0,1,null,1,1,null,1,1,1,'Horizontal')</v>
      </c>
    </row>
    <row r="4" spans="1:25" x14ac:dyDescent="0.25">
      <c r="A4" s="10"/>
    </row>
    <row r="5" spans="1:25" x14ac:dyDescent="0.25">
      <c r="A5" s="10"/>
      <c r="L5" s="1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errorTitle="No Existe El valor Ingresado" xr:uid="{69BE7F72-F565-4CCB-B206-24B6D6BF580C}">
          <x14:formula1>
            <xm:f>ValoresGlobales!$C$2:$C$1048576</xm:f>
          </x14:formula1>
          <xm:sqref>J3:J1048576</xm:sqref>
        </x14:dataValidation>
        <x14:dataValidation type="list" allowBlank="1" showInputMessage="1" showErrorMessage="1" errorTitle="Not Valid Orientation" xr:uid="{564DB5EE-CD82-4BE3-8168-00750233C313}">
          <x14:formula1>
            <xm:f>ValoresGlobales!$D$2:$D$12</xm:f>
          </x14:formula1>
          <xm:sqref>V3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ValoresGlobales</vt:lpstr>
      <vt:lpstr>ValoresTablas</vt:lpstr>
      <vt:lpstr>Catalogue</vt:lpstr>
      <vt:lpstr>CatalogueDetail</vt:lpstr>
      <vt:lpstr>Parameter</vt:lpstr>
      <vt:lpstr>Field</vt:lpstr>
      <vt:lpstr>TypeFolder</vt:lpstr>
      <vt:lpstr>TypeFolderField</vt:lpstr>
      <vt:lpstr>TypeDocument</vt:lpstr>
      <vt:lpstr>TypeDctoField</vt:lpstr>
      <vt:lpstr>TypeDctoFolder</vt:lpstr>
      <vt:lpstr>TypeDctoProfile</vt:lpstr>
      <vt:lpstr>TypeBox</vt:lpstr>
      <vt:lpstr>TypeBoxField</vt:lpstr>
      <vt:lpstr>TypeImage</vt:lpstr>
      <vt:lpstr>WaterMark</vt:lpstr>
      <vt:lpstr>FormVersion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Altamirano</dc:creator>
  <cp:lastModifiedBy>Jhonathan Paucar</cp:lastModifiedBy>
  <dcterms:created xsi:type="dcterms:W3CDTF">2019-06-06T21:26:15Z</dcterms:created>
  <dcterms:modified xsi:type="dcterms:W3CDTF">2020-02-27T22:08:58Z</dcterms:modified>
</cp:coreProperties>
</file>