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ohn Saia\Desktop\"/>
    </mc:Choice>
  </mc:AlternateContent>
  <xr:revisionPtr revIDLastSave="0" documentId="13_ncr:1_{88449827-53D0-4CE5-BC61-B3897D6FC99C}" xr6:coauthVersionLast="43" xr6:coauthVersionMax="43" xr10:uidLastSave="{00000000-0000-0000-0000-000000000000}"/>
  <bookViews>
    <workbookView xWindow="-120" yWindow="-120" windowWidth="38640" windowHeight="21840" xr2:uid="{00000000-000D-0000-FFFF-FFFF00000000}"/>
  </bookViews>
  <sheets>
    <sheet name="Data" sheetId="1" r:id="rId1"/>
    <sheet name="Pivot Table Category" sheetId="3" r:id="rId2"/>
    <sheet name="Pivot Table Sub-Category" sheetId="5" r:id="rId3"/>
    <sheet name="Sheet2" sheetId="8" r:id="rId4"/>
    <sheet name="Pivot Table Date " sheetId="6" r:id="rId5"/>
    <sheet name="Bonus" sheetId="7" r:id="rId6"/>
  </sheet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1" i="7" l="1"/>
  <c r="C9" i="7"/>
  <c r="D8" i="7"/>
  <c r="C8" i="7"/>
  <c r="B8" i="7"/>
  <c r="D7" i="7"/>
  <c r="C7" i="7"/>
  <c r="B7" i="7"/>
  <c r="B9" i="7"/>
  <c r="D10" i="7"/>
  <c r="C10" i="7"/>
  <c r="B10" i="7"/>
  <c r="B11" i="7"/>
  <c r="D11" i="7"/>
  <c r="C12" i="7"/>
  <c r="B12" i="7"/>
  <c r="D12" i="7"/>
  <c r="D9" i="7"/>
  <c r="D6" i="7"/>
  <c r="C6" i="7"/>
  <c r="B6" i="7"/>
  <c r="D4" i="7"/>
  <c r="C4" i="7"/>
  <c r="D5" i="7"/>
  <c r="C5" i="7"/>
  <c r="B5" i="7"/>
  <c r="B4" i="7"/>
  <c r="D3" i="7"/>
  <c r="C3" i="7"/>
  <c r="B3" i="7"/>
  <c r="D13" i="7"/>
  <c r="C13" i="7"/>
  <c r="B13" i="7"/>
  <c r="D2" i="7"/>
  <c r="C2" i="7"/>
  <c r="B2" i="7"/>
  <c r="E8" i="7" l="1"/>
  <c r="G8" i="7" s="1"/>
  <c r="E13" i="7"/>
  <c r="F13" i="7" s="1"/>
  <c r="E2" i="7"/>
  <c r="H2" i="7" s="1"/>
  <c r="E7" i="7"/>
  <c r="G7" i="7" s="1"/>
  <c r="E9" i="7"/>
  <c r="H9" i="7" s="1"/>
  <c r="E6" i="7"/>
  <c r="H6" i="7" s="1"/>
  <c r="E11" i="7"/>
  <c r="G11" i="7" s="1"/>
  <c r="E10" i="7"/>
  <c r="G10" i="7" s="1"/>
  <c r="E5" i="7"/>
  <c r="E4" i="7"/>
  <c r="G4" i="7" s="1"/>
  <c r="E3" i="7"/>
  <c r="H3" i="7" s="1"/>
  <c r="E1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H8" i="7" l="1"/>
  <c r="F8" i="7"/>
  <c r="H13" i="7"/>
  <c r="G13" i="7"/>
  <c r="G2" i="7"/>
  <c r="F2" i="7"/>
  <c r="G9" i="7"/>
  <c r="F9" i="7"/>
  <c r="G6" i="7"/>
  <c r="F6" i="7"/>
  <c r="H11" i="7"/>
  <c r="F11" i="7"/>
  <c r="H4" i="7"/>
  <c r="F4" i="7"/>
  <c r="H10" i="7"/>
  <c r="F10" i="7"/>
  <c r="H5" i="7"/>
  <c r="F5" i="7"/>
  <c r="G5" i="7"/>
  <c r="H7" i="7"/>
  <c r="F7" i="7"/>
  <c r="F3" i="7"/>
  <c r="G3" i="7"/>
  <c r="H12" i="7"/>
  <c r="G12" i="7"/>
  <c r="F12" i="7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8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<sst xmlns="http://schemas.openxmlformats.org/spreadsheetml/2006/main" count="26311" uniqueCount="8400">
  <si>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</si>
  <si>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</si>
  <si>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</si>
  <si>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</si>
  <si>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</si>
  <si>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</si>
  <si>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</si>
  <si>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</si>
  <si>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</si>
  <si>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</si>
  <si>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</si>
  <si>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</si>
  <si>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</si>
  <si>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</si>
  <si>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</si>
  <si>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</si>
  <si>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</si>
  <si>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</si>
  <si>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</si>
  <si>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</si>
  <si>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</si>
  <si>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</si>
  <si>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</si>
  <si>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</si>
  <si>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</si>
  <si>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</si>
  <si>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</si>
  <si>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</si>
  <si>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</si>
  <si>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</si>
  <si>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</si>
  <si>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</si>
  <si>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</si>
  <si>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</si>
  <si>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</si>
  <si>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</si>
  <si>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</si>
  <si>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</si>
  <si>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</si>
  <si>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</si>
  <si>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</si>
  <si>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</si>
  <si>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</si>
  <si>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</si>
  <si>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</si>
  <si>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</si>
  <si>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</si>
  <si>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</si>
  <si>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</si>
  <si>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</si>
  <si>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</si>
  <si>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</si>
  <si>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</si>
  <si>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</si>
  <si>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</si>
  <si>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</si>
  <si>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</si>
  <si>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</si>
  <si>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</si>
  <si>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</si>
  <si>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</si>
  <si>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</si>
  <si>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</si>
  <si>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</si>
  <si>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</si>
  <si>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</si>
  <si>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</si>
  <si>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</si>
  <si>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</si>
  <si>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</si>
  <si>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</si>
  <si>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</si>
  <si>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</si>
  <si>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</si>
  <si>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</si>
  <si>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</si>
  <si>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</si>
  <si>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</si>
  <si>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</si>
  <si>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</si>
  <si>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</si>
  <si>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</si>
  <si>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</si>
  <si>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</si>
  <si>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</si>
  <si>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</si>
  <si>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</si>
  <si>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</si>
  <si>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</si>
  <si>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</si>
  <si>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</si>
  <si>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</si>
  <si>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</si>
  <si>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</si>
  <si>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</si>
  <si>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</si>
  <si>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</si>
  <si>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</si>
  <si>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</si>
  <si>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</si>
  <si>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</si>
  <si>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</si>
  <si>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</si>
  <si>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</si>
  <si>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</si>
  <si>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</si>
  <si>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</si>
  <si>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</si>
  <si>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</si>
  <si>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</si>
  <si>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</si>
  <si>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</si>
  <si>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</si>
  <si>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</si>
  <si>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</si>
  <si>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</si>
  <si>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</si>
  <si>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</si>
  <si>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</si>
  <si>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</si>
  <si>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</si>
  <si>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</si>
  <si>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</si>
  <si>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</si>
  <si>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</si>
  <si>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</si>
  <si>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</si>
  <si>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</si>
  <si>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</si>
  <si>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</si>
  <si>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</si>
  <si>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</si>
  <si>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</si>
  <si>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</si>
  <si>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</si>
  <si>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</si>
  <si>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</si>
  <si>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</si>
  <si>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</si>
  <si>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</si>
  <si>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</si>
  <si>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</si>
  <si>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</si>
  <si>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</si>
  <si>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</si>
  <si>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</si>
  <si>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</si>
  <si>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</si>
  <si>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</si>
  <si>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</si>
  <si>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</si>
  <si>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</si>
  <si>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</si>
  <si>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</si>
  <si>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</si>
  <si>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</si>
  <si>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</si>
  <si>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</si>
  <si>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</si>
  <si>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</si>
  <si>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</si>
  <si>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</si>
  <si>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</si>
  <si>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</si>
  <si>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</si>
  <si>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</si>
  <si>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</si>
  <si>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</si>
  <si>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</si>
  <si>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</si>
  <si>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</si>
  <si>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</si>
  <si>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</si>
  <si>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</si>
  <si>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</si>
  <si>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</si>
  <si>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</si>
  <si>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</si>
  <si>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</si>
  <si>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</si>
  <si>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</si>
  <si>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</si>
  <si>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</si>
  <si>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</si>
  <si>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</si>
  <si>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</si>
  <si>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</si>
  <si>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</si>
  <si>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</si>
  <si>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</si>
  <si>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</si>
  <si>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</si>
  <si>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</si>
  <si>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</si>
  <si>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</si>
  <si>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</si>
  <si>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</si>
  <si>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</si>
  <si>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</si>
  <si>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</si>
  <si>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</si>
  <si>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</si>
  <si>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</si>
  <si>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</si>
  <si>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</si>
  <si>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</si>
  <si>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</si>
  <si>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</si>
  <si>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</si>
  <si>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</si>
  <si>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</si>
  <si>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</si>
  <si>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</si>
  <si>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</si>
  <si>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</si>
  <si>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</si>
  <si>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</si>
  <si>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</si>
  <si>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</si>
  <si>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</si>
  <si>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</si>
  <si>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</si>
  <si>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</si>
  <si>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</si>
  <si>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</si>
  <si>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</si>
  <si>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</si>
  <si>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</si>
  <si>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</si>
  <si>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</si>
  <si>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</si>
  <si>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</si>
  <si>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</si>
  <si>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</si>
  <si>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</si>
  <si>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</si>
  <si>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</si>
  <si>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</si>
  <si>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</si>
  <si>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</si>
  <si>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</si>
  <si>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</si>
  <si>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</si>
  <si>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</si>
  <si>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</si>
  <si>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</si>
  <si>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</si>
  <si>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</si>
  <si>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</si>
  <si>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</si>
  <si>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</si>
  <si>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</si>
  <si>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</si>
  <si>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</si>
  <si>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</si>
  <si>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</si>
  <si>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</si>
  <si>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</si>
  <si>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</si>
  <si>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</si>
  <si>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</si>
  <si>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</si>
  <si>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</si>
  <si>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</si>
  <si>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</si>
  <si>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</si>
  <si>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</si>
  <si>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</si>
  <si>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</si>
  <si>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</si>
  <si>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</si>
  <si>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</si>
  <si>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</si>
  <si>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</si>
  <si>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</si>
  <si>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</si>
  <si>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</si>
  <si>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</si>
  <si>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</si>
  <si>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</si>
  <si>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</si>
  <si>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</si>
  <si>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</si>
  <si>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</si>
  <si>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</si>
  <si>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</si>
  <si>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</si>
  <si>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</si>
  <si>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</si>
  <si>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</si>
  <si>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</si>
  <si>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</si>
  <si>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</si>
  <si>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</si>
  <si>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</si>
  <si>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</si>
  <si>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</si>
  <si>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</si>
  <si>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</si>
  <si>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</si>
  <si>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</si>
  <si>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</si>
  <si>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</si>
  <si>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</si>
  <si>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</si>
  <si>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</si>
  <si>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</si>
  <si>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</si>
  <si>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</si>
  <si>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</si>
  <si>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</si>
  <si>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</si>
  <si>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</si>
  <si>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</si>
  <si>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</si>
  <si>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</si>
  <si>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</si>
  <si>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</si>
  <si>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</si>
  <si>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</si>
  <si>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</si>
  <si>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</si>
  <si>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</si>
  <si>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</si>
  <si>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</si>
  <si>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</si>
  <si>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</si>
  <si>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</si>
  <si>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</si>
  <si>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</si>
  <si>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</si>
  <si>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</si>
  <si>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</si>
  <si>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</si>
  <si>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</si>
  <si>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</si>
  <si>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</si>
  <si>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</si>
  <si>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</si>
  <si>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</si>
  <si>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</si>
  <si>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</si>
  <si>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</si>
  <si>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</si>
  <si>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</si>
  <si>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</si>
  <si>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</si>
  <si>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</si>
  <si>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</si>
  <si>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</si>
  <si>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</si>
  <si>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</si>
  <si>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</si>
  <si>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</si>
  <si>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</si>
  <si>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</si>
  <si>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</si>
  <si>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</si>
  <si>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</si>
  <si>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</si>
  <si>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</si>
  <si>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</si>
  <si>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</si>
  <si>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</si>
  <si>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</si>
  <si>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</si>
  <si>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</si>
  <si>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</si>
  <si>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</si>
  <si>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</si>
  <si>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</si>
  <si>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</si>
  <si>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</si>
  <si>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</si>
  <si>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</si>
  <si>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</si>
  <si>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</si>
  <si>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</si>
  <si>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</si>
  <si>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</si>
  <si>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</si>
  <si>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</si>
  <si>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</si>
  <si>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</si>
  <si>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</si>
  <si>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</si>
  <si>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</si>
  <si>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</si>
  <si>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</si>
  <si>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</si>
  <si>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</si>
  <si>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</si>
  <si>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</si>
  <si>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</si>
  <si>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</si>
  <si>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</si>
  <si>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</si>
  <si>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</si>
  <si>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</si>
  <si>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</si>
  <si>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</si>
  <si>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</si>
  <si>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</si>
  <si>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</si>
  <si>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</si>
  <si>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</si>
  <si>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</si>
  <si>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</si>
  <si>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</si>
  <si>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</si>
  <si>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</si>
  <si>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</si>
  <si>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</si>
  <si>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</si>
  <si>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</si>
  <si>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</si>
  <si>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</si>
  <si>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</si>
  <si>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</si>
  <si>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</si>
  <si>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</si>
  <si>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</si>
  <si>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</si>
  <si>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</si>
  <si>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</si>
  <si>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</si>
  <si>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</si>
  <si>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</si>
  <si>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</si>
  <si>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</si>
  <si>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</si>
  <si>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</si>
  <si>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</si>
  <si>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</si>
  <si>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</si>
  <si>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</si>
  <si>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</si>
  <si>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</si>
  <si>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</si>
  <si>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</si>
  <si>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</si>
  <si>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</si>
  <si>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</si>
  <si>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</si>
  <si>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</si>
  <si>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</si>
  <si>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</si>
  <si>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</si>
  <si>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</si>
  <si>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</si>
  <si>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</si>
  <si>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</si>
  <si>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</si>
  <si>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</si>
  <si>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</si>
  <si>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</si>
  <si>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</si>
  <si>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</si>
  <si>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</si>
  <si>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</si>
  <si>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</si>
  <si>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</si>
  <si>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</si>
  <si>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</si>
  <si>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</si>
  <si>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</si>
  <si>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</si>
  <si>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</si>
  <si>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</si>
  <si>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</si>
  <si>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</si>
  <si>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</si>
  <si>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</si>
  <si>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</si>
  <si>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</si>
  <si>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</si>
  <si>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</si>
  <si>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</si>
  <si>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</si>
  <si>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</si>
  <si>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</si>
  <si>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</si>
  <si>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</si>
  <si>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</si>
  <si>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</si>
  <si>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</si>
  <si>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</si>
  <si>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</si>
  <si>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</si>
  <si>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</si>
  <si>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</si>
  <si>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</si>
  <si>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</si>
  <si>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</si>
  <si>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</si>
  <si>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</si>
  <si>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</si>
  <si>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</si>
  <si>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</si>
  <si>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</si>
  <si>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</si>
  <si>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</si>
  <si>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</si>
  <si>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</si>
  <si>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</si>
  <si>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</si>
  <si>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</si>
  <si>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</si>
  <si>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</si>
  <si>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</si>
  <si>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</si>
  <si>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</si>
  <si>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</si>
  <si>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</si>
  <si>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</si>
  <si>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</si>
  <si>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</si>
  <si>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</si>
  <si>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</si>
  <si>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</si>
  <si>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</si>
  <si>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</si>
  <si>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</si>
  <si>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</si>
  <si>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</si>
  <si>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</si>
  <si>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</si>
  <si>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</si>
  <si>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</si>
  <si>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</si>
  <si>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</si>
  <si>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</si>
  <si>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</si>
  <si>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</si>
  <si>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</si>
  <si>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</si>
  <si>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</si>
  <si>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</si>
  <si>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</si>
  <si>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</si>
  <si>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</si>
  <si>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</si>
  <si>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</si>
  <si>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</si>
  <si>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</si>
  <si>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</si>
  <si>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</si>
  <si>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</si>
  <si>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</si>
  <si>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</si>
  <si>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</si>
  <si>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</si>
  <si>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</si>
  <si>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</si>
  <si>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</si>
  <si>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</si>
  <si>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</si>
  <si>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</si>
  <si>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</si>
  <si>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</si>
  <si>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</si>
  <si>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</si>
  <si>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</si>
  <si>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</si>
  <si>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</si>
  <si>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</si>
  <si>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</si>
  <si>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</si>
  <si>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</si>
  <si>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</si>
  <si>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</si>
  <si>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</si>
  <si>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</si>
  <si>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</si>
  <si>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</si>
  <si>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</si>
  <si>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</si>
  <si>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</si>
  <si>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</si>
  <si>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</si>
  <si>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</si>
  <si>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</si>
  <si>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</si>
  <si>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</si>
  <si>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</si>
  <si>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</si>
  <si>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</si>
  <si>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</si>
  <si>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</si>
  <si>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</si>
  <si>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</si>
  <si>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</si>
  <si>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</si>
  <si>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</si>
  <si>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</si>
  <si>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</si>
  <si>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</si>
  <si>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</si>
  <si>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</si>
  <si>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</si>
  <si>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</si>
  <si>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</si>
  <si>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</si>
  <si>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</si>
  <si>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</si>
  <si>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</si>
  <si>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</si>
  <si>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</si>
  <si>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</si>
  <si>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</si>
  <si>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</si>
  <si>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</si>
  <si>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</si>
  <si>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</si>
  <si>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</si>
  <si>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</si>
  <si>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</si>
  <si>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</si>
  <si>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</si>
  <si>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</si>
  <si>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</si>
  <si>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</si>
  <si>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</si>
  <si>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</si>
  <si>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</si>
  <si>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</si>
  <si>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</si>
  <si>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</si>
  <si>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</si>
  <si>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</si>
  <si>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</si>
  <si>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</si>
  <si>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</si>
  <si>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</si>
  <si>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</si>
  <si>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</si>
  <si>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</si>
  <si>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</si>
  <si>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</si>
  <si>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</si>
  <si>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</si>
  <si>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</si>
  <si>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</si>
  <si>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</si>
  <si>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</si>
  <si>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</si>
  <si>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</si>
  <si>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</si>
  <si>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</si>
  <si>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</si>
  <si>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</si>
  <si>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</si>
  <si>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</si>
  <si>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</si>
  <si>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</si>
  <si>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</si>
  <si>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</si>
  <si>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</si>
  <si>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</si>
  <si>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</si>
  <si>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</si>
  <si>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</si>
  <si>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</si>
  <si>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</si>
  <si>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</si>
  <si>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</si>
  <si>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</si>
  <si>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</si>
  <si>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</si>
  <si>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</si>
  <si>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</si>
  <si>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</si>
  <si>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</si>
  <si>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</si>
  <si>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</si>
  <si>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</si>
  <si>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</si>
  <si>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</si>
  <si>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</si>
  <si>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</si>
  <si>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</si>
  <si>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</si>
  <si>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</si>
  <si>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</si>
  <si>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</si>
  <si>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</si>
  <si>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</si>
  <si>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</si>
  <si>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</si>
  <si>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</si>
  <si>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</si>
  <si>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</si>
  <si>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</si>
  <si>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</si>
  <si>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</si>
  <si>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</si>
  <si>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</si>
  <si>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</si>
  <si>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</si>
  <si>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</si>
  <si>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</si>
  <si>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</si>
  <si>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</si>
  <si>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</si>
  <si>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</si>
  <si>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</si>
  <si>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</si>
  <si>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</si>
  <si>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</si>
  <si>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</si>
  <si>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</si>
  <si>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</si>
  <si>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</si>
  <si>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</si>
  <si>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</si>
  <si>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</si>
  <si>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</si>
  <si>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</si>
  <si>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</si>
  <si>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</si>
  <si>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</si>
  <si>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</si>
  <si>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</si>
  <si>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</si>
  <si>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</si>
  <si>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</si>
  <si>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</si>
  <si>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</si>
  <si>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</si>
  <si>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</si>
  <si>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</si>
  <si>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</si>
  <si>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</si>
  <si>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</si>
  <si>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</si>
  <si>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</si>
  <si>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</si>
  <si>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</si>
  <si>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</si>
  <si>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</si>
  <si>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</si>
  <si>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</si>
  <si>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</si>
  <si>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</si>
  <si>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</si>
  <si>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</si>
  <si>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</si>
  <si>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</si>
  <si>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</si>
  <si>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</si>
  <si>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</si>
  <si>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</si>
  <si>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</si>
  <si>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</si>
  <si>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</si>
  <si>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</si>
  <si>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</si>
  <si>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</si>
  <si>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</si>
  <si>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</si>
  <si>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</si>
  <si>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</si>
  <si>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</si>
  <si>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</si>
  <si>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</si>
  <si>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</si>
  <si>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</si>
  <si>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</si>
  <si>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</si>
  <si>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</si>
  <si>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</si>
  <si>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</si>
  <si>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</si>
  <si>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</si>
  <si>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</si>
  <si>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</si>
  <si>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</si>
  <si>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</si>
  <si>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</si>
  <si>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</si>
  <si>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</si>
  <si>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</si>
  <si>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</si>
  <si>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</si>
  <si>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</si>
  <si>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</si>
  <si>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</si>
  <si>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</si>
  <si>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</si>
  <si>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</si>
  <si>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</si>
  <si>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</si>
  <si>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</si>
  <si>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</si>
  <si>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</si>
  <si>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</si>
  <si>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</si>
  <si>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</si>
  <si>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</si>
  <si>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</si>
  <si>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</si>
  <si>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</si>
  <si>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</si>
  <si>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</si>
  <si>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</si>
  <si>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</si>
  <si>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</si>
  <si>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</si>
  <si>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</si>
  <si>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</si>
  <si>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</si>
  <si>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</si>
  <si>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</si>
  <si>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</si>
  <si>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</si>
  <si>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</si>
  <si>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</si>
  <si>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</si>
  <si>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</si>
  <si>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</si>
  <si>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</si>
  <si>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</si>
  <si>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</si>
  <si>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</si>
  <si>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</si>
  <si>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</si>
  <si>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</si>
  <si>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</si>
  <si>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</si>
  <si>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</si>
  <si>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</si>
  <si>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</si>
  <si>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</si>
  <si>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</si>
  <si>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</si>
  <si>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</si>
  <si>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</si>
  <si>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</si>
  <si>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</si>
  <si>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</si>
  <si>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</si>
  <si>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</si>
  <si>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</si>
  <si>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</si>
  <si>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</si>
  <si>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</si>
  <si>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</si>
  <si>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</si>
  <si>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</si>
  <si>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</si>
  <si>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</si>
  <si>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</si>
  <si>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</si>
  <si>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</si>
  <si>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</si>
  <si>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</si>
  <si>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</si>
  <si>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</si>
  <si>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</si>
  <si>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</si>
  <si>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</si>
  <si>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</si>
  <si>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</si>
  <si>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</si>
  <si>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</si>
  <si>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</si>
  <si>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</si>
  <si>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</si>
  <si>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</si>
  <si>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</si>
  <si>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</si>
  <si>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</si>
  <si>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</si>
  <si>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</si>
  <si>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</si>
  <si>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</si>
  <si>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</si>
  <si>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</si>
  <si>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</si>
  <si>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</si>
  <si>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</si>
  <si>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</si>
  <si>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</si>
  <si>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</si>
  <si>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</si>
  <si>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</si>
  <si>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</si>
  <si>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</si>
  <si>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</si>
  <si>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</si>
  <si>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</si>
  <si>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</si>
  <si>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</si>
  <si>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</si>
  <si>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</si>
  <si>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</si>
  <si>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</si>
  <si>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</si>
  <si>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</si>
  <si>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</si>
  <si>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</si>
  <si>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</si>
  <si>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</si>
  <si>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</si>
  <si>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</si>
  <si>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</si>
  <si>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</si>
  <si>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</si>
  <si>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</si>
  <si>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</si>
  <si>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</si>
  <si>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</si>
  <si>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</si>
  <si>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</si>
  <si>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</si>
  <si>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</si>
  <si>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</si>
  <si>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</si>
  <si>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</si>
  <si>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</si>
  <si>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</si>
  <si>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</si>
  <si>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</si>
  <si>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</si>
  <si>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</si>
  <si>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</si>
  <si>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</si>
  <si>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</si>
  <si>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</si>
  <si>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</si>
  <si>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</si>
  <si>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</si>
  <si>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</si>
  <si>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</si>
  <si>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</si>
  <si>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</si>
  <si>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</si>
  <si>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</si>
  <si>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</si>
  <si>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</si>
  <si>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</si>
  <si>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</si>
  <si>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</si>
  <si>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</si>
  <si>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</si>
  <si>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</si>
  <si>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</si>
  <si>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</si>
  <si>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</si>
  <si>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</si>
  <si>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</si>
  <si>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</si>
  <si>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</si>
  <si>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</si>
  <si>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</si>
  <si>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</si>
  <si>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</si>
  <si>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</si>
  <si>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</si>
  <si>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</si>
  <si>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</si>
  <si>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</si>
  <si>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</si>
  <si>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</si>
  <si>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</si>
  <si>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</si>
  <si>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</si>
  <si>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</si>
  <si>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</si>
  <si>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</si>
  <si>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</si>
  <si>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</si>
  <si>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</si>
  <si>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</si>
  <si>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</si>
  <si>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</si>
  <si>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</si>
  <si>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</si>
  <si>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</si>
  <si>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</si>
  <si>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</si>
  <si>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</si>
  <si>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</si>
  <si>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</si>
  <si>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</si>
  <si>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</si>
  <si>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</si>
  <si>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</si>
  <si>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</si>
  <si>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</si>
  <si>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</si>
  <si>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</si>
  <si>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</si>
  <si>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</si>
  <si>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</si>
  <si>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</si>
  <si>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</si>
  <si>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</si>
  <si>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</si>
  <si>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</si>
  <si>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</si>
  <si>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</si>
  <si>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</si>
  <si>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</si>
  <si>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</si>
  <si>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</si>
  <si>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</si>
  <si>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</si>
  <si>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</si>
  <si>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</si>
  <si>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</si>
  <si>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</si>
  <si>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</si>
  <si>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</si>
  <si>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</si>
  <si>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</si>
  <si>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</si>
  <si>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</si>
  <si>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</si>
  <si>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</si>
  <si>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</si>
  <si>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</si>
  <si>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</si>
  <si>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</si>
  <si>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</si>
  <si>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</si>
  <si>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</si>
  <si>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</si>
  <si>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</si>
  <si>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</si>
  <si>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</si>
  <si>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</si>
  <si>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</si>
  <si>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</si>
  <si>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</si>
  <si>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</si>
  <si>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</si>
  <si>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</si>
  <si>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</si>
  <si>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</si>
  <si>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</si>
  <si>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</si>
  <si>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</si>
  <si>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</si>
  <si>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</si>
  <si>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</si>
  <si>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</si>
  <si>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</si>
  <si>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</si>
  <si>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</si>
  <si>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</si>
  <si>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</si>
  <si>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</si>
  <si>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</si>
  <si>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</si>
  <si>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</si>
  <si>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</si>
  <si>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</si>
  <si>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</si>
  <si>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</si>
  <si>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</si>
  <si>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</si>
  <si>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</si>
  <si>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</si>
  <si>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</si>
  <si>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</si>
  <si>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</si>
  <si>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</si>
  <si>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</si>
  <si>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</si>
  <si>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</si>
  <si>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</si>
  <si>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</si>
  <si>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</si>
  <si>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</si>
  <si>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</si>
  <si>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</si>
  <si>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</si>
  <si>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</si>
  <si>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</si>
  <si>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</si>
  <si>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</si>
  <si>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</si>
  <si>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</si>
  <si>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</si>
  <si>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</si>
  <si>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</si>
  <si>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</si>
  <si>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</si>
  <si>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</si>
  <si>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</si>
  <si>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</si>
  <si>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</si>
  <si>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</si>
  <si>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</si>
  <si>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</si>
  <si>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</si>
  <si>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</si>
  <si>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</si>
  <si>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</si>
  <si>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</si>
  <si>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</si>
  <si>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</si>
  <si>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</si>
  <si>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</si>
  <si>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</si>
  <si>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</si>
  <si>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</si>
  <si>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</si>
  <si>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</si>
  <si>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</si>
  <si>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</si>
  <si>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</si>
  <si>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</si>
  <si>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</si>
  <si>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</si>
  <si>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</si>
  <si>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</si>
  <si>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</si>
  <si>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</si>
  <si>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</si>
  <si>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</si>
  <si>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</si>
  <si>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</si>
  <si>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</si>
  <si>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</si>
  <si>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</si>
  <si>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</si>
  <si>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</si>
  <si>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</si>
  <si>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</si>
  <si>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</si>
  <si>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</si>
  <si>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</si>
  <si>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</si>
  <si>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</si>
  <si>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</si>
  <si>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</si>
  <si>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</si>
  <si>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</si>
  <si>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</si>
  <si>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</si>
  <si>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</si>
  <si>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</si>
  <si>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</si>
  <si>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</si>
  <si>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</si>
  <si>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</si>
  <si>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</si>
  <si>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</si>
  <si>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</si>
  <si>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</si>
  <si>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</si>
  <si>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</si>
  <si>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</si>
  <si>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</si>
  <si>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</si>
  <si>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</si>
  <si>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</si>
  <si>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</si>
  <si>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</si>
  <si>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</si>
  <si>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</si>
  <si>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</si>
  <si>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</si>
  <si>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</si>
  <si>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</si>
  <si>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</si>
  <si>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</si>
  <si>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</si>
  <si>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</si>
  <si>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</si>
  <si>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</si>
  <si>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</si>
  <si>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</si>
  <si>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</si>
  <si>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</si>
  <si>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</si>
  <si>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</si>
  <si>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</si>
  <si>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</si>
  <si>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</si>
  <si>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</si>
  <si>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</si>
  <si>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</si>
  <si>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</si>
  <si>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</si>
  <si>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</si>
  <si>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</si>
  <si>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</si>
  <si>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</si>
  <si>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</si>
  <si>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</si>
  <si>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</si>
  <si>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</si>
  <si>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</si>
  <si>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</si>
  <si>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</si>
  <si>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</si>
  <si>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</si>
  <si>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</si>
  <si>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</si>
  <si>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</si>
  <si>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</si>
  <si>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</si>
  <si>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</si>
  <si>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</si>
  <si>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</si>
  <si>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</si>
  <si>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</si>
  <si>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</si>
  <si>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</si>
  <si>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</si>
  <si>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</si>
  <si>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</si>
  <si>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</si>
  <si>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</si>
  <si>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</si>
  <si>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</si>
  <si>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</si>
  <si>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</si>
  <si>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</si>
  <si>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</si>
  <si>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</si>
  <si>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</si>
  <si>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</si>
  <si>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</si>
  <si>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</si>
  <si>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</si>
  <si>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</si>
  <si>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</si>
  <si>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</si>
  <si>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</si>
  <si>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</si>
  <si>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</si>
  <si>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</si>
  <si>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</si>
  <si>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</si>
  <si>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</si>
  <si>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</si>
  <si>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</si>
  <si>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</si>
  <si>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</si>
  <si>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</si>
  <si>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</si>
  <si>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</si>
  <si>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</si>
  <si>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</si>
  <si>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</si>
  <si>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</si>
  <si>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</si>
  <si>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</si>
  <si>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</si>
  <si>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</si>
  <si>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</si>
  <si>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</si>
  <si>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</si>
  <si>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</si>
  <si>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</si>
  <si>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</si>
  <si>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</si>
  <si>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</si>
  <si>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</si>
  <si>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</si>
  <si>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</si>
  <si>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</si>
  <si>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</si>
  <si>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</si>
  <si>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</si>
  <si>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</si>
  <si>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</si>
  <si>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</si>
  <si>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</si>
  <si>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</si>
  <si>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</si>
  <si>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</si>
  <si>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</si>
  <si>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</si>
  <si>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</si>
  <si>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</si>
  <si>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</si>
  <si>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</si>
  <si>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</si>
  <si>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</si>
  <si>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</si>
  <si>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</si>
  <si>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</si>
  <si>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</si>
  <si>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</si>
  <si>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</si>
  <si>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</si>
  <si>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</si>
  <si>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</si>
  <si>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</si>
  <si>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</si>
  <si>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</si>
  <si>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</si>
  <si>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</si>
  <si>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</si>
  <si>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</si>
  <si>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</si>
  <si>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</si>
  <si>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</si>
  <si>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</si>
  <si>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</si>
  <si>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</si>
  <si>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</si>
  <si>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</si>
  <si>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</si>
  <si>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</si>
  <si>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</si>
  <si>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</si>
  <si>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</si>
  <si>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</si>
  <si>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</si>
  <si>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</si>
  <si>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</si>
  <si>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</si>
  <si>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</si>
  <si>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</si>
  <si>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</si>
  <si>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</si>
  <si>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</si>
  <si>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</si>
  <si>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</si>
  <si>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</si>
  <si>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</si>
  <si>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</si>
  <si>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</si>
  <si>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</si>
  <si>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</si>
  <si>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</si>
  <si>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</si>
  <si>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</si>
  <si>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</si>
  <si>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</si>
  <si>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</si>
  <si>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</si>
  <si>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</si>
  <si>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</si>
  <si>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</si>
  <si>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</si>
  <si>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</si>
  <si>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</si>
  <si>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</si>
  <si>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</si>
  <si>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</si>
  <si>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</si>
  <si>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</si>
  <si>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</si>
  <si>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</si>
  <si>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</si>
  <si>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</si>
  <si>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</si>
  <si>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</si>
  <si>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</si>
  <si>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</si>
  <si>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</si>
  <si>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</si>
  <si>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</si>
  <si>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</si>
  <si>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</si>
  <si>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</si>
  <si>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</si>
  <si>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</si>
  <si>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</si>
  <si>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</si>
  <si>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</si>
  <si>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</si>
  <si>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</si>
  <si>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</si>
  <si>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</si>
  <si>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</si>
  <si>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</si>
  <si>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</si>
  <si>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</si>
  <si>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</si>
  <si>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</si>
  <si>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</si>
  <si>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</si>
  <si>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</si>
  <si>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</si>
  <si>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</si>
  <si>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</si>
  <si>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</si>
  <si>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</si>
  <si>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</si>
  <si>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</si>
  <si>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</si>
  <si>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</si>
  <si>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</si>
  <si>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</si>
  <si>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</si>
  <si>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</si>
  <si>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</si>
  <si>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</si>
  <si>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</si>
  <si>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</si>
  <si>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</si>
  <si>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</si>
  <si>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</si>
  <si>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</si>
  <si>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</si>
  <si>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</si>
  <si>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</si>
  <si>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</si>
  <si>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</si>
  <si>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</si>
  <si>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</si>
  <si>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</si>
  <si>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</si>
  <si>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</si>
  <si>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</si>
  <si>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</si>
  <si>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</si>
  <si>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</si>
  <si>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</si>
  <si>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</si>
  <si>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</si>
  <si>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</si>
  <si>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</si>
  <si>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</si>
  <si>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</si>
  <si>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</si>
  <si>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</si>
  <si>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</si>
  <si>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</si>
  <si>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</si>
  <si>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</si>
  <si>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</si>
  <si>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</si>
  <si>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</si>
  <si>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</si>
  <si>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</si>
  <si>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</si>
  <si>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</si>
  <si>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</si>
  <si>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</si>
  <si>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</si>
  <si>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</si>
  <si>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</si>
  <si>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</si>
  <si>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</si>
  <si>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</si>
  <si>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</si>
  <si>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</si>
  <si>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</si>
  <si>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</si>
  <si>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</si>
  <si>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</si>
  <si>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</si>
  <si>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</si>
  <si>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</si>
  <si>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</si>
  <si>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</si>
  <si>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</si>
  <si>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</si>
  <si>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</si>
  <si>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</si>
  <si>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</si>
  <si>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</si>
  <si>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</si>
  <si>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</si>
  <si>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</si>
  <si>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</si>
  <si>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</si>
  <si>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</si>
  <si>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</si>
  <si>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</si>
  <si>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</si>
  <si>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</si>
  <si>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</si>
  <si>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</si>
  <si>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</si>
  <si>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</si>
  <si>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</si>
  <si>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</si>
  <si>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</si>
  <si>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</si>
  <si>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</si>
  <si>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</si>
  <si>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</si>
  <si>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</si>
  <si>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</si>
  <si>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</si>
  <si>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</si>
  <si>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</si>
  <si>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</si>
  <si>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</si>
  <si>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</si>
  <si>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</si>
  <si>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</si>
  <si>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</si>
  <si>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</si>
  <si>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</si>
  <si>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</si>
  <si>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</si>
  <si>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</si>
  <si>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</si>
  <si>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</si>
  <si>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</si>
  <si>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</si>
  <si>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</si>
  <si>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</si>
  <si>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</si>
  <si>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</si>
  <si>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</si>
  <si>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</si>
  <si>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</si>
  <si>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</si>
  <si>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</si>
  <si>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</si>
  <si>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</si>
  <si>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</si>
  <si>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</si>
  <si>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</si>
  <si>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</si>
  <si>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</si>
  <si>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</si>
  <si>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</si>
  <si>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</si>
  <si>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</si>
  <si>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</si>
  <si>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</si>
  <si>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</si>
  <si>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</si>
  <si>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</si>
  <si>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</si>
  <si>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</si>
  <si>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</si>
  <si>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</si>
  <si>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</si>
  <si>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</si>
  <si>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</si>
  <si>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</si>
  <si>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</si>
  <si>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</si>
  <si>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</si>
  <si>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</si>
  <si>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</si>
  <si>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</si>
  <si>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</si>
  <si>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</si>
  <si>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</si>
  <si>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</si>
  <si>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</si>
  <si>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</si>
  <si>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</si>
  <si>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</si>
  <si>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</si>
  <si>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</si>
  <si>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</si>
  <si>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</si>
  <si>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</si>
  <si>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</si>
  <si>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</si>
  <si>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</si>
  <si>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</si>
  <si>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</si>
  <si>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</si>
  <si>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</si>
  <si>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</si>
  <si>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</si>
  <si>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</si>
  <si>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</si>
  <si>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</si>
  <si>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</si>
  <si>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</si>
  <si>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</si>
  <si>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</si>
  <si>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</si>
  <si>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</si>
  <si>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</si>
  <si>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</si>
  <si>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</si>
  <si>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</si>
  <si>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</si>
  <si>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</si>
  <si>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</si>
  <si>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</si>
  <si>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</si>
  <si>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</si>
  <si>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</si>
  <si>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</si>
  <si>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</si>
  <si>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</si>
  <si>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</si>
  <si>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</si>
  <si>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</si>
  <si>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</si>
  <si>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</si>
  <si>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</si>
  <si>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</si>
  <si>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</si>
  <si>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</si>
  <si>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</si>
  <si>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</si>
  <si>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</si>
  <si>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</si>
  <si>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</si>
  <si>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</si>
  <si>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</si>
  <si>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</si>
  <si>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</si>
  <si>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</si>
  <si>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</si>
  <si>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</si>
  <si>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</si>
  <si>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</si>
  <si>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</si>
  <si>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</si>
  <si>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</si>
  <si>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</si>
  <si>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</si>
  <si>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</si>
  <si>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</si>
  <si>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</si>
  <si>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</si>
  <si>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</si>
  <si>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</si>
  <si>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</si>
  <si>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</si>
  <si>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</si>
  <si>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</si>
  <si>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</si>
  <si>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</si>
  <si>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</si>
  <si>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</si>
  <si>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</si>
  <si>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</si>
  <si>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</si>
  <si>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</si>
  <si>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</si>
  <si>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</si>
  <si>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</si>
  <si>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</si>
  <si>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</si>
  <si>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</si>
  <si>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</si>
  <si>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</si>
  <si>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</si>
  <si>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</si>
  <si>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</si>
  <si>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</si>
  <si>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</si>
  <si>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</si>
  <si>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</si>
  <si>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</si>
  <si>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</si>
  <si>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</si>
  <si>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</si>
  <si>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</si>
  <si>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</si>
  <si>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</si>
  <si>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</si>
  <si>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</si>
  <si>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</si>
  <si>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</si>
  <si>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</si>
  <si>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</si>
  <si>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</si>
  <si>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</si>
  <si>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</si>
  <si>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</si>
  <si>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</si>
  <si>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</si>
  <si>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</si>
  <si>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</si>
  <si>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</si>
  <si>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</si>
  <si>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</si>
  <si>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</si>
  <si>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</si>
  <si>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</si>
  <si>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</si>
  <si>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</si>
  <si>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</si>
  <si>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</si>
  <si>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</si>
  <si>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</si>
  <si>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</si>
  <si>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</si>
  <si>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</si>
  <si>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</si>
  <si>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</si>
  <si>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</si>
  <si>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</si>
  <si>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</si>
  <si>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</si>
  <si>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</si>
  <si>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</si>
  <si>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</si>
  <si>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</si>
  <si>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</si>
  <si>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</si>
  <si>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</si>
  <si>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</si>
  <si>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</si>
  <si>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</si>
  <si>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</si>
  <si>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</si>
  <si>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</si>
  <si>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</si>
  <si>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</si>
  <si>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</si>
  <si>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</si>
  <si>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</si>
  <si>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</si>
  <si>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</si>
  <si>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</si>
  <si>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</si>
  <si>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</si>
  <si>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</si>
  <si>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</si>
  <si>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</si>
  <si>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</si>
  <si>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</si>
  <si>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</si>
  <si>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</si>
  <si>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</si>
  <si>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</si>
  <si>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</si>
  <si>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</si>
  <si>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</si>
  <si>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</si>
  <si>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</si>
  <si>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</si>
  <si>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</si>
  <si>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</si>
  <si>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</si>
  <si>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</si>
  <si>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</si>
  <si>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</si>
  <si>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</si>
  <si>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</si>
  <si>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</si>
  <si>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</si>
  <si>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</si>
  <si>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</si>
  <si>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</si>
  <si>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</si>
  <si>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</si>
  <si>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</si>
  <si>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</si>
  <si>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</si>
  <si>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</si>
  <si>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</si>
  <si>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</si>
  <si>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</si>
  <si>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</si>
  <si>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</si>
  <si>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</si>
  <si>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</si>
  <si>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</si>
  <si>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</si>
  <si>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</si>
  <si>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</si>
  <si>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</si>
  <si>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</si>
  <si>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</si>
  <si>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</si>
  <si>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</si>
  <si>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</si>
  <si>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</si>
  <si>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</si>
  <si>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</si>
  <si>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</si>
  <si>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</si>
  <si>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</si>
  <si>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</si>
  <si>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</si>
  <si>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</si>
  <si>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</si>
  <si>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</si>
  <si>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</si>
  <si>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</si>
  <si>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</si>
  <si>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</si>
  <si>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</si>
  <si>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</si>
  <si>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</si>
  <si>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</si>
  <si>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</si>
  <si>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</si>
  <si>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</si>
  <si>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</si>
  <si>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</si>
  <si>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</si>
  <si>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</si>
  <si>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</si>
  <si>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</si>
  <si>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</si>
  <si>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</si>
  <si>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</si>
  <si>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</si>
  <si>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</si>
  <si>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</si>
  <si>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</si>
  <si>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</si>
  <si>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</si>
  <si>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</si>
  <si>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</si>
  <si>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</si>
  <si>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</si>
  <si>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</si>
  <si>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</si>
  <si>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</si>
  <si>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</si>
  <si>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</si>
  <si>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</si>
  <si>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</si>
  <si>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</si>
  <si>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</si>
  <si>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</si>
  <si>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</si>
  <si>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</si>
  <si>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</si>
  <si>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</si>
  <si>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</si>
  <si>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</si>
  <si>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</si>
  <si>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</si>
  <si>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</si>
  <si>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</si>
  <si>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</si>
  <si>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</si>
  <si>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</si>
  <si>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</si>
  <si>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</si>
  <si>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</si>
  <si>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</si>
  <si>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</si>
  <si>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</si>
  <si>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</si>
  <si>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</si>
  <si>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</si>
  <si>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</si>
  <si>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</si>
  <si>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</si>
  <si>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</si>
  <si>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</si>
  <si>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</si>
  <si>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</si>
  <si>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</si>
  <si>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</si>
  <si>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</si>
  <si>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</si>
  <si>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</si>
  <si>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</si>
  <si>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</si>
  <si>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</si>
  <si>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</si>
  <si>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</si>
  <si>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</si>
  <si>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</si>
  <si>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</si>
  <si>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</si>
  <si>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</si>
  <si>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</si>
  <si>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</si>
  <si>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</si>
  <si>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</si>
  <si>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</si>
  <si>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</si>
  <si>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</si>
  <si>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</si>
  <si>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</si>
  <si>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</si>
  <si>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</si>
  <si>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</si>
  <si>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</si>
  <si>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</si>
  <si>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</si>
  <si>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</si>
  <si>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</si>
  <si>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</si>
  <si>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</si>
  <si>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</si>
  <si>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</si>
  <si>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</si>
  <si>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</si>
  <si>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</si>
  <si>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</si>
  <si>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</si>
  <si>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</si>
  <si>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</si>
  <si>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</si>
  <si>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</si>
  <si>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</si>
  <si>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</si>
  <si>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</si>
  <si>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</si>
  <si>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</si>
  <si>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</si>
  <si>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</si>
  <si>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</si>
  <si>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</si>
  <si>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</si>
  <si>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</si>
  <si>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</si>
  <si>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</si>
  <si>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</si>
  <si>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</si>
  <si>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</si>
  <si>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</si>
  <si>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</si>
  <si>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</si>
  <si>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</si>
  <si>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</si>
  <si>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</si>
  <si>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</si>
  <si>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</si>
  <si>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</si>
  <si>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</si>
  <si>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</si>
  <si>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</si>
  <si>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</si>
  <si>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</si>
  <si>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</si>
  <si>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</si>
  <si>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</si>
  <si>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</si>
  <si>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</si>
  <si>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</si>
  <si>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</si>
  <si>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</si>
  <si>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</si>
  <si>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</si>
  <si>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</si>
  <si>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</si>
  <si>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</si>
  <si>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</si>
  <si>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</si>
  <si>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</si>
  <si>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</si>
  <si>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</si>
  <si>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</si>
  <si>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</si>
  <si>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</si>
  <si>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</si>
  <si>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</si>
  <si>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</si>
  <si>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</si>
  <si>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</si>
  <si>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</si>
  <si>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</si>
  <si>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</si>
  <si>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</si>
  <si>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</si>
  <si>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</si>
  <si>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</si>
  <si>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</si>
  <si>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</si>
  <si>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</si>
  <si>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</si>
  <si>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</si>
  <si>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</si>
  <si>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</si>
  <si>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</si>
  <si>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</si>
  <si>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</si>
  <si>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</si>
  <si>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</si>
  <si>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</si>
  <si>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</si>
  <si>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</si>
  <si>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</si>
  <si>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</si>
  <si>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</si>
  <si>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</si>
  <si>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</si>
  <si>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</si>
  <si>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</si>
  <si>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</si>
  <si>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</si>
  <si>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</si>
  <si>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</si>
  <si>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</si>
  <si>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</si>
  <si>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</si>
  <si>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</si>
  <si>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</si>
  <si>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</si>
  <si>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</si>
  <si>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</si>
  <si>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</si>
  <si>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</si>
  <si>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</si>
  <si>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</si>
  <si>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</si>
  <si>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</si>
  <si>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</si>
  <si>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</si>
  <si>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</si>
  <si>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</si>
  <si>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</si>
  <si>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</si>
  <si>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</si>
  <si>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</si>
  <si>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</si>
  <si>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</si>
  <si>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</si>
  <si>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</si>
  <si>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</si>
  <si>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</si>
  <si>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</si>
  <si>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</si>
  <si>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</si>
  <si>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</si>
  <si>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</si>
  <si>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</si>
  <si>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</si>
  <si>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</si>
  <si>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</si>
  <si>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</si>
  <si>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</si>
  <si>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</si>
  <si>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</si>
  <si>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</si>
  <si>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</si>
  <si>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</si>
  <si>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</si>
  <si>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</si>
  <si>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</si>
  <si>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</si>
  <si>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</si>
  <si>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</si>
  <si>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</si>
  <si>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</si>
  <si>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</si>
  <si>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</si>
  <si>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</si>
  <si>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</si>
  <si>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</si>
  <si>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</si>
  <si>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</si>
  <si>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</si>
  <si>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</si>
  <si>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</si>
  <si>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</si>
  <si>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</si>
  <si>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</si>
  <si>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</si>
  <si>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</si>
  <si>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</si>
  <si>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</si>
  <si>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</si>
  <si>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</si>
  <si>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</si>
  <si>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</si>
  <si>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</si>
  <si>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</si>
  <si>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</si>
  <si>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</si>
  <si>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</si>
  <si>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</si>
  <si>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</si>
  <si>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</si>
  <si>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</si>
  <si>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</si>
  <si>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</si>
  <si>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</si>
  <si>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</si>
  <si>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</si>
  <si>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</si>
  <si>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</si>
  <si>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</si>
  <si>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</si>
  <si>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</si>
  <si>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</si>
  <si>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</si>
  <si>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</si>
  <si>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</si>
  <si>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</si>
  <si>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</si>
  <si>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</si>
  <si>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</si>
  <si>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</si>
  <si>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</si>
  <si>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</si>
  <si>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</si>
  <si>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</si>
  <si>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</si>
  <si>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</si>
  <si>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</si>
  <si>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</si>
  <si>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</si>
  <si>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</si>
  <si>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</si>
  <si>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</si>
  <si>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</si>
  <si>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</si>
  <si>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</si>
  <si>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</si>
  <si>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</si>
  <si>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</si>
  <si>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</si>
  <si>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</si>
  <si>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</si>
  <si>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</si>
  <si>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</si>
  <si>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</si>
  <si>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</si>
  <si>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</si>
  <si>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</si>
  <si>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</si>
  <si>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</si>
  <si>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</si>
  <si>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</si>
  <si>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</si>
  <si>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</si>
  <si>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</si>
  <si>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</si>
  <si>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</si>
  <si>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</si>
  <si>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</si>
  <si>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</si>
  <si>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</si>
  <si>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</si>
  <si>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</si>
  <si>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</si>
  <si>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</si>
  <si>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</si>
  <si>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</si>
  <si>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</si>
  <si>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</si>
  <si>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</si>
  <si>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</si>
  <si>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</si>
  <si>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</si>
  <si>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</si>
  <si>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</si>
  <si>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</si>
  <si>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</si>
  <si>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</si>
  <si>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</si>
  <si>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</si>
  <si>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</si>
  <si>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</si>
  <si>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</si>
  <si>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</si>
  <si>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</si>
  <si>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</si>
  <si>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</si>
  <si>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</si>
  <si>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</si>
  <si>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</si>
  <si>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</si>
  <si>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</si>
  <si>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</si>
  <si>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</si>
  <si>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</si>
  <si>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</si>
  <si>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</si>
  <si>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</si>
  <si>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</si>
  <si>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</si>
  <si>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</si>
  <si>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</si>
  <si>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</si>
  <si>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</si>
  <si>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</si>
  <si>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</si>
  <si>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</si>
  <si>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</si>
  <si>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</si>
  <si>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</si>
  <si>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</si>
  <si>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</si>
  <si>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</si>
  <si>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</si>
  <si>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</si>
  <si>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</si>
  <si>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</si>
  <si>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</si>
  <si>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</si>
  <si>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</si>
  <si>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</si>
  <si>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</si>
  <si>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</si>
  <si>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</si>
  <si>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</si>
  <si>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</si>
  <si>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</si>
  <si>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</si>
  <si>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</si>
  <si>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</si>
  <si>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</si>
  <si>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</si>
  <si>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</si>
  <si>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</si>
  <si>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</si>
  <si>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</si>
  <si>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</si>
  <si>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</si>
  <si>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</si>
  <si>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</si>
  <si>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</si>
  <si>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</si>
  <si>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</si>
  <si>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</si>
  <si>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</si>
  <si>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</si>
  <si>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</si>
  <si>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</si>
  <si>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</si>
  <si>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</si>
  <si>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</si>
  <si>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</si>
  <si>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</si>
  <si>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</si>
  <si>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</si>
  <si>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</si>
  <si>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</si>
  <si>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</si>
  <si>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</si>
  <si>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</si>
  <si>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</si>
  <si>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</si>
  <si>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</si>
  <si>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</si>
  <si>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</si>
  <si>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</si>
  <si>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</si>
  <si>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</si>
  <si>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</si>
  <si>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</si>
  <si>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</si>
  <si>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</si>
  <si>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</si>
  <si>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</si>
  <si>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</si>
  <si>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</si>
  <si>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</si>
  <si>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</si>
  <si>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</si>
  <si>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</si>
  <si>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</si>
  <si>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</si>
  <si>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</si>
  <si>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</si>
  <si>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</si>
  <si>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</si>
  <si>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</si>
  <si>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</si>
  <si>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</si>
  <si>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</si>
  <si>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</si>
  <si>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</si>
  <si>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</si>
  <si>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</si>
  <si>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</si>
  <si>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</si>
  <si>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</si>
  <si>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</si>
  <si>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</si>
  <si>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</si>
  <si>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</si>
  <si>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</si>
  <si>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</si>
  <si>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</si>
  <si>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</si>
  <si>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</si>
  <si>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</si>
  <si>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</si>
  <si>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</si>
  <si>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</si>
  <si>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</si>
  <si>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</si>
  <si>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</si>
  <si>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</si>
  <si>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</si>
  <si>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</si>
  <si>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</si>
  <si>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</si>
  <si>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</si>
  <si>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</si>
  <si>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</si>
  <si>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</si>
  <si>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</si>
  <si>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</si>
  <si>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</si>
  <si>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</si>
  <si>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</si>
  <si>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</si>
  <si>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</si>
  <si>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</si>
  <si>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</si>
  <si>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</si>
  <si>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</si>
  <si>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</si>
  <si>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</si>
  <si>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</si>
  <si>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</si>
  <si>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</si>
  <si>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</si>
  <si>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</si>
  <si>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</si>
  <si>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</si>
  <si>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</si>
  <si>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</si>
  <si>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</si>
  <si>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</si>
  <si>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</si>
  <si>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</si>
  <si>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</si>
  <si>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</si>
  <si>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</si>
  <si>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</si>
  <si>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</si>
  <si>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</si>
  <si>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</si>
  <si>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</si>
  <si>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</si>
  <si>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</si>
  <si>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</si>
  <si>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</si>
  <si>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</si>
  <si>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</si>
  <si>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</si>
  <si>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</si>
  <si>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</si>
  <si>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</si>
  <si>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</si>
  <si>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</si>
  <si>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</si>
  <si>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</si>
  <si>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</si>
  <si>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</si>
  <si>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</si>
  <si>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</si>
  <si>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</si>
  <si>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</si>
  <si>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</si>
  <si>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</si>
  <si>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</si>
  <si>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</si>
  <si>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</si>
  <si>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</si>
  <si>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</si>
  <si>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</si>
  <si>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</si>
  <si>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</si>
  <si>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</si>
  <si>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</si>
  <si>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</si>
  <si>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</si>
  <si>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</si>
  <si>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</si>
  <si>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</si>
  <si>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</si>
  <si>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</si>
  <si>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</si>
  <si>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</si>
  <si>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</si>
  <si>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</si>
  <si>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</si>
  <si>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</si>
  <si>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</si>
  <si>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</si>
  <si>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</si>
  <si>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</si>
  <si>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</si>
  <si>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</si>
  <si>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</si>
  <si>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</si>
  <si>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</si>
  <si>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</si>
  <si>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</si>
  <si>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</si>
  <si>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</si>
  <si>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</si>
  <si>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</si>
  <si>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</si>
  <si>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</si>
  <si>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</si>
  <si>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</si>
  <si>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</si>
  <si>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</si>
  <si>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</si>
  <si>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</si>
  <si>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</si>
  <si>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</si>
  <si>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</si>
  <si>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</si>
  <si>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</si>
  <si>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</si>
  <si>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</si>
  <si>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</si>
  <si>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</si>
  <si>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</si>
  <si>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</si>
  <si>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</si>
  <si>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</si>
  <si>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</si>
  <si>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</si>
  <si>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</si>
  <si>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</si>
  <si>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</si>
  <si>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</si>
  <si>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</si>
  <si>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</si>
  <si>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</si>
  <si>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</si>
  <si>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</si>
  <si>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</si>
  <si>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</si>
  <si>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</si>
  <si>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</si>
  <si>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</si>
  <si>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</si>
  <si>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</si>
  <si>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</si>
  <si>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</si>
  <si>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</si>
  <si>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</si>
  <si>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</si>
  <si>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</si>
  <si>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</si>
  <si>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</si>
  <si>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</si>
  <si>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</si>
  <si>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</si>
  <si>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</si>
  <si>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</si>
  <si>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</si>
  <si>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</si>
  <si>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</si>
  <si>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</si>
  <si>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</si>
  <si>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</si>
  <si>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</si>
  <si>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</si>
  <si>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</si>
  <si>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</si>
  <si>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</si>
  <si>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</si>
  <si>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</si>
  <si>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</si>
  <si>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</si>
  <si>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</si>
  <si>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</si>
  <si>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</si>
  <si>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</si>
  <si>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</si>
  <si>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</si>
  <si>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</si>
  <si>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</si>
  <si>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</si>
  <si>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</si>
  <si>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</si>
  <si>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</si>
  <si>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</si>
  <si>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</si>
  <si>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</si>
  <si>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</si>
  <si>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</si>
  <si>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</si>
  <si>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</si>
  <si>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</si>
  <si>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</si>
  <si>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</si>
  <si>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</si>
  <si>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</si>
  <si>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</si>
  <si>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</si>
  <si>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</si>
  <si>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</si>
  <si>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</si>
  <si>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</si>
  <si>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</si>
  <si>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</si>
  <si>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</si>
  <si>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</si>
  <si>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</si>
  <si>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</si>
  <si>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</si>
  <si>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</si>
  <si>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</si>
  <si>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</si>
  <si>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</si>
  <si>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</si>
  <si>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</si>
  <si>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</si>
  <si>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</si>
  <si>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</si>
  <si>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</si>
  <si>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</si>
  <si>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</si>
  <si>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</si>
  <si>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</si>
  <si>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</si>
  <si>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</si>
  <si>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</si>
  <si>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</si>
  <si>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</si>
  <si>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</si>
  <si>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</si>
  <si>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</si>
  <si>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</si>
  <si>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</si>
  <si>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</si>
  <si>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</si>
  <si>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</si>
  <si>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</si>
  <si>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</si>
  <si>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</si>
  <si>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</si>
  <si>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</si>
  <si>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</si>
  <si>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</si>
  <si>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</si>
  <si>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</si>
  <si>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</si>
  <si>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</si>
  <si>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</si>
  <si>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</si>
  <si>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</si>
  <si>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</si>
  <si>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</si>
  <si>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</si>
  <si>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</si>
  <si>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</si>
  <si>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</si>
  <si>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</si>
  <si>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</si>
  <si>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</si>
  <si>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</si>
  <si>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</si>
  <si>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</si>
  <si>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</si>
  <si>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</si>
  <si>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</si>
  <si>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</si>
  <si>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</si>
  <si>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</si>
  <si>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</si>
  <si>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</si>
  <si>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</si>
  <si>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</si>
  <si>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</si>
  <si>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</si>
  <si>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</si>
  <si>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</si>
  <si>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</si>
  <si>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</si>
  <si>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</si>
  <si>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</si>
  <si>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</si>
  <si>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</si>
  <si>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</si>
  <si>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</si>
  <si>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</si>
  <si>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</si>
  <si>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</si>
  <si>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</si>
  <si>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</si>
  <si>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</si>
  <si>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</si>
  <si>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</si>
  <si>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</si>
  <si>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</si>
  <si>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</si>
  <si>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</si>
  <si>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</si>
  <si>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</si>
  <si>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</si>
  <si>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</si>
  <si>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</si>
  <si>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</si>
  <si>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</si>
  <si>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</si>
  <si>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</si>
  <si>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</si>
  <si>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</si>
  <si>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</si>
  <si>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</si>
  <si>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</si>
  <si>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</si>
  <si>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</si>
  <si>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</si>
  <si>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</si>
  <si>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</si>
  <si>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</si>
  <si>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</si>
  <si>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</si>
  <si>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</si>
  <si>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</si>
  <si>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</si>
  <si>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</si>
  <si>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</si>
  <si>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</si>
  <si>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</si>
  <si>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</si>
  <si>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</si>
  <si>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</si>
  <si>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</si>
  <si>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</si>
  <si>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</si>
  <si>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</si>
  <si>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</si>
  <si>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</si>
  <si>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</si>
  <si>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</si>
  <si>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</si>
  <si>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</si>
  <si>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</si>
  <si>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</si>
  <si>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</si>
  <si>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</si>
  <si>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</si>
  <si>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</si>
  <si>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</si>
  <si>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</si>
  <si>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</si>
  <si>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</si>
  <si>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</si>
  <si>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</si>
  <si>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</si>
  <si>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</si>
  <si>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</si>
  <si>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</si>
  <si>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</si>
  <si>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</si>
  <si>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</si>
  <si>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</si>
  <si>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</si>
  <si>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</si>
  <si>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</si>
  <si>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</si>
  <si>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</si>
  <si>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</si>
  <si>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</si>
  <si>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</si>
  <si>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</si>
  <si>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</si>
  <si>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</si>
  <si>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</si>
  <si>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</si>
  <si>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</si>
  <si>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</si>
  <si>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</si>
  <si>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</si>
  <si>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</si>
  <si>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</si>
  <si>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</si>
  <si>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</si>
  <si>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</si>
  <si>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</si>
  <si>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</si>
  <si>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</si>
  <si>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</si>
  <si>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</si>
  <si>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</si>
  <si>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</si>
  <si>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</si>
  <si>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</si>
  <si>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</si>
  <si>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</si>
  <si>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</si>
  <si>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</si>
  <si>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</si>
  <si>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</si>
  <si>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</si>
  <si>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</si>
  <si>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</si>
  <si>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</si>
  <si>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</si>
  <si>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</si>
  <si>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</si>
  <si>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</si>
  <si>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</si>
  <si>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</si>
  <si>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</si>
  <si>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</si>
  <si>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</si>
  <si>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</si>
  <si>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</si>
  <si>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</si>
  <si>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</si>
  <si>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</si>
  <si>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</si>
  <si>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</si>
  <si>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</si>
  <si>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</si>
  <si>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</si>
  <si>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</si>
  <si>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</si>
  <si>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</si>
  <si>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</si>
  <si>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</si>
  <si>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</si>
  <si>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</si>
  <si>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</si>
  <si>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</si>
  <si>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</si>
  <si>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</si>
  <si>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</si>
  <si>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</si>
  <si>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</si>
  <si>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</si>
  <si>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</si>
  <si>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</si>
  <si>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</si>
  <si>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</si>
  <si>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</si>
  <si>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</si>
  <si>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</si>
  <si>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</si>
  <si>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</si>
  <si>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</si>
  <si>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</si>
  <si>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</si>
  <si>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</si>
  <si>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</si>
  <si>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</si>
  <si>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</si>
  <si>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</si>
  <si>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</si>
  <si>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</si>
  <si>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</si>
  <si>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</si>
  <si>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</si>
  <si>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</si>
  <si>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</si>
  <si>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</si>
  <si>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</si>
  <si>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</si>
  <si>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</si>
  <si>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</si>
  <si>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</si>
  <si>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</si>
  <si>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</si>
  <si>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</si>
  <si>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</si>
  <si>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</si>
  <si>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</si>
  <si>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</si>
  <si>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</si>
  <si>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</si>
  <si>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</si>
  <si>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</si>
  <si>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</si>
  <si>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</si>
  <si>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</si>
  <si>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</si>
  <si>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</si>
  <si>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</si>
  <si>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</si>
  <si>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</si>
  <si>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</si>
  <si>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</si>
  <si>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</si>
  <si>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</si>
  <si>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</si>
  <si>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</si>
  <si>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</si>
  <si>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</si>
  <si>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</si>
  <si>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</si>
  <si>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</si>
  <si>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</si>
  <si>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</si>
  <si>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</si>
  <si>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</si>
  <si>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</si>
  <si>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</si>
  <si>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</si>
  <si>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</si>
  <si>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</si>
  <si>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</si>
  <si>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</si>
  <si>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</si>
  <si>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</si>
  <si>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</si>
  <si>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</si>
  <si>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</si>
  <si>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</si>
  <si>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</si>
  <si>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</si>
  <si>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</si>
  <si>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</si>
  <si>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</si>
  <si>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</si>
  <si>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</si>
  <si>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</si>
  <si>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</si>
  <si>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</si>
  <si>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</si>
  <si>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</si>
  <si>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</si>
  <si>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</si>
  <si>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</si>
  <si>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</si>
  <si>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</si>
  <si>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</si>
  <si>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</si>
  <si>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</si>
  <si>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</si>
  <si>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</si>
  <si>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</si>
  <si>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</si>
  <si>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</si>
  <si>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</si>
  <si>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</si>
  <si>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</si>
  <si>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</si>
  <si>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</si>
  <si>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</si>
  <si>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</si>
  <si>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</si>
  <si>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</si>
  <si>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</si>
  <si>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</si>
  <si>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</si>
  <si>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</si>
  <si>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</si>
  <si>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</si>
  <si>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</si>
  <si>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</si>
  <si>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</si>
  <si>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</si>
  <si>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</si>
  <si>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</si>
  <si>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</si>
  <si>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</si>
  <si>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</si>
  <si>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</si>
  <si>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</si>
  <si>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</si>
  <si>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</si>
  <si>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</si>
  <si>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</si>
  <si>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</si>
  <si>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</si>
  <si>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</si>
  <si>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</si>
  <si>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</si>
  <si>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</si>
  <si>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</si>
  <si>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</si>
  <si>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</si>
  <si>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</si>
  <si>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</si>
  <si>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</si>
  <si>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</si>
  <si>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</si>
  <si>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</si>
  <si>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</si>
  <si>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</si>
  <si>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</si>
  <si>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</si>
  <si>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</si>
  <si>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</si>
  <si>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</si>
  <si>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</si>
  <si>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</si>
  <si>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</si>
  <si>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</si>
  <si>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</si>
  <si>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</si>
  <si>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</si>
  <si>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</si>
  <si>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</si>
  <si>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</si>
  <si>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</si>
  <si>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</si>
  <si>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</si>
  <si>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</si>
  <si>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</si>
  <si>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</si>
  <si>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</si>
  <si>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</si>
  <si>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</si>
  <si>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</si>
  <si>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</si>
  <si>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</si>
  <si>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</si>
  <si>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</si>
  <si>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</si>
  <si>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</si>
  <si>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</si>
  <si>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</si>
  <si>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</si>
  <si>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</si>
  <si>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</si>
  <si>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</si>
  <si>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</si>
  <si>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</si>
  <si>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</si>
  <si>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</si>
  <si>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</si>
  <si>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</si>
  <si>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</si>
  <si>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</si>
  <si>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</si>
  <si>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</si>
  <si>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</si>
  <si>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</si>
  <si>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</si>
  <si>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</si>
  <si>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</si>
  <si>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</si>
  <si>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</si>
  <si>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</si>
  <si>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</si>
  <si>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</si>
  <si>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</si>
  <si>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</si>
  <si>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</si>
  <si>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</si>
  <si>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</si>
  <si>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</si>
  <si>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</si>
  <si>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</si>
  <si>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</si>
  <si>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</si>
  <si>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</si>
  <si>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</si>
  <si>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</si>
  <si>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</si>
  <si>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</si>
  <si>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</si>
  <si>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</si>
  <si>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</si>
  <si>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</si>
  <si>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</si>
  <si>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</si>
  <si>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</si>
  <si>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</si>
  <si>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</si>
  <si>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</si>
  <si>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</si>
  <si>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</si>
  <si>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</si>
  <si>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</si>
  <si>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</si>
  <si>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</si>
  <si>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</si>
  <si>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</si>
  <si>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</si>
  <si>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</si>
  <si>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</si>
  <si>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</si>
  <si>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</si>
  <si>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</si>
  <si>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</si>
  <si>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</si>
  <si>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</si>
  <si>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</si>
  <si>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</si>
  <si>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</si>
  <si>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</si>
  <si>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</si>
  <si>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</si>
  <si>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</si>
  <si>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</si>
  <si>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</si>
  <si>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</si>
  <si>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</si>
  <si>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</si>
  <si>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</si>
  <si>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</si>
  <si>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</si>
  <si>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</si>
  <si>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</si>
  <si>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</si>
  <si>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</si>
  <si>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</si>
  <si>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</si>
  <si>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</si>
  <si>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</si>
  <si>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</si>
  <si>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</si>
  <si>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</si>
  <si>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</si>
  <si>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</si>
  <si>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</si>
  <si>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</si>
  <si>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</si>
  <si>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</si>
  <si>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</si>
  <si>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</si>
  <si>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</si>
  <si>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</si>
  <si>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</si>
  <si>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</si>
  <si>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</si>
  <si>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</si>
  <si>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</si>
  <si>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</si>
  <si>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</si>
  <si>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</si>
  <si>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</si>
  <si>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</si>
  <si>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</si>
  <si>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</si>
  <si>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</si>
  <si>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</si>
  <si>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</si>
  <si>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</si>
  <si>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</si>
  <si>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</si>
  <si>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</si>
  <si>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</si>
  <si>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</si>
  <si>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</si>
  <si>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</si>
  <si>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</si>
  <si>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</si>
  <si>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</si>
  <si>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</si>
  <si>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</si>
  <si>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</si>
  <si>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</si>
  <si>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</si>
  <si>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</si>
  <si>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</si>
  <si>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</si>
  <si>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</si>
  <si>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</si>
  <si>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</si>
  <si>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</si>
  <si>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</si>
  <si>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</si>
  <si>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</si>
  <si>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</si>
  <si>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</si>
  <si>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</si>
  <si>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</si>
  <si>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</si>
  <si>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</si>
  <si>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</si>
  <si>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</si>
  <si>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</si>
  <si>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</si>
  <si>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</si>
  <si>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</si>
  <si>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</si>
  <si>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</si>
  <si>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</si>
  <si>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</si>
  <si>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</si>
  <si>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</si>
  <si>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</si>
  <si>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</si>
  <si>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</si>
  <si>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</si>
  <si>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</si>
  <si>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</si>
  <si>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</si>
  <si>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</si>
  <si>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</si>
  <si>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</si>
  <si>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</si>
  <si>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</si>
  <si>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</si>
  <si>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</si>
  <si>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</si>
  <si>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</si>
  <si>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</si>
  <si>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</si>
  <si>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</si>
  <si>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</si>
  <si>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</si>
  <si>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</si>
  <si>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</si>
  <si>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</si>
  <si>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</si>
  <si>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</si>
  <si>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</si>
  <si>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</si>
  <si>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</si>
  <si>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</si>
  <si>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</si>
  <si>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</si>
  <si>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</si>
  <si>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</si>
  <si>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</si>
  <si>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</si>
  <si>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</si>
  <si>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</si>
  <si>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</si>
  <si>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</si>
  <si>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</si>
  <si>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</si>
  <si>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</si>
  <si>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</si>
  <si>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</si>
  <si>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</si>
  <si>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</si>
  <si>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</si>
  <si>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</si>
  <si>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</si>
  <si>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</si>
  <si>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</si>
  <si>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</si>
  <si>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</si>
  <si>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</si>
  <si>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</si>
  <si>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</si>
  <si>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</si>
  <si>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</si>
  <si>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</si>
  <si>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</si>
  <si>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</si>
  <si>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</si>
  <si>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</si>
  <si>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</si>
  <si>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</si>
  <si>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</si>
  <si>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</si>
  <si>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</si>
  <si>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</si>
  <si>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</si>
  <si>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</si>
  <si>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</si>
  <si>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</si>
  <si>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</si>
  <si>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</si>
  <si>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</si>
  <si>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</si>
  <si>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</si>
  <si>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</si>
  <si>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</si>
  <si>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</si>
  <si>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</si>
  <si>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</si>
  <si>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</si>
  <si>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</si>
  <si>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</si>
  <si>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</si>
  <si>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</si>
  <si>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</si>
  <si>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</si>
  <si>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</si>
  <si>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</si>
  <si>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</si>
  <si>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</si>
  <si>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</si>
  <si>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</si>
  <si>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</si>
  <si>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</si>
  <si>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</si>
  <si>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</si>
  <si>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</si>
  <si>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</si>
  <si>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</si>
  <si>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</si>
  <si>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</si>
  <si>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</si>
  <si>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</si>
  <si>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</si>
  <si>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</si>
  <si>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</si>
  <si>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</si>
  <si>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</si>
  <si>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</si>
  <si>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</si>
  <si>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</si>
  <si>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</si>
  <si>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</si>
  <si>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</si>
  <si>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</si>
  <si>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</si>
  <si>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</si>
  <si>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</si>
  <si>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</si>
  <si>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</si>
  <si>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</si>
  <si>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</si>
  <si>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</si>
  <si>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</si>
  <si>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</si>
  <si>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</si>
  <si>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</si>
  <si>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</si>
  <si>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</si>
  <si>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</si>
  <si>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</si>
  <si>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</si>
  <si>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</si>
  <si>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</si>
  <si>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</si>
  <si>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</si>
  <si>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</si>
  <si>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</si>
  <si>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</si>
  <si>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</si>
  <si>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</si>
  <si>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</si>
  <si>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</si>
  <si>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</si>
  <si>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</si>
  <si>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</si>
  <si>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</si>
  <si>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</si>
  <si>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</si>
  <si>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</si>
  <si>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</si>
  <si>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</si>
  <si>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</si>
  <si>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</si>
  <si>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</si>
  <si>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</si>
  <si>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</si>
  <si>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</si>
  <si>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</si>
  <si>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</si>
  <si>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</si>
  <si>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</si>
  <si>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</si>
  <si>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</si>
  <si>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</si>
  <si>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</si>
  <si>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</si>
  <si>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</si>
  <si>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</si>
  <si>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</si>
  <si>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</si>
  <si>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</si>
  <si>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</si>
  <si>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</si>
  <si>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</si>
  <si>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</si>
  <si>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</si>
  <si>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</si>
  <si>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</si>
  <si>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</si>
  <si>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</si>
  <si>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</si>
  <si>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</si>
  <si>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</si>
  <si>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</si>
  <si>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</si>
  <si>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</si>
  <si>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</si>
  <si>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</si>
  <si>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</si>
  <si>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</si>
  <si>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</si>
  <si>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</si>
  <si>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</si>
  <si>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</si>
  <si>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</si>
  <si>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</si>
  <si>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</si>
  <si>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</si>
  <si>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</si>
  <si>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</si>
  <si>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</si>
  <si>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</si>
  <si>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</si>
  <si>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</si>
  <si>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</si>
  <si>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</si>
  <si>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</si>
  <si>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</si>
  <si>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</si>
  <si>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</si>
  <si>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</si>
  <si>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</si>
  <si>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</si>
  <si>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</si>
  <si>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</si>
  <si>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</si>
  <si>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</si>
  <si>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</si>
  <si>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</si>
  <si>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</si>
  <si>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</si>
  <si>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</si>
  <si>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</si>
  <si>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</si>
  <si>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</si>
  <si>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</si>
  <si>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</si>
  <si>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</si>
  <si>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</si>
  <si>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</si>
  <si>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</si>
  <si>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</si>
  <si>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</si>
  <si>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</si>
  <si>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</si>
  <si>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</si>
  <si>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</si>
  <si>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</si>
  <si>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</si>
  <si>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</si>
  <si>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</si>
  <si>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</si>
  <si>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</si>
  <si>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</si>
  <si>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</si>
  <si>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</si>
  <si>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</si>
  <si>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</si>
  <si>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</si>
  <si>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</si>
  <si>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</si>
  <si>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</si>
  <si>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</si>
  <si>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</si>
  <si>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</si>
  <si>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</si>
  <si>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</si>
  <si>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</si>
  <si>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</si>
  <si>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</si>
  <si>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</si>
  <si>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</si>
  <si>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</si>
  <si>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</si>
  <si>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</si>
  <si>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</si>
  <si>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</si>
  <si>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</si>
  <si>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</si>
  <si>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</si>
  <si>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</si>
  <si>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</si>
  <si>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</si>
  <si>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</si>
  <si>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</si>
  <si>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</si>
  <si>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</si>
  <si>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</si>
  <si>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</si>
  <si>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</si>
  <si>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</si>
  <si>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</si>
  <si>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</si>
  <si>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</si>
  <si>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</si>
  <si>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</si>
  <si>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</si>
  <si>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</si>
  <si>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</si>
  <si>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</si>
  <si>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</si>
  <si>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</si>
  <si>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</si>
  <si>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</si>
  <si>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</si>
  <si>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</si>
  <si>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</si>
  <si>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</si>
  <si>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</si>
  <si>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</si>
  <si>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</si>
  <si>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</si>
  <si>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</si>
  <si>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</si>
  <si>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</si>
  <si>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</si>
  <si>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</si>
  <si>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</si>
  <si>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</si>
  <si>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</si>
  <si>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</si>
  <si>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</si>
  <si>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</si>
  <si>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</si>
  <si>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</si>
  <si>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</si>
  <si>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</si>
  <si>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</si>
  <si>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</si>
  <si>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</si>
  <si>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</si>
  <si>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</si>
  <si>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</si>
  <si>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</si>
  <si>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</si>
  <si>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</si>
  <si>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</si>
  <si>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</si>
  <si>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</si>
  <si>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</si>
  <si>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</si>
  <si>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</si>
  <si>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</si>
  <si>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</si>
  <si>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</si>
  <si>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</si>
  <si>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</si>
  <si>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</si>
  <si>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</si>
  <si>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</si>
  <si>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</si>
  <si>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</si>
  <si>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</si>
  <si>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</si>
  <si>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</si>
  <si>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</si>
  <si>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</si>
  <si>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</si>
  <si>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</si>
  <si>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</si>
  <si>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</si>
  <si>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</si>
  <si>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</si>
  <si>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</si>
  <si>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</si>
  <si>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</si>
  <si>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</si>
  <si>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</si>
  <si>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</si>
  <si>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</si>
  <si>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</si>
  <si>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</si>
  <si>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</si>
  <si>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</si>
  <si>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</si>
  <si>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</si>
  <si>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</si>
  <si>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</si>
  <si>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</si>
  <si>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</si>
  <si>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</si>
  <si>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</si>
  <si>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</si>
  <si>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</si>
  <si>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</si>
  <si>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</si>
  <si>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</si>
  <si>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</si>
  <si>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</si>
  <si>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</si>
  <si>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</si>
  <si>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</si>
  <si>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</si>
  <si>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</si>
  <si>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</si>
  <si>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</si>
  <si>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</si>
  <si>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</si>
  <si>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</si>
  <si>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</si>
  <si>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</si>
  <si>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</si>
  <si>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</si>
  <si>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</si>
  <si>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</si>
  <si>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</si>
  <si>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</si>
  <si>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</si>
  <si>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</si>
  <si>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</si>
  <si>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</si>
  <si>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</si>
  <si>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</si>
  <si>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</si>
  <si>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</si>
  <si>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</si>
  <si>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</si>
  <si>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</si>
  <si>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</si>
  <si>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</si>
  <si>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</si>
  <si>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</si>
  <si>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</si>
  <si>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</si>
  <si>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</si>
  <si>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</si>
  <si>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</si>
  <si>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</si>
  <si>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</si>
  <si>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</si>
  <si>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</si>
  <si>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</si>
  <si>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</si>
  <si>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</si>
  <si>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</si>
  <si>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</si>
  <si>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</si>
  <si>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</si>
  <si>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</si>
  <si>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</si>
  <si>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</si>
  <si>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</si>
  <si>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</si>
  <si>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</si>
  <si>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</si>
  <si>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</si>
  <si>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</si>
  <si>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</si>
  <si>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</si>
  <si>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</si>
  <si>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</si>
  <si>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</si>
  <si>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</si>
  <si>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</si>
  <si>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</si>
  <si>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</si>
  <si>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</si>
  <si>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</si>
  <si>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</si>
  <si>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</si>
  <si>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</si>
  <si>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</si>
  <si>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</si>
  <si>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</si>
  <si>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</si>
  <si>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</si>
  <si>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</si>
  <si>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</si>
  <si>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</si>
  <si>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</si>
  <si>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</si>
  <si>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</si>
  <si>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</si>
  <si>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</si>
  <si>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</si>
  <si>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</si>
  <si>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</si>
  <si>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</si>
  <si>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</si>
  <si>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</si>
  <si>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</si>
  <si>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</si>
  <si>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</si>
  <si>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</si>
  <si>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</si>
  <si>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</si>
  <si>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</si>
  <si>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</si>
  <si>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</si>
  <si>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</si>
  <si>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</si>
  <si>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</si>
  <si>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</si>
  <si>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</si>
  <si>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</si>
  <si>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</si>
  <si>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</si>
  <si>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</si>
  <si>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</si>
  <si>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</si>
  <si>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</si>
  <si>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</si>
  <si>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</si>
  <si>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</si>
  <si>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</si>
  <si>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</si>
  <si>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</si>
  <si>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</si>
  <si>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</si>
  <si>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</si>
  <si>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</si>
  <si>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</si>
  <si>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</si>
  <si>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</si>
  <si>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</si>
  <si>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</si>
  <si>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</si>
  <si>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</si>
  <si>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</si>
  <si>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</si>
  <si>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</si>
  <si>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</si>
  <si>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</si>
  <si>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</si>
  <si>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</si>
  <si>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</si>
  <si>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</si>
  <si>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</si>
  <si>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</si>
  <si>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</si>
  <si>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</si>
  <si>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</si>
  <si>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</si>
  <si>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</si>
  <si>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</si>
  <si>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</si>
  <si>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</si>
  <si>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</si>
  <si>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</si>
  <si>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</si>
  <si>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</si>
  <si>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</si>
  <si>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</si>
  <si>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</si>
  <si>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</si>
  <si>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</si>
  <si>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</si>
  <si>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</si>
  <si>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</si>
  <si>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</si>
  <si>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</si>
  <si>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</si>
  <si>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</si>
  <si>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</si>
  <si>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</si>
  <si>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</si>
  <si>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</si>
  <si>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</si>
  <si>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</si>
  <si>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</si>
  <si>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</si>
  <si>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</si>
  <si>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</si>
  <si>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</si>
  <si>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</si>
  <si>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</si>
  <si>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</si>
  <si>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</si>
  <si>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</si>
  <si>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</si>
  <si>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</si>
  <si>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</si>
  <si>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</si>
  <si>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</si>
  <si>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</si>
  <si>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</si>
  <si>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</si>
  <si>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</si>
  <si>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</si>
  <si>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</si>
  <si>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</si>
  <si>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</si>
  <si>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</si>
  <si>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</si>
  <si>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</si>
  <si>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</si>
  <si>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</si>
  <si>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</si>
  <si>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</si>
  <si>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</si>
  <si>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</si>
  <si>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</si>
  <si>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</si>
  <si>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</si>
  <si>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</si>
  <si>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</si>
  <si>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</si>
  <si>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</si>
  <si>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</si>
  <si>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</si>
  <si>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</si>
  <si>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</si>
  <si>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</si>
  <si>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</si>
  <si>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</si>
  <si>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</si>
  <si>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</si>
  <si>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</si>
  <si>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</si>
  <si>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</si>
  <si>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</si>
  <si>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</si>
  <si>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</si>
  <si>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</si>
  <si>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</si>
  <si>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</si>
  <si>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</si>
  <si>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</si>
  <si>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</si>
  <si>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</si>
  <si>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</si>
  <si>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</si>
  <si>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</si>
  <si>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</si>
  <si>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</si>
  <si>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</si>
  <si>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</si>
  <si>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</si>
  <si>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</si>
  <si>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</si>
  <si>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</si>
  <si>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</si>
  <si>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</si>
  <si>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</si>
  <si>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</si>
  <si>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</si>
  <si>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</si>
  <si>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</si>
  <si>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</si>
  <si>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</si>
  <si>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</si>
  <si>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</si>
  <si>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</si>
  <si>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</si>
  <si>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</si>
  <si>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</si>
  <si>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</si>
  <si>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</si>
  <si>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</si>
  <si>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</si>
  <si>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</si>
  <si>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</si>
  <si>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</si>
  <si>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</si>
  <si>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</si>
  <si>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</si>
  <si>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</si>
  <si>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</si>
  <si>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</si>
  <si>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</si>
  <si>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</si>
  <si>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</si>
  <si>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</si>
  <si>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</si>
  <si>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</si>
  <si>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</si>
  <si>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</si>
  <si>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</si>
  <si>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</si>
  <si>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</si>
  <si>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</si>
  <si>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</si>
  <si>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</si>
  <si>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</si>
  <si>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</si>
  <si>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</si>
  <si>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</si>
  <si>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</si>
  <si>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</si>
  <si>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</si>
  <si>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</si>
  <si>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</si>
  <si>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</si>
  <si>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</si>
  <si>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</si>
  <si>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</si>
  <si>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</si>
  <si>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</si>
  <si>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</si>
  <si>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</si>
  <si>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</si>
  <si>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</si>
  <si>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</si>
  <si>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</si>
  <si>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</si>
  <si>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</si>
  <si>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</si>
  <si>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</si>
  <si>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</si>
  <si>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</si>
  <si>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</si>
  <si>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</si>
  <si>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</si>
  <si>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</si>
  <si>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</si>
  <si>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</si>
  <si>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</si>
  <si>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</si>
  <si>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</si>
  <si>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</si>
  <si>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</si>
  <si>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</si>
  <si>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</si>
  <si>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</si>
  <si>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</si>
  <si>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</si>
  <si>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</si>
  <si>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</si>
  <si>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</si>
  <si>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</si>
  <si>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</si>
  <si>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</si>
  <si>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</si>
  <si>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</si>
  <si>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</si>
  <si>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</si>
  <si>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</si>
  <si>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</si>
  <si>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</si>
  <si>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</si>
  <si>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</si>
  <si>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</si>
  <si>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</si>
  <si>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</si>
  <si>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</si>
  <si>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</si>
  <si>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</si>
  <si>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</si>
  <si>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</si>
  <si>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</si>
  <si>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</si>
  <si>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</si>
  <si>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</si>
  <si>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</si>
  <si>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</si>
  <si>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</si>
  <si>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</si>
  <si>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</si>
  <si>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</si>
  <si>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</si>
  <si>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</si>
  <si>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</si>
  <si>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</si>
  <si>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</si>
  <si>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</si>
  <si>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</si>
  <si>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</si>
  <si>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</si>
  <si>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</si>
  <si>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</si>
  <si>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</si>
  <si>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</si>
  <si>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</si>
  <si>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</si>
  <si>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</si>
  <si>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</si>
  <si>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</si>
  <si>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</si>
  <si>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</si>
  <si>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</si>
  <si>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</si>
  <si>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</si>
  <si>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</si>
  <si>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</si>
  <si>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</si>
  <si>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</si>
  <si>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</si>
  <si>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</si>
  <si>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</si>
  <si>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</si>
  <si>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</si>
  <si>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</si>
  <si>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</si>
  <si>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</si>
  <si>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</si>
  <si>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</si>
  <si>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</si>
  <si>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</si>
  <si>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</si>
  <si>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</si>
  <si>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</si>
  <si>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</si>
  <si>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</si>
  <si>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</si>
  <si>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</si>
  <si>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</si>
  <si>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</si>
  <si>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</si>
  <si>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</si>
  <si>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</si>
  <si>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</si>
  <si>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</si>
  <si>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</si>
  <si>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</si>
  <si>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</si>
  <si>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</si>
  <si>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</si>
  <si>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</si>
  <si>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</si>
  <si>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</si>
  <si>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</si>
  <si>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</si>
  <si>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</si>
  <si>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</si>
  <si>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</si>
  <si>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</si>
  <si>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</si>
  <si>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</si>
  <si>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</si>
  <si>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</si>
  <si>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</si>
  <si>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</si>
  <si>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</si>
  <si>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</si>
  <si>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</si>
  <si>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</si>
  <si>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</si>
  <si>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</si>
  <si>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</si>
  <si>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</si>
  <si>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</si>
  <si>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</si>
  <si>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</si>
  <si>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</si>
  <si>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</si>
  <si>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</si>
  <si>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</si>
  <si>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</si>
  <si>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</si>
  <si>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</si>
  <si>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</si>
  <si>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</si>
  <si>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</si>
  <si>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</si>
  <si>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</si>
  <si>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</si>
  <si>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</si>
  <si>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</si>
  <si>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</si>
  <si>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</si>
  <si>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</si>
  <si>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</si>
  <si>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</si>
  <si>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</si>
  <si>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</si>
  <si>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</si>
  <si>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</si>
  <si>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</si>
  <si>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</si>
  <si>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</si>
  <si>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</si>
  <si>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</si>
  <si>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</si>
  <si>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</si>
  <si>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</si>
  <si>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</si>
  <si>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</si>
  <si>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</si>
  <si>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</si>
  <si>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</si>
  <si>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</si>
  <si>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</si>
  <si>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</si>
  <si>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</si>
  <si>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</si>
  <si>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</si>
  <si>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</si>
  <si>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</si>
  <si>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</si>
  <si>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</si>
  <si>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</si>
  <si>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</si>
  <si>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</si>
  <si>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</si>
  <si>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</si>
  <si>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</si>
  <si>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</si>
  <si>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</si>
  <si>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</si>
  <si>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</si>
  <si>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</si>
  <si>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</si>
  <si>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</si>
  <si>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</si>
  <si>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</si>
  <si>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</si>
  <si>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</si>
  <si>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</si>
  <si>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</si>
  <si>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</si>
  <si>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</si>
  <si>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</si>
  <si>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</si>
  <si>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</si>
  <si>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</si>
  <si>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</si>
  <si>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</si>
  <si>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</si>
  <si>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</si>
  <si>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</si>
  <si>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</si>
  <si>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</si>
  <si>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</si>
  <si>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</si>
  <si>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</si>
  <si>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</si>
  <si>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</si>
  <si>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</si>
  <si>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</si>
  <si>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</si>
  <si>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</si>
  <si>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</si>
  <si>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</si>
  <si>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</si>
  <si>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</si>
  <si>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</si>
  <si>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</si>
  <si>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</si>
  <si>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</si>
  <si>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</si>
  <si>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</si>
  <si>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</si>
  <si>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</si>
  <si>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</si>
  <si>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</si>
  <si>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</si>
  <si>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</si>
  <si>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</si>
  <si>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</si>
  <si>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</si>
  <si>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</si>
  <si>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</si>
  <si>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</si>
  <si>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</si>
  <si>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</si>
  <si>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</si>
  <si>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</si>
  <si>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</si>
  <si>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</si>
  <si>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</si>
  <si>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</si>
  <si>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</si>
  <si>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</si>
  <si>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</si>
  <si>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</si>
  <si>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</si>
  <si>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</si>
  <si>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</si>
  <si>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</si>
  <si>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</si>
  <si>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</si>
  <si>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</si>
  <si>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</si>
  <si>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</si>
  <si>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</si>
  <si>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</si>
  <si>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</si>
  <si>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</si>
  <si>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</si>
  <si>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</si>
  <si>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</si>
  <si>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</si>
  <si>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</si>
  <si>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</si>
  <si>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</si>
  <si>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</si>
  <si>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</si>
  <si>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</si>
  <si>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</si>
  <si>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</si>
  <si>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</si>
  <si>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</si>
  <si>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</si>
  <si>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</si>
  <si>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</si>
  <si>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</si>
  <si>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</si>
  <si>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</si>
  <si>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</si>
  <si>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</si>
  <si>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</si>
  <si>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</si>
  <si>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</si>
  <si>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</si>
  <si>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</si>
  <si>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</si>
  <si>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</si>
  <si>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</si>
  <si>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</si>
  <si>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</si>
  <si>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</si>
  <si>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</si>
  <si>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</si>
  <si>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</si>
  <si>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</si>
  <si>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</si>
  <si>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</si>
  <si>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</si>
  <si>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</si>
  <si>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</si>
  <si>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</si>
  <si>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</si>
  <si>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</si>
  <si>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</si>
  <si>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</si>
  <si>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</si>
  <si>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</si>
  <si>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</si>
  <si>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</si>
  <si>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</si>
  <si>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</si>
  <si>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</si>
  <si>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</si>
  <si>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</si>
  <si>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</si>
  <si>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</si>
  <si>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</si>
  <si>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</si>
  <si>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</si>
  <si>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</si>
  <si>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</si>
  <si>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</si>
  <si>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</si>
  <si>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</si>
  <si>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</si>
  <si>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</si>
  <si>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</si>
  <si>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</si>
  <si>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</si>
  <si>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</si>
  <si>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</si>
  <si>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</si>
  <si>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</si>
  <si>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</si>
  <si>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</si>
  <si>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</si>
  <si>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</si>
  <si>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</si>
  <si>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</si>
  <si>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</si>
  <si>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</si>
  <si>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</si>
  <si>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</si>
  <si>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</si>
  <si>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</si>
  <si>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</si>
  <si>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</si>
  <si>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</si>
  <si>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</si>
  <si>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</si>
  <si>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</si>
  <si>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</si>
  <si>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</si>
  <si>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</si>
  <si>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</si>
  <si>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</si>
  <si>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</si>
  <si>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</si>
  <si>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</si>
  <si>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</si>
  <si>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</si>
  <si>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</si>
  <si>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</si>
  <si>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</si>
  <si>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</si>
  <si>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</si>
  <si>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</si>
  <si>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</si>
  <si>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</si>
  <si>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</si>
  <si>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</si>
  <si>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</si>
  <si>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</si>
  <si>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</si>
  <si>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</si>
  <si>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</si>
  <si>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</si>
  <si>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</si>
  <si>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</si>
  <si>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</si>
  <si>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</si>
  <si>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</si>
  <si>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</si>
  <si>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</si>
  <si>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</si>
  <si>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</si>
  <si>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</si>
  <si>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</si>
  <si>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</si>
  <si>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</si>
  <si>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</si>
  <si>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</si>
  <si>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</si>
  <si>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</si>
  <si>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</si>
  <si>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</si>
  <si>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</si>
  <si>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</si>
  <si>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</si>
  <si>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</si>
  <si>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</si>
  <si>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</si>
  <si>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</si>
  <si>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</si>
  <si>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</si>
  <si>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</si>
  <si>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</si>
  <si>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</si>
  <si>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</si>
  <si>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</si>
  <si>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</si>
  <si>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</si>
  <si>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</si>
  <si>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</si>
  <si>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</si>
  <si>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</si>
  <si>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</si>
  <si>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</si>
  <si>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</si>
  <si>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</si>
  <si>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</si>
  <si>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</si>
  <si>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</si>
  <si>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</si>
  <si>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</si>
  <si>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</si>
  <si>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</si>
  <si>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</si>
  <si>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</si>
  <si>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</si>
  <si>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</si>
  <si>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</si>
  <si>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</si>
  <si>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</si>
  <si>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</si>
  <si>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</si>
  <si>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</si>
  <si>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</si>
  <si>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</si>
  <si>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</si>
  <si>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</si>
  <si>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</si>
  <si>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</si>
  <si>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</si>
  <si>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</si>
  <si>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</si>
  <si>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</si>
  <si>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</si>
  <si>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</si>
  <si>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</si>
  <si>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</si>
  <si>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</si>
  <si>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</si>
  <si>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</si>
  <si>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</si>
  <si>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</si>
  <si>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</si>
  <si>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</si>
  <si>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</si>
  <si>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</si>
  <si>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</si>
  <si>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</si>
  <si>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</si>
  <si>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</si>
  <si>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</si>
  <si>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</si>
  <si>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</si>
  <si>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</si>
  <si>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</si>
  <si>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</si>
  <si>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</si>
  <si>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</si>
  <si>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</si>
  <si>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</si>
  <si>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</si>
  <si>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</si>
  <si>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</si>
  <si>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</si>
  <si>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</si>
  <si>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</si>
  <si>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</si>
  <si>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</si>
  <si>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</si>
  <si>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</si>
  <si>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</si>
  <si>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</si>
  <si>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</si>
  <si>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</si>
  <si>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</si>
  <si>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</si>
  <si>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</si>
  <si>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</si>
  <si>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</si>
  <si>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</si>
  <si>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</si>
  <si>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</si>
  <si>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</si>
  <si>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</si>
  <si>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</si>
  <si>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</si>
  <si>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</si>
  <si>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</si>
  <si>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</si>
  <si>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</si>
  <si>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</si>
  <si>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</si>
  <si>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</si>
  <si>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</si>
  <si>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</si>
  <si>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</si>
  <si>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</si>
  <si>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</si>
  <si>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</si>
  <si>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</si>
  <si>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</si>
  <si>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</si>
  <si>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</si>
  <si>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</si>
  <si>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</si>
  <si>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</si>
  <si>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</si>
  <si>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</si>
  <si>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</si>
  <si>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</si>
  <si>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</si>
  <si>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</si>
  <si>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</si>
  <si>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</si>
  <si>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</si>
  <si>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</si>
  <si>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</si>
  <si>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</si>
  <si>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</si>
  <si>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</si>
  <si>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</si>
  <si>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</si>
  <si>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</si>
  <si>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</si>
  <si>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</si>
  <si>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</si>
  <si>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</si>
  <si>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</si>
  <si>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</si>
  <si>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</si>
  <si>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</si>
  <si>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</si>
  <si>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</si>
  <si>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</si>
  <si>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</si>
  <si>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</si>
  <si>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</si>
  <si>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</si>
  <si>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</si>
  <si>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</si>
  <si>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</si>
  <si>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</si>
  <si>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</si>
  <si>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</si>
  <si>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</si>
  <si>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</si>
  <si>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</si>
  <si>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</si>
  <si>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</si>
  <si>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</si>
  <si>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</si>
  <si>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</si>
  <si>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</si>
  <si>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</si>
  <si>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</si>
  <si>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</si>
  <si>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</si>
  <si>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</si>
  <si>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</si>
  <si>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</si>
  <si>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</si>
  <si>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</si>
  <si>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</si>
  <si>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</si>
  <si>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</si>
  <si>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</si>
  <si>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</si>
  <si>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</si>
  <si>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</si>
  <si>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</si>
  <si>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</si>
  <si>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</si>
  <si>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</si>
  <si>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</si>
  <si>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</si>
  <si>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</si>
  <si>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</si>
  <si>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</si>
  <si>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</si>
  <si>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</si>
  <si>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</si>
  <si>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</si>
  <si>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</si>
  <si>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</si>
  <si>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</si>
  <si>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</si>
  <si>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</si>
  <si>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</si>
  <si>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</si>
  <si>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</si>
  <si>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</si>
  <si>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</si>
  <si>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</si>
  <si>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</si>
  <si>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</si>
  <si>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</si>
  <si>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</si>
  <si>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</si>
  <si>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</si>
  <si>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</si>
  <si>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</si>
  <si>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</si>
  <si>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</si>
  <si>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</si>
  <si>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</si>
  <si>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</si>
  <si>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</si>
  <si>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</si>
  <si>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</si>
  <si>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</si>
  <si>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</si>
  <si>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</si>
  <si>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</si>
  <si>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</si>
  <si>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</si>
  <si>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</si>
  <si>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</si>
  <si>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</si>
  <si>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</si>
  <si>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</si>
  <si>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</si>
  <si>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</si>
  <si>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</si>
  <si>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</si>
  <si>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</si>
  <si>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</si>
  <si>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</si>
  <si>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</si>
  <si>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</si>
  <si>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</si>
  <si>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</si>
  <si>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</si>
  <si>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</si>
  <si>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</si>
  <si>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</si>
  <si>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</si>
  <si>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</si>
  <si>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</si>
  <si>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</si>
  <si>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</si>
  <si>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</si>
  <si>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</si>
  <si>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</si>
  <si>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</si>
  <si>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</si>
  <si>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</si>
  <si>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</si>
  <si>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</si>
  <si>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</si>
  <si>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</si>
  <si>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</si>
  <si>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</si>
  <si>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</si>
  <si>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</si>
  <si>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</si>
  <si>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</si>
  <si>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</si>
  <si>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</si>
  <si>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</si>
  <si>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</si>
  <si>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</si>
  <si>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</si>
  <si>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</si>
  <si>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</si>
  <si>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</si>
  <si>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</si>
  <si>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</si>
  <si>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</si>
  <si>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</si>
  <si>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</si>
  <si>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</si>
  <si>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</si>
  <si>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</si>
  <si>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</si>
  <si>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</si>
  <si>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</si>
  <si>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</si>
  <si>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</si>
  <si>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</si>
  <si>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</si>
  <si>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</si>
  <si>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</si>
  <si>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</si>
  <si>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</si>
  <si>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</si>
  <si>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</si>
  <si>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</si>
  <si>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</si>
  <si>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</si>
  <si>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</si>
  <si>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</si>
  <si>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</si>
  <si>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</si>
  <si>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</si>
  <si>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</si>
  <si>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</si>
  <si>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</si>
  <si>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</si>
  <si>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</si>
  <si>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</si>
  <si>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</si>
  <si>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</si>
  <si>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</si>
  <si>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</si>
  <si>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</si>
  <si>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</si>
  <si>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</si>
  <si>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</si>
  <si>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</si>
  <si>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</si>
  <si>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</si>
  <si>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</si>
  <si>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</si>
  <si>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</si>
  <si>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</si>
  <si>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</si>
  <si>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</si>
  <si>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</si>
  <si>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</si>
  <si>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</si>
  <si>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</si>
  <si>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</si>
  <si>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</si>
  <si>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</si>
  <si>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</si>
  <si>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</si>
  <si>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</si>
  <si>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</si>
  <si>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</si>
  <si>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</si>
  <si>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</si>
  <si>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</si>
  <si>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</si>
  <si>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</si>
  <si>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</si>
  <si>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</si>
  <si>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</si>
  <si>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</si>
  <si>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</si>
  <si>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</si>
  <si>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</si>
  <si>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</si>
  <si>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</si>
  <si>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</si>
  <si>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</si>
  <si>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</si>
  <si>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</si>
  <si>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</si>
  <si>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</si>
  <si>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</si>
  <si>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</si>
  <si>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</si>
  <si>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</si>
  <si>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</si>
  <si>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</si>
  <si>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</si>
  <si>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</si>
  <si>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</si>
  <si>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</si>
  <si>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</si>
  <si>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</si>
  <si>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</si>
  <si>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</si>
  <si>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</si>
  <si>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</si>
  <si>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</si>
  <si>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</si>
  <si>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</si>
  <si>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</si>
  <si>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</si>
  <si>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</si>
  <si>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</si>
  <si>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</si>
  <si>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</si>
  <si>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</si>
  <si>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</si>
  <si>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</si>
  <si>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</si>
  <si>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</si>
  <si>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</si>
  <si>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</si>
  <si>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</si>
  <si>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</si>
  <si>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</si>
  <si>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</si>
  <si>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</si>
  <si>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</si>
  <si>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</si>
  <si>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</si>
  <si>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</si>
  <si>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</si>
  <si>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</si>
  <si>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</si>
  <si>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</si>
  <si>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</si>
  <si>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</si>
  <si>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</si>
  <si>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</si>
  <si>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</si>
  <si>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</si>
  <si>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</si>
  <si>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</si>
  <si>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</si>
  <si>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</si>
  <si>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</si>
  <si>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</si>
  <si>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</si>
  <si>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</si>
  <si>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</si>
  <si>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</si>
  <si>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</si>
  <si>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</si>
  <si>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</si>
  <si>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</si>
  <si>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</si>
  <si>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</si>
  <si>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</si>
  <si>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</si>
  <si>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</si>
  <si>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</si>
  <si>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</si>
  <si>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</si>
  <si>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</si>
  <si>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</si>
  <si>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</si>
  <si>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</si>
  <si>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</si>
  <si>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</si>
  <si>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</si>
  <si>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</si>
  <si>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</si>
  <si>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</si>
  <si>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</si>
  <si>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</si>
  <si>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</si>
  <si>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</si>
  <si>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</si>
  <si>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</si>
  <si>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</si>
  <si>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</si>
  <si>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</si>
  <si>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</si>
  <si>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</si>
  <si>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</si>
  <si>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</si>
  <si>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</si>
  <si>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</si>
  <si>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</si>
  <si>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</si>
  <si>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</si>
  <si>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</si>
  <si>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</si>
  <si>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</si>
  <si>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</si>
  <si>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</si>
  <si>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</si>
  <si>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</si>
  <si>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</si>
  <si>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</si>
  <si>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</si>
  <si>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</si>
  <si>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</si>
  <si>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</si>
  <si>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</si>
  <si>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</si>
  <si>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</si>
  <si>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</si>
  <si>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</si>
  <si>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</si>
  <si>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</si>
  <si>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</si>
  <si>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</si>
  <si>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</si>
  <si>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</si>
  <si>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</si>
  <si>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</si>
  <si>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</si>
  <si>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</si>
  <si>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</si>
  <si>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</si>
  <si>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</si>
  <si>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</si>
  <si>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</si>
  <si>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</si>
  <si>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</si>
  <si>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</si>
  <si>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</si>
  <si>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</si>
  <si>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</si>
  <si>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</si>
  <si>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</si>
  <si>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</si>
  <si>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</si>
  <si>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</si>
  <si>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</si>
  <si>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</si>
  <si>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</si>
  <si>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</si>
  <si>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</si>
  <si>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</si>
  <si>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</si>
  <si>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</si>
  <si>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</si>
  <si>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</si>
  <si>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</si>
  <si>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</si>
  <si>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</si>
  <si>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</si>
  <si>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</si>
  <si>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</si>
  <si>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</si>
  <si>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</si>
  <si>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</si>
  <si>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</si>
  <si>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</si>
  <si>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</si>
  <si>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</si>
  <si>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</si>
  <si>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</si>
  <si>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</si>
  <si>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</si>
  <si>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</si>
  <si>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</si>
  <si>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</si>
  <si>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</si>
  <si>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</si>
  <si>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</si>
  <si>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</si>
  <si>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</si>
  <si>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</si>
  <si>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</si>
  <si>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</si>
  <si>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</si>
  <si>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</si>
  <si>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</si>
  <si>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</si>
  <si>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</si>
  <si>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</si>
  <si>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</si>
  <si>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</si>
  <si>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</si>
  <si>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</si>
  <si>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</si>
  <si>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</si>
  <si>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</si>
  <si>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</si>
  <si>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</si>
  <si>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</si>
  <si>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</si>
  <si>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</si>
  <si>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</si>
  <si>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</si>
  <si>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</si>
  <si>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</si>
  <si>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</si>
  <si>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</si>
  <si>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</si>
  <si>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</si>
  <si>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</si>
  <si>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</si>
  <si>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</si>
  <si>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</si>
  <si>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</si>
  <si>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</si>
  <si>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</si>
  <si>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</si>
  <si>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</si>
  <si>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</si>
  <si>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</si>
  <si>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</si>
  <si>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</si>
  <si>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</si>
  <si>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</si>
  <si>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</si>
  <si>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</si>
  <si>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</si>
  <si>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</si>
  <si>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</si>
  <si>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</si>
  <si>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</si>
  <si>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</si>
  <si>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</si>
  <si>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</si>
  <si>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</si>
  <si>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</si>
  <si>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</si>
  <si>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</si>
  <si>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</si>
  <si>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</si>
  <si>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</si>
  <si>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</si>
  <si>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</si>
  <si>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</si>
  <si>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</si>
  <si>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</si>
  <si>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</si>
  <si>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</si>
  <si>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</si>
  <si>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</si>
  <si>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</si>
  <si>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</si>
  <si>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</si>
  <si>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</si>
  <si>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</si>
  <si>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</si>
  <si>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</si>
  <si>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</si>
  <si>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</si>
  <si>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</si>
  <si>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</si>
  <si>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</si>
  <si>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</si>
  <si>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</si>
  <si>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</si>
  <si>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</si>
  <si>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</si>
  <si>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</si>
  <si>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</si>
  <si>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</si>
  <si>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</si>
  <si>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</si>
  <si>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</si>
  <si>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</si>
  <si>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</si>
  <si>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</si>
  <si>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</si>
  <si>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</si>
  <si>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</si>
  <si>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</si>
  <si>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</si>
  <si>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</si>
  <si>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</si>
  <si>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</si>
  <si>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</si>
  <si>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</si>
  <si>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</si>
  <si>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</si>
  <si>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</si>
  <si>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</si>
  <si>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</si>
  <si>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</si>
  <si>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</si>
  <si>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</si>
  <si>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</si>
  <si>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</si>
  <si>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</si>
  <si>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</si>
  <si>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</si>
  <si>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</si>
  <si>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</si>
  <si>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</si>
  <si>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</si>
  <si>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</si>
  <si>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</si>
  <si>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</si>
  <si>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</si>
  <si>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</si>
  <si>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</si>
  <si>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</si>
  <si>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</si>
  <si>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</si>
  <si>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</si>
  <si>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</si>
  <si>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</si>
  <si>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</si>
  <si>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</si>
  <si>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</si>
  <si>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</si>
  <si>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</si>
  <si>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</si>
  <si>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</si>
  <si>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</si>
  <si>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</si>
  <si>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</si>
  <si>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</si>
  <si>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</si>
  <si>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</si>
  <si>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</si>
  <si>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</si>
  <si>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</si>
  <si>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</si>
  <si>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</si>
  <si>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</si>
  <si>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</si>
  <si>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</si>
  <si>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</si>
  <si>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</si>
  <si>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</si>
  <si>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</si>
  <si>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</si>
  <si>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</si>
  <si>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</si>
  <si>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</si>
  <si>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</si>
  <si>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</si>
  <si>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</si>
  <si>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</si>
  <si>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</si>
  <si>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</si>
  <si>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</si>
  <si>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</si>
  <si>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</si>
  <si>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</si>
  <si>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</si>
  <si>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</si>
  <si>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</si>
  <si>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</si>
  <si>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</si>
  <si>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</si>
  <si>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</si>
  <si>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</si>
  <si>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</si>
  <si>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</si>
  <si>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</si>
  <si>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</si>
  <si>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</si>
  <si>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</si>
  <si>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</si>
  <si>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</si>
  <si>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</si>
  <si>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</si>
  <si>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</si>
  <si>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</si>
  <si>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</si>
  <si>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</si>
  <si>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</si>
  <si>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</si>
  <si>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</si>
  <si>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</si>
  <si>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</si>
  <si>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</si>
  <si>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</si>
  <si>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</si>
  <si>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</si>
  <si>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</si>
  <si>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</si>
  <si>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</si>
  <si>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</si>
  <si>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</si>
  <si>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</si>
  <si>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</si>
  <si>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</si>
  <si>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</si>
  <si>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</si>
  <si>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</si>
  <si>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</si>
  <si>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</si>
  <si>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</si>
  <si>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</si>
  <si>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</si>
  <si>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</si>
  <si>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</si>
  <si>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</si>
  <si>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</si>
  <si>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</si>
  <si>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</si>
  <si>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</si>
  <si>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</si>
  <si>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</si>
  <si>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</si>
  <si>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</si>
  <si>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</si>
  <si>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</si>
  <si>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</si>
  <si>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</si>
  <si>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</si>
  <si>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</si>
  <si>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</si>
  <si>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</si>
  <si>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</si>
  <si>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</si>
  <si>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</si>
  <si>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</si>
  <si>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</si>
  <si>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</si>
  <si>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</si>
  <si>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</si>
  <si>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</si>
  <si>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</si>
  <si>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</si>
  <si>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</si>
  <si>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</si>
  <si>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</si>
  <si>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</si>
  <si>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</si>
  <si>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</si>
  <si>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</si>
  <si>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</si>
  <si>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</si>
  <si>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</si>
  <si>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</si>
  <si>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</si>
  <si>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</si>
  <si>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</si>
  <si>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</si>
  <si>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</si>
  <si>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</si>
  <si>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</si>
  <si>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</si>
  <si>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</si>
  <si>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</si>
  <si>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</si>
  <si>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</si>
  <si>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</si>
  <si>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</si>
  <si>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</si>
  <si>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</si>
  <si>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</si>
  <si>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</si>
  <si>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</si>
  <si>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</si>
  <si>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</si>
  <si>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</si>
  <si>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</si>
  <si>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</si>
  <si>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</si>
  <si>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</si>
  <si>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</si>
  <si>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</si>
  <si>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</si>
  <si>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</si>
  <si>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</si>
  <si>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</si>
  <si>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</si>
  <si>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</si>
  <si>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</si>
  <si>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</si>
  <si>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</si>
  <si>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</si>
  <si>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</si>
  <si>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</si>
  <si>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</si>
  <si>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</si>
  <si>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</si>
  <si>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</si>
  <si>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</si>
  <si>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</si>
  <si>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</si>
  <si>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</si>
  <si>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</si>
  <si>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</si>
  <si>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</si>
  <si>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</si>
  <si>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</si>
  <si>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</si>
  <si>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</si>
  <si>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</si>
  <si>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</si>
  <si>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</si>
  <si>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</si>
  <si>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</si>
  <si>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</si>
  <si>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</si>
  <si>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</si>
  <si>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</si>
  <si>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</si>
  <si>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</si>
  <si>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</si>
  <si>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</si>
  <si>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</si>
  <si>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</si>
  <si>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</si>
  <si>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</si>
  <si>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</si>
  <si>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</si>
  <si>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</si>
  <si>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</si>
  <si>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</si>
  <si>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</si>
  <si>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</si>
  <si>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</si>
  <si>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</si>
  <si>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</si>
  <si>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</si>
  <si>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</si>
  <si>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</si>
  <si>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</si>
  <si>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</si>
  <si>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</si>
  <si>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</si>
  <si>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</si>
  <si>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</si>
  <si>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</si>
  <si>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</si>
  <si>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</si>
  <si>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</si>
  <si>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</si>
  <si>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</si>
  <si>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</si>
  <si>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</si>
  <si>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</si>
  <si>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</si>
  <si>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</si>
  <si>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</si>
  <si>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</si>
  <si>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</si>
  <si>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</si>
  <si>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</si>
  <si>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</si>
  <si>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</si>
  <si>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</si>
  <si>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</si>
  <si>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</si>
  <si>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</si>
  <si>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</si>
  <si>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</si>
  <si>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</si>
  <si>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</si>
  <si>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</si>
  <si>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</si>
  <si>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</si>
  <si>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</si>
  <si>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</si>
  <si>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</si>
  <si>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</si>
  <si>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</si>
  <si>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</si>
  <si>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</si>
  <si>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</si>
  <si>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</si>
  <si>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</si>
  <si>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</si>
  <si>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</si>
  <si>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</si>
  <si>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</si>
  <si>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</si>
  <si>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</si>
  <si>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</si>
  <si>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</si>
  <si>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</si>
  <si>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</si>
  <si>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</si>
  <si>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</si>
  <si>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</si>
  <si>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</si>
  <si>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</si>
  <si>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</si>
  <si>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</si>
  <si>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</si>
  <si>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</si>
  <si>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</si>
  <si>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</si>
  <si>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</si>
  <si>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</si>
  <si>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</si>
  <si>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</si>
  <si>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</si>
  <si>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</si>
  <si>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</si>
  <si>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</si>
  <si>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</si>
  <si>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</si>
  <si>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</si>
  <si>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</si>
  <si>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</si>
  <si>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</si>
  <si>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</si>
  <si>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</si>
  <si>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</si>
  <si>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</si>
  <si>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</si>
  <si>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</si>
  <si>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</si>
  <si>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</si>
  <si>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</si>
  <si>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</si>
  <si>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</si>
  <si>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</si>
  <si>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</si>
  <si>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</si>
  <si>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</si>
  <si>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</si>
  <si>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</si>
  <si>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</si>
  <si>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</si>
  <si>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</si>
  <si>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</si>
  <si>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</si>
  <si>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</si>
  <si>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</si>
  <si>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</si>
  <si>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</si>
  <si>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</si>
  <si>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</si>
  <si>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</si>
  <si>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</si>
  <si>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</si>
  <si>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</si>
  <si>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</si>
  <si>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</si>
  <si>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</si>
  <si>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</si>
  <si>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</si>
  <si>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</si>
  <si>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</si>
  <si>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</si>
  <si>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</si>
  <si>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</si>
  <si>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</si>
  <si>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</si>
  <si>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</si>
  <si>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</si>
  <si>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</si>
  <si>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</si>
  <si>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</si>
  <si>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</si>
  <si>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</si>
  <si>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</si>
  <si>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</si>
  <si>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</si>
  <si>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</si>
  <si>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</si>
  <si>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</si>
  <si>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</si>
  <si>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</si>
  <si>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</si>
  <si>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</si>
  <si>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</si>
  <si>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</si>
  <si>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</si>
  <si>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</si>
  <si>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</si>
  <si>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</si>
  <si>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</si>
  <si>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</si>
  <si>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</si>
  <si>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</si>
  <si>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</si>
  <si>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</si>
  <si>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</si>
  <si>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</si>
  <si>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</si>
  <si>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</si>
  <si>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</si>
  <si>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</si>
  <si>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</si>
  <si>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</si>
  <si>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</si>
  <si>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</si>
  <si>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</si>
  <si>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</si>
  <si>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</si>
  <si>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</si>
  <si>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</si>
  <si>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</si>
  <si>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</si>
  <si>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</si>
  <si>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</si>
  <si>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</si>
  <si>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</si>
  <si>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</si>
  <si>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</si>
  <si>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</si>
  <si>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</si>
  <si>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</si>
  <si>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</si>
  <si>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</si>
  <si>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</si>
  <si>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</si>
  <si>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</si>
  <si>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</si>
  <si>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</si>
  <si>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</si>
  <si>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</si>
  <si>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</si>
  <si>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</si>
  <si>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</si>
  <si>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</si>
  <si>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</si>
  <si>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</si>
  <si>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</si>
  <si>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</si>
  <si>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</si>
  <si>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</si>
  <si>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</si>
  <si>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</si>
  <si>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</si>
  <si>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</si>
  <si>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</si>
  <si>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</si>
  <si>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</si>
  <si>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</si>
  <si>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</si>
  <si>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</si>
  <si>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</si>
  <si>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</si>
  <si>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</si>
  <si>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</si>
  <si>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</si>
  <si>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</si>
  <si>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</si>
  <si>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</si>
  <si>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</si>
  <si>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</si>
  <si>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</si>
  <si>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</si>
  <si>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</si>
  <si>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</si>
  <si>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</si>
  <si>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</si>
  <si>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</si>
  <si>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</si>
  <si>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</si>
  <si>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</si>
  <si>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</si>
  <si>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</si>
  <si>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</si>
  <si>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</si>
  <si>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</si>
  <si>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</si>
  <si>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</si>
  <si>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</si>
  <si>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</si>
  <si>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</si>
  <si>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</si>
  <si>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</si>
  <si>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</si>
  <si>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</si>
  <si>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</si>
  <si>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</si>
  <si>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</si>
  <si>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</si>
  <si>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</si>
  <si>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</si>
  <si>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</si>
  <si>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</si>
  <si>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</si>
  <si>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</si>
  <si>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</si>
  <si>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</si>
  <si>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</si>
  <si>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</si>
  <si>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</si>
  <si>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</si>
  <si>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</si>
  <si>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</si>
  <si>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</si>
  <si>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</si>
  <si>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</si>
  <si>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</si>
  <si>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</si>
  <si>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</si>
  <si>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</si>
  <si>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</si>
  <si>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</si>
  <si>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</si>
  <si>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</si>
  <si>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</si>
  <si>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</si>
  <si>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</si>
  <si>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</si>
  <si>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</si>
  <si>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</si>
  <si>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</si>
  <si>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</si>
  <si>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</si>
  <si>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</si>
  <si>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</si>
  <si>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</si>
  <si>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</si>
  <si>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</si>
  <si>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</si>
  <si>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</si>
  <si>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</si>
  <si>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</si>
  <si>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</si>
  <si>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</si>
  <si>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</si>
  <si>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</si>
  <si>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</si>
  <si>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</si>
  <si>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</si>
  <si>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</si>
  <si>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</si>
  <si>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</si>
  <si>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</si>
  <si>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</si>
  <si>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</si>
  <si>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</si>
  <si>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</si>
  <si>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</si>
  <si>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</si>
  <si>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</si>
  <si>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</si>
  <si>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</si>
  <si>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</si>
  <si>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</si>
  <si>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</si>
  <si>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</si>
  <si>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</si>
  <si>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</si>
  <si>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</si>
  <si>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</si>
  <si>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</si>
  <si>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</si>
  <si>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</si>
  <si>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</si>
  <si>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</si>
  <si>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</si>
  <si>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</si>
  <si>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</si>
  <si>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</si>
  <si>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</si>
  <si>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</si>
  <si>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</si>
  <si>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</si>
  <si>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</si>
  <si>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</si>
  <si>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</si>
  <si>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</si>
  <si>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</si>
  <si>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</si>
  <si>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</si>
  <si>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</si>
  <si>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</si>
  <si>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</si>
  <si>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</si>
  <si>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</si>
  <si>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</si>
  <si>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</si>
  <si>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</si>
  <si>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</si>
  <si>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</si>
  <si>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</si>
  <si>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</si>
  <si>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</si>
  <si>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</si>
  <si>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</si>
  <si>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</si>
  <si>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</si>
  <si>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</si>
  <si>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</si>
  <si>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</si>
  <si>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</si>
  <si>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</si>
  <si>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</si>
  <si>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</si>
  <si>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</si>
  <si>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</si>
  <si>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</si>
  <si>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</si>
  <si>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</si>
  <si>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</si>
  <si>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</si>
  <si>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</si>
  <si>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</si>
  <si>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</si>
  <si>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</si>
  <si>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</si>
  <si>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</si>
  <si>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</si>
  <si>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</si>
  <si>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</si>
  <si>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</si>
  <si>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</si>
  <si>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</si>
  <si>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</si>
  <si>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</si>
  <si>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</si>
  <si>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</si>
  <si>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</si>
  <si>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</si>
  <si>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</si>
  <si>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</si>
  <si>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</si>
  <si>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</si>
  <si>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</si>
  <si>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</si>
  <si>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</si>
  <si>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</si>
  <si>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</si>
  <si>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</si>
  <si>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</si>
  <si>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</si>
  <si>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</si>
  <si>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</si>
  <si>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</si>
  <si>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</si>
  <si>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</si>
  <si>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</si>
  <si>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</si>
  <si>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</si>
  <si>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</si>
  <si>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</si>
  <si>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</si>
  <si>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</si>
  <si>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</si>
  <si>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</si>
  <si>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</si>
  <si>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</si>
  <si>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</si>
  <si>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</si>
  <si>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</si>
  <si>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</si>
  <si>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</si>
  <si>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</si>
  <si>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</si>
  <si>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</si>
  <si>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</si>
  <si>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</si>
  <si>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</si>
  <si>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</si>
  <si>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</si>
  <si>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</si>
  <si>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</si>
  <si>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</si>
  <si>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</si>
  <si>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</si>
  <si>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</si>
  <si>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</si>
  <si>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</si>
  <si>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</si>
  <si>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</si>
  <si>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</si>
  <si>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</si>
  <si>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</si>
  <si>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</si>
  <si>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</si>
  <si>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</si>
  <si>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</si>
  <si>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</si>
  <si>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</si>
  <si>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</si>
  <si>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</si>
  <si>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</si>
  <si>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</si>
  <si>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</si>
  <si>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</si>
  <si>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</si>
  <si>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</si>
  <si>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</si>
  <si>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</si>
  <si>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</si>
  <si>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</si>
  <si>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</si>
  <si>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</si>
  <si>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</si>
  <si>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</si>
  <si>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</si>
  <si>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</si>
  <si>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</si>
  <si>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</si>
  <si>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</si>
  <si>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</si>
  <si>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</si>
  <si>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</si>
  <si>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</si>
  <si>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</si>
  <si>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</si>
  <si>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</si>
  <si>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</si>
  <si>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</si>
  <si>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</si>
  <si>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</si>
  <si>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</si>
  <si>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</si>
  <si>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</si>
  <si>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</si>
  <si>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</si>
  <si>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</si>
  <si>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</si>
  <si>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</si>
  <si>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</si>
  <si>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</si>
  <si>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</si>
  <si>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</si>
  <si>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</si>
  <si>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</si>
  <si>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</si>
  <si>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</si>
  <si>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</si>
  <si>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</si>
  <si>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</si>
  <si>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</si>
  <si>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</si>
  <si>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</si>
  <si>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</si>
  <si>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</si>
  <si>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</si>
  <si>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</si>
  <si>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</si>
  <si>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</si>
  <si>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</si>
  <si>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</si>
  <si>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</si>
  <si>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</si>
  <si>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</si>
  <si>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</si>
  <si>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</si>
  <si>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</si>
  <si>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</si>
  <si>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</si>
  <si>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</si>
  <si>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</si>
  <si>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</si>
  <si>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</si>
  <si>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</si>
  <si>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</si>
  <si>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</si>
  <si>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</si>
  <si>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</si>
  <si>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</si>
  <si>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</si>
  <si>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</si>
  <si>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</si>
  <si>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</si>
  <si>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</si>
  <si>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</si>
  <si>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</si>
  <si>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</si>
  <si>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</si>
  <si>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</si>
  <si>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</si>
  <si>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</si>
  <si>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</si>
  <si>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</si>
  <si>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</si>
  <si>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</si>
  <si>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</si>
  <si>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</si>
  <si>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</si>
  <si>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</si>
  <si>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</si>
  <si>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</si>
  <si>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</si>
  <si>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</si>
  <si>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</si>
  <si>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</si>
  <si>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</si>
  <si>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</si>
  <si>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</si>
  <si>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</si>
  <si>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</si>
  <si>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</si>
  <si>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</si>
  <si>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</si>
  <si>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</si>
  <si>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</si>
  <si>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</si>
  <si>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</si>
  <si>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</si>
  <si>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</si>
  <si>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</si>
  <si>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</si>
  <si>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</si>
  <si>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</si>
  <si>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</si>
  <si>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</si>
  <si>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</si>
  <si>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</si>
  <si>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</si>
  <si>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</si>
  <si>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</si>
  <si>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</si>
  <si>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</si>
  <si>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</si>
  <si>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</si>
  <si>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</si>
  <si>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</si>
  <si>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</si>
  <si>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</si>
  <si>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</si>
  <si>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</si>
  <si>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</si>
  <si>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</si>
  <si>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</si>
  <si>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</si>
  <si>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</si>
  <si>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</si>
  <si>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</si>
  <si>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</si>
  <si>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</si>
  <si>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</si>
  <si>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</si>
  <si>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</si>
  <si>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</si>
  <si>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</si>
  <si>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</si>
  <si>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</si>
  <si>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</si>
  <si>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</si>
  <si>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</si>
  <si>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</si>
  <si>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</si>
  <si>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</si>
  <si>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</si>
  <si>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</si>
  <si>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</si>
  <si>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</si>
  <si>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</si>
  <si>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</si>
  <si>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</si>
  <si>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</si>
  <si>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</si>
  <si>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</si>
  <si>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</si>
  <si>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</si>
  <si>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</si>
  <si>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</si>
  <si>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</si>
  <si>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</si>
  <si>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</si>
  <si>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</si>
  <si>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</si>
  <si>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</si>
  <si>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</si>
  <si>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</si>
  <si>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</si>
  <si>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</si>
  <si>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</si>
  <si>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</si>
  <si>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</si>
  <si>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</si>
  <si>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</si>
  <si>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</si>
  <si>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</si>
  <si>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</si>
  <si>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</si>
  <si>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</si>
  <si>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</si>
  <si>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</si>
  <si>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</si>
  <si>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</si>
  <si>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</si>
  <si>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</si>
  <si>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</si>
  <si>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</si>
  <si>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</si>
  <si>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</si>
  <si>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</si>
  <si>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</si>
  <si>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</si>
  <si>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</si>
  <si>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</si>
  <si>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</si>
  <si>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</si>
  <si>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</si>
  <si>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</si>
  <si>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</si>
  <si>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</si>
  <si>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</si>
  <si>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</si>
  <si>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</si>
  <si>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</si>
  <si>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</si>
  <si>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</si>
  <si>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</si>
  <si>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</si>
  <si>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</si>
  <si>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</si>
  <si>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</si>
  <si>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</si>
  <si>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</si>
  <si>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</si>
  <si>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</si>
  <si>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</si>
  <si>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</si>
  <si>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</si>
  <si>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</si>
  <si>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</si>
  <si>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</si>
  <si>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</si>
  <si>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</si>
  <si>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</si>
  <si>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</si>
  <si>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</si>
  <si>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</si>
  <si>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</si>
  <si>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</si>
  <si>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</si>
  <si>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</si>
  <si>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</si>
  <si>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</si>
  <si>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</si>
  <si>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</si>
  <si>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</si>
  <si>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</si>
  <si>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</si>
  <si>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</si>
  <si>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</si>
  <si>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</si>
  <si>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</si>
  <si>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</si>
  <si>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</si>
  <si>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</si>
  <si>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</si>
  <si>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</si>
  <si>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</si>
  <si>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</si>
  <si>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</si>
  <si>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</si>
  <si>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</si>
  <si>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</si>
  <si>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</si>
  <si>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</si>
  <si>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</si>
  <si>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</si>
  <si>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</si>
  <si>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</si>
  <si>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</si>
  <si>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</si>
  <si>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</si>
  <si>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</si>
  <si>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</si>
  <si>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</si>
  <si>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</si>
  <si>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</si>
  <si>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</si>
  <si>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</si>
  <si>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</si>
  <si>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</si>
  <si>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</si>
  <si>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</si>
  <si>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</si>
  <si>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</si>
  <si>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</si>
  <si>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</si>
  <si>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</si>
  <si>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</si>
  <si>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</si>
  <si>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</si>
  <si>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</si>
  <si>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</si>
  <si>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</si>
  <si>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</si>
  <si>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</si>
  <si>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</si>
  <si>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</si>
  <si>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</si>
  <si>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</si>
  <si>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</si>
  <si>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</si>
  <si>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</si>
  <si>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</si>
  <si>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</si>
  <si>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</si>
  <si>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</si>
  <si>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</si>
  <si>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</si>
  <si>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</si>
  <si>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</si>
  <si>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</si>
  <si>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</si>
  <si>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</si>
  <si>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</si>
  <si>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</si>
  <si>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</si>
  <si>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</si>
  <si>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</si>
  <si>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</si>
  <si>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</si>
  <si>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</si>
  <si>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</si>
  <si>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</si>
  <si>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</si>
  <si>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</si>
  <si>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</si>
  <si>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</si>
  <si>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</si>
  <si>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</si>
  <si>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</si>
  <si>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</si>
  <si>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</si>
  <si>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</si>
  <si>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</si>
  <si>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</si>
  <si>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</si>
  <si>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</si>
  <si>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</si>
  <si>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</si>
  <si>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</si>
  <si>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</si>
  <si>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</si>
  <si>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</si>
  <si>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</si>
  <si>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</si>
  <si>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</si>
  <si>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</si>
  <si>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</si>
  <si>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</si>
  <si>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</si>
  <si>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</si>
  <si>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</si>
  <si>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</si>
  <si>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</si>
  <si>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</si>
  <si>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</si>
  <si>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</si>
  <si>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</si>
  <si>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</si>
  <si>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</si>
  <si>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</si>
  <si>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</si>
  <si>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</si>
  <si>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</si>
  <si>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</si>
  <si>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</si>
  <si>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</si>
  <si>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</si>
  <si>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</si>
  <si>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</si>
  <si>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</si>
  <si>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</si>
  <si>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</si>
  <si>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</si>
  <si>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</si>
  <si>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</si>
  <si>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</si>
  <si>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</si>
  <si>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</si>
  <si>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</si>
  <si>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</si>
  <si>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</si>
  <si>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</si>
  <si>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</si>
  <si>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</si>
  <si>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</si>
  <si>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</si>
  <si>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</si>
  <si>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</si>
  <si>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</si>
  <si>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</si>
  <si>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</si>
  <si>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</si>
  <si>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</si>
  <si>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</si>
  <si>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</si>
  <si>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</si>
  <si>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</si>
  <si>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</si>
  <si>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</si>
  <si>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</si>
  <si>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</si>
  <si>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</si>
  <si>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</si>
  <si>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</si>
  <si>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</si>
  <si>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</si>
  <si>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</si>
  <si>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</si>
  <si>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</si>
  <si>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</si>
  <si>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</si>
  <si>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</si>
  <si>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</si>
  <si>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</si>
  <si>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</si>
  <si>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</si>
  <si>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</si>
  <si>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</si>
  <si>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</si>
  <si>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</si>
  <si>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</si>
  <si>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</si>
  <si>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</si>
  <si>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</si>
  <si>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</si>
  <si>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</si>
  <si>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</si>
  <si>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</si>
  <si>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</si>
  <si>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</si>
  <si>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</si>
  <si>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</si>
  <si>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</si>
  <si>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</si>
  <si>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</si>
  <si>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</si>
  <si>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</si>
  <si>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</si>
  <si>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</si>
  <si>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</si>
  <si>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</si>
  <si>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</si>
  <si>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</si>
  <si>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</si>
  <si>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</si>
  <si>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</si>
  <si>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</si>
  <si>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</si>
  <si>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</si>
  <si>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</si>
  <si>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</si>
  <si>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</si>
  <si>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</si>
  <si>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</si>
  <si>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</si>
  <si>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</si>
  <si>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</si>
  <si>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</si>
  <si>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</si>
  <si>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</si>
  <si>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</si>
  <si>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</si>
  <si>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</si>
  <si>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</si>
  <si>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</si>
  <si>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</si>
  <si>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</si>
  <si>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</si>
  <si>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</si>
  <si>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</si>
  <si>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</si>
  <si>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</si>
  <si>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</si>
  <si>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</si>
  <si>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</si>
  <si>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</si>
  <si>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</si>
  <si>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</si>
  <si>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</si>
  <si>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</si>
  <si>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</si>
  <si>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</si>
  <si>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</si>
  <si>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</si>
  <si>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</si>
  <si>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</si>
  <si>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</si>
  <si>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</si>
  <si>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</si>
  <si>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</si>
  <si>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</si>
  <si>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</si>
  <si>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</si>
  <si>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</si>
  <si>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</si>
  <si>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</si>
  <si>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</si>
  <si>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</si>
  <si>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</si>
  <si>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</si>
  <si>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</si>
  <si>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</si>
  <si>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</si>
  <si>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</si>
  <si>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</si>
  <si>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</si>
  <si>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</si>
  <si>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</si>
  <si>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</si>
  <si>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</si>
  <si>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</si>
  <si>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</si>
  <si>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</si>
  <si>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</si>
  <si>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</si>
  <si>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</si>
  <si>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</si>
  <si>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</si>
  <si>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</si>
  <si>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</si>
  <si>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</si>
  <si>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</si>
  <si>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</si>
  <si>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</si>
  <si>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</si>
  <si>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</si>
  <si>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</si>
  <si>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</si>
  <si>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</si>
  <si>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</si>
  <si>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</si>
  <si>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</si>
  <si>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</si>
  <si>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</si>
  <si>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</si>
  <si>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</si>
  <si>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</si>
  <si>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</si>
  <si>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</si>
  <si>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</si>
  <si>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</si>
  <si>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</si>
  <si>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</si>
  <si>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</si>
  <si>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</si>
  <si>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</si>
  <si>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</si>
  <si>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</si>
  <si>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</si>
  <si>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</si>
  <si>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</si>
  <si>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</si>
  <si>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</si>
  <si>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</si>
  <si>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</si>
  <si>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</si>
  <si>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</si>
  <si>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</si>
  <si>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</si>
  <si>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</si>
  <si>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</si>
  <si>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</si>
  <si>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</si>
  <si>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</si>
  <si>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</si>
  <si>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</si>
  <si>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</si>
  <si>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</si>
  <si>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</si>
  <si>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</si>
  <si>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</si>
  <si>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</si>
  <si>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</si>
  <si>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</si>
  <si>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</si>
  <si>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</si>
  <si>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</si>
  <si>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</si>
  <si>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</si>
  <si>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</si>
  <si>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</si>
  <si>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</si>
  <si>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</si>
  <si>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</si>
  <si>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</si>
  <si>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</si>
  <si>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</si>
  <si>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</si>
  <si>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</si>
  <si>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</si>
  <si>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</si>
  <si>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</si>
  <si>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</si>
  <si>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</si>
  <si>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</si>
  <si>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</si>
  <si>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</si>
  <si>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</si>
  <si>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</si>
  <si>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</si>
  <si>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</si>
  <si>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</si>
  <si>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</si>
  <si>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</si>
  <si>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</si>
  <si>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</si>
  <si>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</si>
  <si>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</si>
  <si>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</si>
  <si>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</si>
  <si>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</si>
  <si>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</si>
  <si>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</si>
  <si>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</si>
  <si>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</si>
  <si>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</si>
  <si>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</si>
  <si>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</si>
  <si>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</si>
  <si>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</si>
  <si>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</si>
  <si>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</si>
  <si>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</si>
  <si>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</si>
  <si>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</si>
  <si>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</si>
  <si>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</si>
  <si>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</si>
  <si>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</si>
  <si>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</si>
  <si>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</si>
  <si>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</si>
  <si>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</si>
  <si>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</si>
  <si>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</si>
  <si>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</si>
  <si>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</si>
  <si>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</si>
  <si>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</si>
  <si>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</si>
  <si>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</si>
  <si>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</si>
  <si>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</si>
  <si>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</si>
  <si>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</si>
  <si>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</si>
  <si>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</si>
  <si>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</si>
  <si>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</si>
  <si>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</si>
  <si>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</si>
  <si>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</si>
  <si>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</si>
  <si>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</si>
  <si>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</si>
  <si>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</si>
  <si>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</si>
  <si>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</si>
  <si>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</si>
  <si>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</si>
  <si>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</si>
  <si>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</si>
  <si>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</si>
  <si>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</si>
  <si>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</si>
  <si>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</si>
  <si>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</si>
  <si>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</si>
  <si>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</si>
  <si>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</si>
  <si>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</si>
  <si>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</si>
  <si>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</si>
  <si>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</si>
  <si>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</si>
  <si>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</si>
  <si>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</si>
  <si>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</si>
  <si>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</si>
  <si>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</si>
  <si>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</si>
  <si>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</si>
  <si>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</si>
  <si>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</si>
  <si>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</si>
  <si>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</si>
  <si>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</si>
  <si>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</si>
  <si>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</si>
  <si>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</si>
  <si>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</si>
  <si>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</si>
  <si>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</si>
  <si>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</si>
  <si>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</si>
  <si>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</si>
  <si>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</si>
  <si>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</si>
  <si>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</si>
  <si>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</si>
  <si>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</si>
  <si>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</si>
  <si>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</si>
  <si>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</si>
  <si>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</si>
  <si>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</si>
  <si>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</si>
  <si>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</si>
  <si>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</si>
  <si>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</si>
  <si>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</si>
  <si>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</si>
  <si>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</si>
  <si>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</si>
  <si>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</si>
  <si>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</si>
  <si>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</si>
  <si>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</si>
  <si>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</si>
  <si>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</si>
  <si>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</si>
  <si>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</si>
  <si>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</si>
  <si>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</si>
  <si>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</si>
  <si>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</si>
  <si>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</si>
  <si>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</si>
  <si>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</si>
  <si>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</si>
  <si>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</si>
  <si>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</si>
  <si>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</si>
  <si>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</si>
  <si>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</si>
  <si>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</si>
  <si>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</si>
  <si>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</si>
  <si>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</si>
  <si>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</si>
  <si>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</si>
  <si>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</si>
  <si>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</si>
  <si>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</si>
  <si>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</si>
  <si>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</si>
  <si>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</si>
  <si>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</si>
  <si>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</si>
  <si>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</si>
  <si>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</si>
  <si>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</si>
  <si>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</si>
  <si>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</si>
  <si>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</si>
  <si>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</si>
  <si>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</si>
  <si>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</si>
  <si>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</si>
  <si>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</si>
  <si>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</si>
  <si>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</si>
  <si>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</si>
  <si>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</si>
  <si>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</si>
  <si>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</si>
  <si>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</si>
  <si>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</si>
  <si>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</si>
  <si>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</si>
  <si>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</si>
  <si>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</si>
  <si>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</si>
  <si>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</si>
  <si>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</si>
  <si>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</si>
  <si>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</si>
  <si>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</si>
  <si>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</si>
  <si>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</si>
  <si>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</si>
  <si>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</si>
  <si>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</si>
  <si>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</si>
  <si>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</si>
  <si>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</si>
  <si>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</si>
  <si>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</si>
  <si>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</si>
  <si>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</si>
  <si>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</si>
  <si>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</si>
  <si>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</si>
  <si>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</si>
  <si>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</si>
  <si>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</si>
  <si>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</si>
  <si>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</si>
  <si>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</si>
  <si>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</si>
  <si>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</si>
  <si>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</si>
  <si>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</si>
  <si>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</si>
  <si>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</si>
  <si>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</si>
  <si>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</si>
  <si>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</si>
  <si>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</si>
  <si>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</si>
  <si>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</si>
  <si>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</si>
  <si>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</si>
  <si>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</si>
  <si>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</si>
  <si>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</si>
  <si>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</si>
  <si>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</si>
  <si>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</si>
  <si>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</si>
  <si>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</si>
  <si>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</si>
  <si>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</si>
  <si>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</si>
  <si>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</si>
  <si>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</si>
  <si>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</si>
  <si>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</si>
  <si>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</si>
  <si>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</si>
  <si>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</si>
  <si>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</si>
  <si>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</si>
  <si>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</si>
  <si>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</si>
  <si>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</si>
  <si>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</si>
  <si>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</si>
  <si>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</si>
  <si>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</si>
  <si>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</si>
  <si>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</si>
  <si>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</si>
  <si>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</si>
  <si>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</si>
  <si>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</si>
  <si>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</si>
  <si>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</si>
  <si>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</si>
  <si>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</si>
  <si>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</si>
  <si>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</si>
  <si>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</si>
  <si>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</si>
  <si>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</si>
  <si>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</si>
  <si>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</si>
  <si>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</si>
  <si>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</si>
  <si>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</si>
  <si>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</si>
  <si>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</si>
  <si>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</si>
  <si>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</si>
  <si>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</si>
  <si>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</si>
  <si>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</si>
  <si>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</si>
  <si>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</si>
  <si>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</si>
  <si>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</si>
  <si>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</si>
  <si>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</si>
  <si>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</si>
  <si>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</si>
  <si>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</si>
  <si>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</si>
  <si>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</si>
  <si>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</si>
  <si>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</si>
  <si>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</si>
  <si>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</si>
  <si>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</si>
  <si>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</si>
  <si>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</si>
  <si>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</si>
  <si>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</si>
  <si>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</si>
  <si>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</si>
  <si>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</si>
  <si>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</si>
  <si>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</si>
  <si>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</si>
  <si>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</si>
  <si>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</si>
  <si>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</si>
  <si>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</si>
  <si>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</si>
  <si>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</si>
  <si>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</si>
  <si>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</si>
  <si>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</si>
  <si>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</si>
  <si>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</si>
  <si>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</si>
  <si>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</si>
  <si>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</si>
  <si>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</si>
  <si>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</si>
  <si>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</si>
  <si>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</si>
  <si>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</si>
  <si>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</si>
  <si>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</si>
  <si>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</si>
  <si>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</si>
  <si>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</si>
  <si>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</si>
  <si>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</si>
  <si>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</si>
  <si>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</si>
  <si>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</si>
  <si>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</si>
  <si>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</si>
  <si>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</si>
  <si>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</si>
  <si>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</si>
  <si>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</si>
  <si>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</si>
  <si>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</si>
  <si>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</si>
  <si>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</si>
  <si>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</si>
  <si>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</si>
  <si>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</si>
  <si>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</si>
  <si>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</si>
  <si>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</si>
  <si>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</si>
  <si>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</si>
  <si>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</si>
  <si>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</si>
  <si>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</si>
  <si>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</si>
  <si>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</si>
  <si>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</si>
  <si>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</si>
  <si>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</si>
  <si>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</si>
  <si>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</si>
  <si>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</si>
  <si>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</si>
  <si>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</si>
  <si>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</si>
  <si>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</si>
  <si>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</si>
  <si>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</si>
  <si>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</si>
  <si>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</si>
  <si>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</si>
  <si>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</si>
  <si>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</si>
  <si>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</si>
  <si>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</si>
  <si>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</si>
  <si>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</si>
  <si>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</si>
  <si>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</si>
  <si>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</si>
  <si>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</si>
  <si>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</si>
  <si>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</si>
  <si>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</si>
  <si>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</si>
  <si>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</si>
  <si>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</si>
  <si>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</si>
  <si>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</si>
  <si>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</si>
  <si>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</si>
  <si>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</si>
  <si>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</si>
  <si>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</si>
  <si>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</si>
  <si>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</si>
  <si>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</si>
  <si>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</si>
  <si>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</si>
  <si>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</si>
  <si>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</si>
  <si>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</si>
  <si>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</si>
  <si>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</si>
  <si>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</si>
  <si>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</si>
  <si>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</si>
  <si>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</si>
  <si>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</si>
  <si>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</si>
  <si>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</si>
  <si>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</si>
  <si>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</si>
  <si>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</si>
  <si>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</si>
  <si>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</si>
  <si>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</si>
  <si>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</si>
  <si>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</si>
  <si>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</si>
  <si>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</si>
  <si>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</si>
  <si>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</si>
  <si>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</si>
  <si>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</si>
  <si>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</si>
  <si>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</si>
  <si>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</si>
  <si>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</si>
  <si>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</si>
  <si>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</si>
  <si>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</si>
  <si>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</si>
  <si>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</si>
  <si>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</si>
  <si>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</si>
  <si>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</si>
  <si>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</si>
  <si>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</si>
  <si>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</si>
  <si>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</si>
  <si>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</si>
  <si>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</si>
  <si>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</si>
  <si>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</si>
  <si>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</si>
  <si>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</si>
  <si>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</si>
  <si>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</si>
  <si>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</si>
  <si>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</si>
  <si>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</si>
  <si>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</si>
  <si>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</si>
  <si>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</si>
  <si>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</si>
  <si>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</si>
  <si>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</si>
  <si>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</si>
  <si>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</si>
  <si>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</si>
  <si>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</si>
  <si>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</si>
  <si>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</si>
  <si>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</si>
  <si>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</si>
  <si>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</si>
  <si>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</si>
  <si>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</si>
  <si>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</si>
  <si>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</si>
  <si>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</si>
  <si>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</si>
  <si>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</si>
  <si>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</si>
  <si>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</si>
  <si>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</si>
  <si>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</si>
  <si>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</si>
  <si>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</si>
  <si>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</si>
  <si>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</si>
  <si>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</si>
  <si>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</si>
  <si>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</si>
  <si>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</si>
  <si>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</si>
  <si>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</si>
  <si>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</si>
  <si>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</si>
  <si>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</si>
  <si>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</si>
  <si>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</si>
  <si>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</si>
  <si>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</si>
  <si>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</si>
  <si>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</si>
  <si>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</si>
  <si>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</si>
  <si>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</si>
  <si>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</si>
  <si>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</si>
  <si>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</si>
  <si>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</si>
  <si>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</si>
  <si>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</si>
  <si>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</si>
  <si>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</si>
  <si>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</si>
  <si>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</si>
  <si>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</si>
  <si>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</si>
  <si>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</si>
  <si>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</si>
  <si>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</si>
  <si>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</si>
  <si>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</si>
  <si>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</si>
  <si>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</si>
  <si>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</si>
  <si>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</si>
  <si>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</si>
  <si>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</si>
  <si>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</si>
  <si>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</si>
  <si>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</si>
  <si>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</si>
  <si>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</si>
  <si>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</si>
  <si>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</si>
  <si>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</si>
  <si>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</si>
  <si>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</si>
  <si>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</si>
  <si>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</si>
  <si>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</si>
  <si>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</si>
  <si>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</si>
  <si>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</si>
  <si>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</si>
  <si>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</si>
  <si>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</si>
  <si>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</si>
  <si>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</si>
  <si>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</si>
  <si>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</si>
  <si>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</si>
  <si>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</si>
  <si>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</si>
  <si>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</si>
  <si>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</si>
  <si>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</si>
  <si>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</si>
  <si>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</si>
  <si>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</si>
  <si>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</si>
  <si>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</si>
  <si>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</si>
  <si>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</si>
  <si>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</si>
  <si>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</si>
  <si>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</si>
  <si>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</si>
  <si>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</si>
  <si>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</si>
  <si>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</si>
  <si>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</si>
  <si>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</si>
  <si>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</si>
  <si>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</si>
  <si>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</si>
  <si>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</si>
  <si>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</si>
  <si>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</si>
  <si>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</si>
  <si>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</si>
  <si>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</si>
  <si>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</si>
  <si>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</si>
  <si>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</si>
  <si>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</si>
  <si>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</si>
  <si>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</si>
  <si>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</si>
  <si>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</si>
  <si>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</si>
  <si>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</si>
  <si>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</si>
  <si>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</si>
  <si>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</si>
  <si>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</si>
  <si>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</si>
  <si>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</si>
  <si>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</si>
  <si>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</si>
  <si>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</si>
  <si>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</si>
  <si>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</si>
  <si>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</si>
  <si>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</si>
  <si>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</si>
  <si>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</si>
  <si>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</si>
  <si>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</si>
  <si>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</si>
  <si>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</si>
  <si>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</si>
  <si>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</si>
  <si>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</si>
  <si>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</si>
  <si>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</si>
  <si>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</si>
  <si>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</si>
  <si>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</si>
  <si>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</si>
  <si>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</si>
  <si>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</si>
  <si>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</si>
  <si>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</si>
  <si>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</si>
  <si>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</si>
  <si>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</si>
  <si>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</si>
  <si>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</si>
  <si>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</si>
  <si>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</si>
  <si>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</si>
  <si>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</si>
  <si>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</si>
  <si>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</si>
  <si>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</si>
  <si>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</si>
  <si>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</si>
  <si>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</si>
  <si>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</si>
  <si>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</si>
  <si>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</si>
  <si>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</si>
  <si>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</si>
  <si>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</si>
  <si>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</si>
  <si>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</si>
  <si>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</si>
  <si>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</si>
  <si>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</si>
  <si>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</si>
  <si>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</si>
  <si>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</si>
  <si>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</si>
  <si>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</si>
  <si>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</si>
  <si>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</si>
  <si>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</si>
  <si>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</si>
  <si>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</si>
  <si>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</si>
  <si>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</si>
  <si>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</si>
  <si>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</si>
  <si>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</si>
  <si>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</si>
  <si>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</si>
  <si>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</si>
  <si>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</si>
  <si>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</si>
  <si>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</si>
  <si>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</si>
  <si>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</si>
  <si>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</si>
  <si>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</si>
  <si>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</si>
  <si>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</si>
  <si>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</si>
  <si>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</si>
  <si>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</si>
  <si>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</si>
  <si>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</si>
  <si>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</si>
  <si>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</si>
  <si>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</si>
  <si>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</si>
  <si>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</si>
  <si>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</si>
  <si>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</si>
  <si>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</si>
  <si>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</si>
  <si>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</si>
  <si>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</si>
  <si>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</si>
  <si>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</si>
  <si>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</si>
  <si>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</si>
  <si>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</si>
  <si>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</si>
  <si>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</si>
  <si>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</si>
  <si>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</si>
  <si>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</si>
  <si>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</si>
  <si>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</si>
  <si>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</si>
  <si>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</si>
  <si>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</si>
  <si>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</si>
  <si>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</si>
  <si>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</si>
  <si>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</si>
  <si>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</si>
  <si>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</si>
  <si>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</si>
  <si>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</si>
  <si>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</si>
  <si>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</si>
  <si>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</si>
  <si>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</si>
  <si>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</si>
  <si>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</si>
  <si>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</si>
  <si>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</si>
  <si>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</si>
  <si>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</si>
  <si>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</si>
  <si>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</si>
  <si>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</si>
  <si>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</si>
  <si>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</si>
  <si>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</si>
  <si>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</si>
  <si>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</si>
  <si>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</si>
  <si>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</si>
  <si>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</si>
  <si>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</si>
  <si>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</si>
  <si>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</si>
  <si>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</si>
  <si>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</si>
  <si>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</si>
  <si>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</si>
  <si>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</si>
  <si>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</si>
  <si>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</si>
  <si>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</si>
  <si>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</si>
  <si>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</si>
  <si>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</si>
  <si>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</si>
  <si>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</si>
  <si>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</si>
  <si>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</si>
  <si>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</si>
  <si>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</si>
  <si>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</si>
  <si>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</si>
  <si>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</si>
  <si>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</si>
  <si>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</si>
  <si>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</si>
  <si>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</si>
  <si>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</si>
  <si>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</si>
  <si>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</si>
  <si>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</si>
  <si>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</si>
  <si>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</si>
  <si>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</si>
  <si>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</si>
  <si>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</si>
  <si>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</si>
  <si>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</si>
  <si>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</si>
  <si>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</si>
  <si>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</si>
  <si>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</si>
  <si>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</si>
  <si>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</si>
  <si>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</si>
  <si>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</si>
  <si>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</si>
  <si>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</si>
  <si>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</si>
  <si>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</si>
  <si>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</si>
  <si>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</si>
  <si>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</si>
  <si>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</si>
  <si>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</si>
  <si>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</si>
  <si>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</si>
  <si>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</si>
  <si>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</si>
  <si>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</si>
  <si>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</si>
  <si>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</si>
  <si>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</si>
  <si>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</si>
  <si>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</si>
  <si>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</si>
  <si>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</si>
  <si>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</si>
  <si>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</si>
  <si>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</si>
  <si>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</si>
  <si>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</si>
  <si>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</si>
  <si>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</si>
  <si>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</si>
  <si>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</si>
  <si>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</si>
  <si>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</si>
  <si>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</si>
  <si>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</si>
  <si>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</si>
  <si>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</si>
  <si>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</si>
  <si>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</si>
  <si>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</si>
  <si>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</si>
  <si>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</si>
  <si>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</si>
  <si>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</si>
  <si>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</si>
  <si>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</si>
  <si>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</si>
  <si>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</si>
  <si>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</si>
  <si>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</si>
  <si>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</si>
  <si>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</si>
  <si>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</si>
  <si>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</si>
  <si>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</si>
  <si>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</si>
  <si>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</si>
  <si>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</si>
  <si>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</si>
  <si>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</si>
  <si>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</si>
  <si>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</si>
  <si>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</si>
  <si>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</si>
  <si>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</si>
  <si>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</si>
  <si>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</si>
  <si>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</si>
  <si>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</si>
  <si>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</si>
  <si>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</si>
  <si>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</si>
  <si>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</si>
  <si>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</si>
  <si>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</si>
  <si>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</si>
  <si>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</si>
  <si>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</si>
  <si>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</si>
  <si>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</si>
  <si>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</si>
  <si>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</si>
  <si>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</si>
  <si>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</si>
  <si>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</si>
  <si>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</si>
  <si>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</si>
  <si>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</si>
  <si>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</si>
  <si>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</si>
  <si>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</si>
  <si>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</si>
  <si>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</si>
  <si>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</si>
  <si>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</si>
  <si>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</si>
  <si>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</si>
  <si>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</si>
  <si>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</si>
  <si>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</si>
  <si>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</si>
  <si>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</si>
  <si>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</si>
  <si>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</si>
  <si>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</si>
  <si>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</si>
  <si>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</si>
  <si>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</si>
  <si>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</si>
  <si>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</si>
  <si>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</si>
  <si>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</si>
  <si>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</si>
  <si>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</si>
  <si>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</si>
  <si>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</si>
  <si>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</si>
  <si>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</si>
  <si>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</si>
  <si>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</si>
  <si>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</si>
  <si>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</si>
  <si>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</si>
  <si>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</si>
  <si>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</si>
  <si>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</si>
  <si>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</si>
  <si>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</si>
  <si>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</si>
  <si>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</si>
  <si>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</si>
  <si>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</si>
  <si>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</si>
  <si>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</si>
  <si>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</si>
  <si>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</si>
  <si>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</si>
  <si>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</si>
  <si>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</si>
  <si>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</si>
  <si>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</si>
  <si>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</si>
  <si>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</si>
  <si>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</si>
  <si>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</si>
  <si>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</si>
  <si>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</si>
  <si>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</si>
  <si>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</si>
  <si>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</si>
  <si>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</si>
  <si>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</si>
  <si>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</si>
  <si>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</si>
  <si>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</si>
  <si>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</si>
  <si>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</si>
  <si>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</si>
  <si>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</si>
  <si>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</si>
  <si>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</si>
  <si>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</si>
  <si>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</si>
  <si>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</si>
  <si>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</si>
  <si>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</si>
  <si>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</si>
  <si>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</si>
  <si>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</si>
  <si>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</si>
  <si>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</si>
  <si>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</si>
  <si>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</si>
  <si>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</si>
  <si>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</si>
  <si>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</si>
  <si>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</si>
  <si>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</si>
  <si>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</si>
  <si>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</si>
  <si>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</si>
  <si>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</si>
  <si>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</si>
  <si>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</si>
  <si>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</si>
  <si>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</si>
  <si>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</si>
  <si>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</si>
  <si>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</si>
  <si>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</si>
  <si>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</si>
  <si>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</si>
  <si>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</si>
  <si>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</si>
  <si>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</si>
  <si>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</si>
  <si>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</si>
  <si>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</si>
  <si>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</si>
  <si>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</si>
  <si>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</si>
  <si>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</si>
  <si>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</si>
  <si>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</si>
  <si>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</si>
  <si>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</si>
  <si>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</si>
  <si>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</si>
  <si>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</si>
  <si>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</si>
  <si>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</si>
  <si>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</si>
  <si>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</si>
  <si>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</si>
  <si>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</si>
  <si>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</si>
  <si>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</si>
  <si>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</si>
  <si>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</si>
  <si>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</si>
  <si>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</si>
  <si>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</si>
  <si>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</si>
  <si>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</si>
  <si>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</si>
  <si>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</si>
  <si>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</si>
  <si>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</si>
  <si>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</si>
  <si>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</si>
  <si>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</si>
  <si>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</si>
  <si>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</si>
  <si>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</si>
  <si>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</si>
  <si>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</si>
  <si>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</si>
  <si>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</si>
  <si>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</si>
  <si>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</si>
  <si>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</si>
  <si>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</si>
  <si>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</si>
  <si>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</si>
  <si>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</si>
  <si>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</si>
  <si>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</si>
  <si>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</si>
  <si>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</si>
  <si>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</si>
  <si>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</si>
  <si>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</si>
  <si>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</si>
  <si>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</si>
  <si>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</si>
  <si>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</si>
  <si>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</si>
  <si>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</si>
  <si>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</si>
  <si>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</si>
  <si>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</si>
  <si>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</si>
  <si>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</si>
  <si>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</si>
  <si>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</si>
  <si>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</si>
  <si>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</si>
  <si>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</si>
  <si>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</si>
  <si>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</si>
  <si>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</si>
  <si>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</si>
  <si>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</si>
  <si>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</si>
  <si>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</si>
  <si>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</si>
  <si>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</si>
  <si>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</si>
  <si>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</si>
  <si>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</si>
  <si>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</si>
  <si>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</si>
  <si>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</si>
  <si>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</si>
  <si>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</si>
  <si>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</si>
  <si>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</si>
  <si>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</si>
  <si>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</si>
  <si>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</si>
  <si>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</si>
  <si>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</si>
  <si>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</si>
  <si>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</si>
  <si>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</si>
  <si>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</si>
  <si>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</si>
  <si>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</si>
  <si>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</si>
  <si>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</si>
  <si>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</si>
  <si>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</si>
  <si>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</si>
  <si>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</si>
  <si>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</si>
  <si>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</si>
  <si>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</si>
  <si>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</si>
  <si>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</si>
  <si>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</si>
  <si>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</si>
  <si>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</si>
  <si>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</si>
  <si>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</si>
  <si>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</si>
  <si>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</si>
  <si>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</si>
  <si>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</si>
  <si>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</si>
  <si>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</si>
  <si>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</si>
  <si>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</si>
  <si>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</si>
  <si>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</si>
  <si>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</si>
  <si>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</si>
  <si>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</si>
  <si>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</si>
  <si>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</si>
  <si>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</si>
  <si>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</si>
  <si>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</si>
  <si>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</si>
  <si>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</si>
  <si>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</si>
  <si>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</si>
  <si>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</si>
  <si>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</si>
  <si>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</si>
  <si>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</si>
  <si>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</si>
  <si>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</si>
  <si>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</si>
  <si>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</si>
  <si>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</si>
  <si>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</si>
  <si>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</si>
  <si>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</si>
  <si>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</si>
  <si>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</si>
  <si>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</si>
  <si>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</si>
  <si>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</si>
  <si>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</si>
  <si>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</si>
  <si>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</si>
  <si>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</si>
  <si>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</si>
  <si>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</si>
  <si>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</si>
  <si>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</si>
  <si>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</si>
  <si>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</si>
  <si>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</si>
  <si>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</si>
  <si>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</si>
  <si>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</si>
  <si>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</si>
  <si>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</si>
  <si>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</si>
  <si>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</si>
  <si>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</si>
  <si>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</si>
  <si>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</si>
  <si>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</si>
  <si>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</si>
  <si>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</si>
  <si>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</si>
  <si>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</si>
  <si>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</si>
  <si>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</si>
  <si>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</si>
  <si>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</si>
  <si>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</si>
  <si>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</si>
  <si>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</si>
  <si>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</si>
  <si>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</si>
  <si>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</si>
  <si>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</si>
  <si>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</si>
  <si>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</si>
  <si>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</si>
  <si>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</si>
  <si>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</si>
  <si>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</si>
  <si>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</si>
  <si>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</si>
  <si>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</si>
  <si>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</si>
  <si>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</si>
  <si>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</si>
  <si>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</si>
  <si>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</si>
  <si>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</si>
  <si>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</si>
  <si>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</si>
  <si>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</si>
  <si>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</si>
  <si>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</si>
  <si>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</si>
  <si>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</si>
  <si>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</si>
  <si>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</si>
  <si>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</si>
  <si>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</si>
  <si>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</si>
  <si>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</si>
  <si>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</si>
  <si>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</si>
  <si>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</si>
  <si>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</si>
  <si>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</si>
  <si>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</si>
  <si>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</si>
  <si>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</si>
  <si>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</si>
  <si>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</si>
  <si>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</si>
  <si>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</si>
  <si>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</si>
  <si>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</si>
  <si>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</si>
  <si>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</si>
  <si>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</si>
  <si>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</si>
  <si>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</si>
  <si>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</si>
  <si>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</si>
  <si>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</si>
  <si>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</si>
  <si>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</si>
  <si>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</si>
  <si>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</si>
  <si>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</si>
  <si>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</si>
  <si>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</si>
  <si>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</si>
  <si>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</si>
  <si>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</si>
  <si>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</si>
  <si>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</si>
  <si>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</si>
  <si>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</si>
  <si>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</si>
  <si>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</si>
  <si>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</si>
  <si>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</si>
  <si>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</si>
  <si>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</si>
  <si>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</si>
  <si>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</si>
  <si>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</si>
  <si>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</si>
  <si>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</si>
  <si>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</si>
  <si>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</si>
  <si>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</si>
  <si>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</si>
  <si>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</si>
  <si>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</si>
  <si>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</si>
  <si>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</si>
  <si>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</si>
  <si>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</si>
  <si>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</si>
  <si>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</si>
  <si>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</si>
  <si>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</si>
  <si>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</si>
  <si>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</si>
  <si>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</si>
  <si>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</si>
  <si>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</si>
  <si>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</si>
  <si>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</si>
  <si>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</si>
  <si>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</si>
  <si>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</si>
  <si>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</si>
  <si>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</si>
  <si>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</si>
  <si>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</si>
  <si>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</si>
  <si>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</si>
  <si>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</si>
  <si>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</si>
  <si>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</si>
  <si>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</si>
  <si>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</si>
  <si>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</si>
  <si>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</si>
  <si>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</si>
  <si>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</si>
  <si>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</si>
  <si>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</si>
  <si>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</si>
  <si>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</si>
  <si>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</si>
  <si>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</si>
  <si>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</si>
  <si>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</si>
  <si>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</si>
  <si>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</si>
  <si>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</si>
  <si>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</si>
  <si>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</si>
  <si>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</si>
  <si>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</si>
  <si>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</si>
  <si>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</si>
  <si>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</si>
  <si>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</si>
  <si>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</si>
  <si>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</si>
  <si>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</si>
  <si>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</si>
  <si>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</si>
  <si>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</si>
  <si>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</si>
  <si>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</si>
  <si>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</si>
  <si>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</si>
  <si>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</si>
  <si>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</si>
  <si>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</si>
  <si>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</si>
  <si>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</si>
  <si>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</si>
  <si>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</si>
  <si>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</si>
  <si>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</si>
  <si>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</si>
  <si>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</si>
  <si>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</si>
  <si>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</si>
  <si>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</si>
  <si>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</si>
  <si>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</si>
  <si>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</si>
  <si>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</si>
  <si>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</si>
  <si>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</si>
  <si>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</si>
  <si>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</si>
  <si>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</si>
  <si>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</si>
  <si>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</si>
  <si>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</si>
  <si>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</si>
  <si>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</si>
  <si>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</si>
  <si>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</si>
  <si>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</si>
  <si>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</si>
  <si>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</si>
  <si>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</si>
  <si>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</si>
  <si>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</si>
  <si>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</si>
  <si>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</si>
  <si>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</si>
  <si>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</si>
  <si>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</si>
  <si>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</si>
  <si>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</si>
  <si>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</si>
  <si>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</si>
  <si>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</si>
  <si>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</si>
  <si>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</si>
  <si>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</si>
  <si>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</si>
  <si>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</si>
  <si>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</si>
  <si>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</si>
  <si>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</si>
  <si>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</si>
  <si>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</si>
  <si>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</si>
  <si>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</si>
  <si>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</si>
  <si>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</si>
  <si>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</si>
  <si>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</si>
  <si>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</si>
  <si>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</si>
  <si>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</si>
  <si>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</si>
  <si>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</si>
  <si>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</si>
  <si>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</si>
  <si>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</si>
  <si>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</si>
  <si>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</si>
  <si>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</si>
  <si>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</si>
  <si>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</si>
  <si>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</si>
  <si>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</si>
  <si>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</si>
  <si>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</si>
  <si>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</si>
  <si>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</si>
  <si>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</si>
  <si>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</si>
  <si>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</si>
  <si>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</si>
  <si>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</si>
  <si>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</si>
  <si>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</si>
  <si>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</si>
  <si>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</si>
  <si>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</si>
  <si>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</si>
  <si>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</si>
  <si>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</si>
  <si>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</si>
  <si>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</si>
  <si>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</si>
  <si>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</si>
  <si>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</si>
  <si>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</si>
  <si>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</si>
  <si>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</si>
  <si>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</si>
  <si>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</si>
  <si>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</si>
  <si>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</si>
  <si>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</si>
  <si>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</si>
  <si>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</si>
  <si>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</si>
  <si>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</si>
  <si>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</si>
  <si>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</si>
  <si>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</si>
  <si>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</si>
  <si>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</si>
  <si>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</si>
  <si>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</si>
  <si>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</si>
  <si>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</si>
  <si>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</si>
  <si>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</si>
  <si>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</si>
  <si>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</si>
  <si>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</si>
  <si>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</si>
  <si>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</si>
  <si>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</si>
  <si>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</si>
  <si>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</si>
  <si>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</si>
  <si>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</si>
  <si>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</si>
  <si>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</si>
  <si>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</si>
  <si>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</si>
  <si>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</si>
  <si>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</si>
  <si>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</si>
  <si>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</si>
  <si>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</si>
  <si>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</si>
  <si>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</si>
  <si>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</si>
  <si>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</si>
  <si>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</si>
  <si>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</si>
  <si>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</si>
  <si>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</si>
  <si>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</si>
  <si>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</si>
  <si>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</si>
  <si>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</si>
  <si>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</si>
  <si>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</si>
  <si>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</si>
  <si>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</si>
  <si>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</si>
  <si>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</si>
  <si>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</si>
  <si>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</si>
  <si>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</si>
  <si>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</si>
  <si>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</si>
  <si>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</si>
  <si>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</si>
  <si>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</si>
  <si>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</si>
  <si>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</si>
  <si>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</si>
  <si>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</si>
  <si>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</si>
  <si>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</si>
  <si>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</si>
  <si>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</si>
  <si>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</si>
  <si>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</si>
  <si>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</si>
  <si>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</si>
  <si>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</si>
  <si>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</si>
  <si>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</si>
  <si>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</si>
  <si>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</si>
  <si>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</si>
  <si>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</si>
  <si>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</si>
  <si>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</si>
  <si>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</si>
  <si>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</si>
  <si>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</si>
  <si>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</si>
  <si>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</si>
  <si>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</si>
  <si>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</si>
  <si>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</si>
  <si>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</si>
  <si>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</si>
  <si>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</si>
  <si>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</si>
  <si>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</si>
  <si>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</si>
  <si>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</si>
  <si>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</si>
  <si>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</si>
  <si>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</si>
  <si>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</si>
  <si>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</si>
  <si>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</si>
  <si>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</si>
  <si>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</si>
  <si>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</si>
  <si>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</si>
  <si>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</si>
  <si>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</si>
  <si>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</si>
  <si>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</si>
  <si>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</si>
  <si>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</si>
  <si>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</si>
  <si>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</si>
  <si>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</si>
  <si>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</si>
  <si>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</si>
  <si>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</si>
  <si>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</si>
  <si>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</si>
  <si>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</si>
  <si>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</si>
  <si>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</si>
  <si>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</si>
  <si>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</si>
  <si>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</si>
  <si>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</si>
  <si>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</si>
  <si>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</si>
  <si>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</si>
  <si>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</si>
  <si>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</si>
  <si>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</si>
  <si>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</si>
  <si>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</si>
  <si>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</si>
  <si>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</si>
  <si>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</si>
  <si>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</si>
  <si>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</si>
  <si>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</si>
  <si>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</si>
  <si>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</si>
  <si>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</si>
  <si>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</si>
  <si>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</si>
  <si>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</si>
  <si>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</si>
  <si>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</si>
  <si>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</si>
  <si>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</si>
  <si>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</si>
  <si>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</si>
  <si>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</si>
  <si>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</si>
  <si>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</si>
  <si>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</si>
  <si>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</si>
  <si>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</si>
  <si>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</si>
  <si>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</si>
  <si>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</si>
  <si>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</si>
  <si>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</si>
  <si>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</si>
  <si>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</si>
  <si>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</si>
  <si>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</si>
  <si>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</si>
  <si>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</si>
  <si>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</si>
  <si>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</si>
  <si>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</si>
  <si>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</si>
  <si>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</si>
  <si>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</si>
  <si>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</si>
  <si>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</si>
  <si>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</si>
  <si>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</si>
  <si>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</si>
  <si>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</si>
  <si>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</si>
  <si>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</si>
  <si>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</si>
  <si>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</si>
  <si>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</si>
  <si>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</si>
  <si>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</si>
  <si>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</si>
  <si>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</si>
  <si>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</si>
  <si>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</si>
  <si>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</si>
  <si>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</si>
  <si>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</si>
  <si>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</si>
  <si>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</si>
  <si>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</si>
  <si>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</si>
  <si>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</si>
  <si>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</si>
  <si>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</si>
  <si>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</si>
  <si>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</si>
  <si>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</si>
  <si>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</si>
  <si>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</si>
  <si>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</si>
  <si>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</si>
  <si>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</si>
  <si>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</si>
  <si>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</si>
  <si>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</si>
  <si>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</si>
  <si>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</si>
  <si>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</si>
  <si>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</si>
  <si>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</si>
  <si>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</si>
  <si>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</si>
  <si>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</si>
  <si>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</si>
  <si>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</si>
  <si>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</si>
  <si>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</si>
  <si>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</si>
  <si>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</si>
  <si>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</si>
  <si>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</si>
  <si>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</si>
  <si>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</si>
  <si>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</si>
  <si>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</si>
  <si>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</si>
  <si>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</si>
  <si>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</si>
  <si>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</si>
  <si>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</si>
  <si>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</si>
  <si>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</si>
  <si>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</si>
  <si>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</si>
  <si>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</si>
  <si>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</si>
  <si>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</si>
  <si>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</si>
  <si>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</si>
  <si>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</si>
  <si>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</si>
  <si>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</si>
  <si>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</si>
  <si>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</si>
  <si>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</si>
  <si>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</si>
  <si>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</si>
  <si>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</si>
  <si>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</si>
  <si>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</si>
  <si>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</si>
  <si>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</si>
  <si>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</si>
  <si>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</si>
  <si>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</si>
  <si>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</si>
  <si>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</si>
  <si>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</si>
  <si>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</si>
  <si>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</si>
  <si>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</si>
  <si>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</si>
  <si>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</si>
  <si>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</si>
  <si>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</si>
  <si>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</si>
  <si>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</si>
  <si>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</si>
  <si>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</si>
  <si>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</si>
  <si>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</si>
  <si>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</si>
  <si>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</si>
  <si>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</si>
  <si>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</si>
  <si>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</si>
  <si>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</si>
  <si>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</si>
  <si>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</si>
  <si>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</si>
  <si>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</si>
  <si>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</si>
  <si>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</si>
  <si>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</si>
  <si>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</si>
  <si>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</si>
  <si>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</si>
  <si>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</si>
  <si>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</si>
  <si>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</si>
  <si>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</si>
  <si>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</si>
  <si>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</si>
  <si>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</si>
  <si>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</si>
  <si>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</si>
  <si>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</si>
  <si>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</si>
  <si>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</si>
  <si>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</si>
  <si>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</si>
  <si>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</si>
  <si>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</si>
  <si>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</si>
  <si>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</si>
  <si>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</si>
  <si>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</si>
  <si>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</si>
  <si>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</si>
  <si>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</si>
  <si>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</si>
  <si>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</si>
  <si>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</si>
  <si>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</si>
  <si>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</si>
  <si>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</si>
  <si>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</si>
  <si>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</si>
  <si>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</si>
  <si>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</si>
  <si>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</si>
  <si>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</si>
  <si>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</si>
  <si>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</si>
  <si>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</si>
  <si>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</si>
  <si>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</si>
  <si>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</si>
  <si>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</si>
  <si>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</si>
  <si>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</si>
  <si>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</si>
  <si>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</si>
  <si>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</si>
  <si>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</si>
  <si>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</si>
  <si>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</si>
  <si>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</si>
  <si>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</si>
  <si>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</si>
  <si>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</si>
  <si>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</si>
  <si>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</si>
  <si>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</si>
  <si>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</si>
  <si>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</si>
  <si>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</si>
  <si>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</si>
  <si>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</si>
  <si>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</si>
  <si>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</si>
  <si>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</si>
  <si>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</si>
  <si>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</si>
  <si>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</si>
  <si>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</si>
  <si>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</si>
  <si>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</si>
  <si>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</si>
  <si>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</si>
  <si>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</si>
  <si>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</si>
  <si>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</si>
  <si>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</si>
  <si>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</si>
  <si>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</si>
  <si>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</si>
  <si>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</si>
  <si>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</si>
  <si>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</si>
  <si>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</si>
  <si>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</si>
  <si>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</si>
  <si>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</si>
  <si>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</si>
  <si>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</si>
  <si>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</si>
  <si>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</si>
  <si>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</si>
  <si>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</si>
  <si>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</si>
  <si>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</si>
  <si>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</si>
  <si>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</si>
  <si>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</si>
  <si>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</si>
  <si>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</si>
  <si>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</si>
  <si>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</si>
  <si>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</si>
  <si>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</si>
  <si>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</si>
  <si>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</si>
  <si>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</si>
  <si>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</si>
  <si>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</si>
  <si>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</si>
  <si>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</si>
  <si>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</si>
  <si>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</si>
  <si>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</si>
  <si>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</si>
  <si>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</si>
  <si>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</si>
  <si>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</si>
  <si>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</si>
  <si>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</si>
  <si>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</si>
  <si>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</si>
  <si>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</si>
  <si>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</si>
  <si>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</si>
  <si>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</si>
  <si>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</si>
  <si>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</si>
  <si>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</si>
  <si>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</si>
  <si>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</si>
  <si>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</si>
  <si>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</si>
  <si>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</si>
  <si>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</si>
  <si>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</si>
  <si>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</si>
  <si>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</si>
  <si>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</si>
  <si>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</si>
  <si>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</si>
  <si>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</si>
  <si>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</si>
  <si>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</si>
  <si>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</si>
  <si>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</si>
  <si>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</si>
  <si>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</si>
  <si>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</si>
  <si>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</si>
  <si>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</si>
  <si>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</si>
  <si>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</si>
  <si>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</si>
  <si>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</si>
  <si>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</si>
  <si>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</si>
  <si>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</si>
  <si>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</si>
  <si>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</si>
  <si>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</si>
  <si>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</si>
  <si>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</si>
  <si>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</si>
  <si>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</si>
  <si>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</si>
  <si>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</si>
  <si>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</si>
  <si>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</si>
  <si>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</si>
  <si>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</si>
  <si>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</si>
  <si>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</si>
  <si>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</si>
  <si>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</si>
  <si>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</si>
  <si>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</si>
  <si>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</si>
  <si>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</si>
  <si>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</si>
  <si>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</si>
  <si>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</si>
  <si>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</si>
  <si>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</si>
  <si>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</si>
  <si>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</si>
  <si>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</si>
  <si>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</si>
  <si>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</si>
  <si>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</si>
  <si>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</si>
  <si>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</si>
  <si>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</si>
  <si>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</si>
  <si>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</si>
  <si>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</si>
  <si>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</si>
  <si>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</si>
  <si>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</si>
  <si>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</si>
  <si>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</si>
  <si>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</si>
  <si>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</si>
  <si>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</si>
  <si>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</si>
  <si>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</si>
  <si>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</si>
  <si>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</si>
  <si>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</si>
  <si>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</si>
  <si>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</si>
  <si>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</si>
  <si>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</si>
  <si>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</si>
  <si>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</si>
  <si>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</si>
  <si>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</si>
  <si>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</si>
  <si>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</si>
  <si>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</si>
  <si>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</si>
  <si>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</si>
  <si>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</si>
  <si>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</si>
  <si>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</si>
  <si>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</si>
  <si>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</si>
  <si>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</si>
  <si>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</si>
  <si>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</si>
  <si>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</si>
  <si>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</si>
  <si>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</si>
  <si>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</si>
  <si>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</si>
  <si>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</si>
  <si>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</si>
  <si>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</si>
  <si>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</si>
  <si>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</si>
  <si>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</si>
  <si>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</si>
  <si>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</si>
  <si>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</si>
  <si>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</si>
  <si>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</si>
  <si>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</si>
  <si>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</si>
  <si>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</si>
  <si>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</si>
  <si>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</si>
  <si>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</si>
  <si>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</si>
  <si>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</si>
  <si>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</si>
  <si>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</si>
  <si>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</si>
  <si>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</si>
  <si>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</si>
  <si>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</si>
  <si>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</si>
  <si>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</si>
  <si>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</si>
  <si>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</si>
  <si>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</si>
  <si>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</si>
  <si>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</si>
  <si>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</si>
  <si>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</si>
  <si>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</si>
  <si>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</si>
  <si>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</si>
  <si>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</si>
  <si>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</si>
  <si>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</si>
  <si>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</si>
  <si>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</si>
  <si>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</si>
  <si>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</si>
  <si>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</si>
  <si>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</si>
  <si>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</si>
  <si>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</si>
  <si>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</si>
  <si>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</si>
  <si>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</si>
  <si>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</si>
  <si>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</si>
  <si>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</si>
  <si>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</si>
  <si>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</si>
  <si>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</si>
  <si>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</si>
  <si>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</si>
  <si>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</si>
  <si>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</si>
  <si>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</si>
  <si>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</si>
  <si>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</si>
  <si>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</si>
  <si>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</si>
  <si>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</si>
  <si>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</si>
  <si>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</si>
  <si>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</si>
  <si>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</si>
  <si>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</si>
  <si>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</si>
  <si>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</si>
  <si>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</si>
  <si>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</si>
  <si>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</si>
  <si>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</si>
  <si>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</si>
  <si>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</si>
  <si>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</si>
  <si>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</si>
  <si>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</si>
  <si>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</si>
  <si>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</si>
  <si>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</si>
  <si>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</si>
  <si>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</si>
  <si>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</si>
  <si>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</si>
  <si>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</si>
  <si>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</si>
  <si>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</si>
  <si>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</si>
  <si>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</si>
  <si>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</si>
  <si>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</si>
  <si>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</si>
  <si>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</si>
  <si>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</si>
  <si>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</si>
  <si>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</si>
  <si>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</si>
  <si>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</si>
  <si>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</si>
  <si>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</si>
  <si>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</si>
  <si>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</si>
  <si>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</si>
  <si>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</si>
  <si>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</si>
  <si>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</si>
  <si>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</si>
  <si>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</si>
  <si>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</si>
  <si>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</si>
  <si>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</si>
  <si>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</si>
  <si>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</si>
  <si>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</si>
  <si>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</si>
  <si>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</si>
  <si>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</si>
  <si>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</si>
  <si>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</si>
  <si>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</si>
  <si>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</si>
  <si>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</si>
  <si>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</si>
  <si>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</si>
  <si>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</si>
  <si>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</si>
  <si>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</si>
  <si>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</si>
  <si>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</si>
  <si>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</si>
  <si>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</si>
  <si>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</si>
  <si>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</si>
  <si>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</si>
  <si>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</si>
  <si>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</si>
  <si>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</si>
  <si>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</si>
  <si>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</si>
  <si>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</si>
  <si>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</si>
  <si>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</si>
  <si>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</si>
  <si>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</si>
  <si>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</si>
  <si>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</si>
  <si>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</si>
  <si>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</si>
  <si>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</si>
  <si>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</si>
  <si>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</si>
  <si>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</si>
  <si>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</si>
  <si>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</si>
  <si>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</si>
  <si>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</si>
  <si>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</si>
  <si>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</si>
  <si>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</si>
  <si>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</si>
  <si>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</si>
  <si>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</si>
  <si>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</si>
  <si>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</si>
  <si>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</si>
  <si>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</si>
  <si>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</si>
  <si>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</si>
  <si>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</si>
  <si>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</si>
  <si>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</si>
  <si>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</si>
  <si>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</si>
  <si>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</si>
  <si>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</si>
  <si>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</si>
  <si>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</si>
  <si>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</si>
  <si>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</si>
  <si>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</si>
  <si>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</si>
  <si>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</si>
  <si>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</si>
  <si>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</si>
  <si>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</si>
  <si>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</si>
  <si>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</si>
  <si>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</si>
  <si>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</si>
  <si>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</si>
  <si>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</si>
  <si>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</si>
  <si>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</si>
  <si>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</si>
  <si>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</si>
  <si>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</si>
  <si>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</si>
  <si>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</si>
  <si>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</si>
  <si>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</si>
  <si>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</si>
  <si>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</si>
  <si>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</si>
  <si>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</si>
  <si>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</si>
  <si>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</si>
  <si>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</si>
  <si>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</si>
  <si>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</si>
  <si>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</si>
  <si>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</si>
  <si>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</si>
  <si>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</si>
  <si>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</si>
  <si>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</si>
  <si>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</si>
  <si>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</si>
  <si>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</si>
  <si>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</si>
  <si>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</si>
  <si>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</si>
  <si>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</si>
  <si>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</si>
  <si>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</si>
  <si>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</si>
  <si>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</si>
  <si>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</si>
  <si>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</si>
  <si>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</si>
  <si>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</si>
  <si>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</si>
  <si>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</si>
  <si>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</si>
  <si>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</si>
  <si>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</si>
  <si>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</si>
  <si>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</si>
  <si>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</si>
  <si>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</si>
  <si>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</si>
  <si>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</si>
  <si>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</si>
  <si>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</si>
  <si>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</si>
  <si>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</si>
  <si>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</si>
  <si>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</si>
  <si>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</si>
  <si>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</si>
  <si>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</si>
  <si>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</si>
  <si>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</si>
  <si>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</si>
  <si>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</si>
  <si>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</si>
  <si>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</si>
  <si>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</si>
  <si>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</si>
  <si>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</si>
  <si>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</si>
  <si>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</si>
  <si>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</si>
  <si>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</si>
  <si>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</si>
  <si>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</si>
  <si>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</si>
  <si>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</si>
  <si>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</si>
  <si>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</si>
  <si>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</si>
  <si>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 xml:space="preserve">Sub-Category 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</si>
  <si>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</si>
  <si>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</si>
  <si>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</si>
  <si>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</si>
  <si>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</si>
  <si>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</si>
  <si>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</si>
  <si>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</si>
  <si>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</si>
  <si>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</si>
  <si>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</si>
  <si>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</si>
  <si>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</si>
  <si>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</si>
  <si>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</si>
  <si>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</si>
  <si>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</si>
  <si>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</si>
  <si>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</si>
  <si>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</si>
  <si>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</si>
  <si>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</si>
  <si>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</si>
  <si>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</si>
  <si>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</si>
  <si>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</si>
  <si>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</si>
  <si>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</si>
  <si>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</si>
  <si>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</si>
  <si>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</si>
  <si>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</si>
  <si>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</si>
  <si>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</si>
  <si>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</si>
  <si>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</si>
  <si>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</si>
  <si>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</si>
  <si>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</si>
  <si>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</si>
  <si>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</si>
  <si>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</si>
  <si>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</si>
  <si>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</si>
  <si>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</si>
  <si>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</si>
  <si>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</si>
  <si>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</si>
  <si>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</si>
  <si>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</si>
  <si>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</si>
  <si>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</si>
  <si>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</si>
  <si>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</si>
  <si>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</si>
  <si>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 xml:space="preserve">Date Created Conversion 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</si>
  <si>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</si>
  <si>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</si>
  <si>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</si>
  <si>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</si>
  <si>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</si>
  <si>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</si>
  <si>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</si>
  <si>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</si>
  <si>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</si>
  <si>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</si>
  <si>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</si>
  <si>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</si>
  <si>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</si>
  <si>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</si>
  <si>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</si>
  <si>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Failed</t>
  </si>
  <si>
    <t>Number Canceled</t>
  </si>
  <si>
    <t>Total Projects</t>
  </si>
  <si>
    <t>Percentage Canceled</t>
  </si>
  <si>
    <t>Percentage Successful</t>
  </si>
  <si>
    <t>Percentage Failed</t>
  </si>
  <si>
    <t>Number Successful</t>
  </si>
  <si>
    <t>Less than 1000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</si>
  <si>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</si>
  <si>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</si>
  <si>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</si>
  <si>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</si>
  <si>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</si>
  <si>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</si>
  <si>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</si>
  <si>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</si>
  <si>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Greater than or equal to 50000</t>
  </si>
  <si>
    <t>1000 to 4999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</si>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</sst>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1" applyNumberFormat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/>
    <xf numFmtId="9" fontId="0" fillId="0" borderId="0" xfId="1" applyFont="1"/>
    <xf numFmtId="22" fontId="0" fillId="0" borderId="0" xfId="0" applyNumberFormat="1"/>
  </cellXfs>
  <cellStyles count="2">
    <cellStyle name="Normal" xfId="0" builtinId="0"/>
    <cellStyle name="Percent" xfId="1" builtinId="5"/>
  </cellStyles>
  <dxfs count="6">
    <dxf>
      <numFmt numFmtId="27" formatCode="m/d/yyyy\ h:mm"/>
    </dxf>
    <dxf>
      <numFmt numFmtId="27" formatCode="m/d/yyyy\ h:mm"/>
    </dxf>
    <dxf>
      <fill>
        <patternFill>
          <bgColor theme="9" tint="0.39994506668294322"/>
        </patternFill>
      </fill>
    </dxf>
    <dxf>
      <fill>
        <patternFill>
          <bgColor rgb="FFFF5050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97070A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hmk 1 StarterBook.xlsx]Pivot Table Category!PivotTable1</c:name>
    <c:fmtId val="1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E-4257-830F-1E52D29B0755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6E-4257-830F-1E52D29B0755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6E-4257-830F-1E52D29B0755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6E-4257-830F-1E52D29B0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0208400"/>
        <c:axId val="300208728"/>
      </c:barChart>
      <c:catAx>
        <c:axId val="300208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208728"/>
        <c:crosses val="autoZero"/>
        <c:auto val="1"/>
        <c:lblAlgn val="ctr"/>
        <c:lblOffset val="100"/>
        <c:noMultiLvlLbl val="0"/>
      </c:catAx>
      <c:valAx>
        <c:axId val="30020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208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hmk 1 StarterBook.xlsx]Pivot Table 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F4-4C8D-A19F-797E4B7AFC33}"/>
            </c:ext>
          </c:extLst>
        </c:ser>
        <c:ser>
          <c:idx val="1"/>
          <c:order val="1"/>
          <c:tx>
            <c:strRef>
              <c:f>'Pivot Table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F4-4C8D-A19F-797E4B7AFC33}"/>
            </c:ext>
          </c:extLst>
        </c:ser>
        <c:ser>
          <c:idx val="2"/>
          <c:order val="2"/>
          <c:tx>
            <c:strRef>
              <c:f>'Pivot Table 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F4-4C8D-A19F-797E4B7AFC33}"/>
            </c:ext>
          </c:extLst>
        </c:ser>
        <c:ser>
          <c:idx val="3"/>
          <c:order val="3"/>
          <c:tx>
            <c:strRef>
              <c:f>'Pivot Table 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F4-4C8D-A19F-797E4B7AF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948048"/>
        <c:axId val="593943784"/>
      </c:barChart>
      <c:catAx>
        <c:axId val="59394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43784"/>
        <c:crosses val="autoZero"/>
        <c:auto val="1"/>
        <c:lblAlgn val="ctr"/>
        <c:lblOffset val="100"/>
        <c:noMultiLvlLbl val="0"/>
      </c:catAx>
      <c:valAx>
        <c:axId val="59394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94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hmk 1 StarterBook.xlsx]Pivot Table Date !PivotTable3</c:name>
    <c:fmtId val="1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Date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4-4933-B0CA-8CB201DCE955}"/>
            </c:ext>
          </c:extLst>
        </c:ser>
        <c:ser>
          <c:idx val="1"/>
          <c:order val="1"/>
          <c:tx>
            <c:strRef>
              <c:f>'Pivot Table Date 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'!$C$7:$C$19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4-4933-B0CA-8CB201DCE955}"/>
            </c:ext>
          </c:extLst>
        </c:ser>
        <c:ser>
          <c:idx val="2"/>
          <c:order val="2"/>
          <c:tx>
            <c:strRef>
              <c:f>'Pivot Table Date 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D4-4933-B0CA-8CB201DCE955}"/>
            </c:ext>
          </c:extLst>
        </c:ser>
        <c:ser>
          <c:idx val="3"/>
          <c:order val="3"/>
          <c:tx>
            <c:strRef>
              <c:f>'Pivot Table Date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Date 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Date '!$E$7:$E$19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D4-4933-B0CA-8CB201DCE9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1272848"/>
        <c:axId val="711273504"/>
      </c:lineChart>
      <c:catAx>
        <c:axId val="71127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73504"/>
        <c:crosses val="autoZero"/>
        <c:auto val="1"/>
        <c:lblAlgn val="ctr"/>
        <c:lblOffset val="100"/>
        <c:noMultiLvlLbl val="0"/>
      </c:catAx>
      <c:valAx>
        <c:axId val="71127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272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A4-48E3-9D4C-4F5A46AC36F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A4-48E3-9D4C-4F5A46AC36F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A4-48E3-9D4C-4F5A46AC3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0402456"/>
        <c:axId val="690406720"/>
      </c:lineChart>
      <c:catAx>
        <c:axId val="690402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406720"/>
        <c:crosses val="autoZero"/>
        <c:auto val="1"/>
        <c:lblAlgn val="ctr"/>
        <c:lblOffset val="100"/>
        <c:noMultiLvlLbl val="0"/>
      </c:catAx>
      <c:valAx>
        <c:axId val="69040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402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247650</xdr:colOff>
      <xdr:row>13</xdr:row>
      <xdr:rowOff>171450</xdr:rowOff>
    </xdr:from>
    <xdr:to>
      <xdr:col>24</xdr:col>
      <xdr:colOff>247650</xdr:colOff>
      <xdr:row>36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6FCDBE-EDA1-40BB-B486-141D75CCDC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12</xdr:row>
      <xdr:rowOff>76199</xdr:rowOff>
    </xdr:from>
    <xdr:to>
      <xdr:col>21</xdr:col>
      <xdr:colOff>0</xdr:colOff>
      <xdr:row>35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F45BB-0433-490A-A821-10AE6E0643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238125</xdr:colOff>
      <xdr:row>12</xdr:row>
      <xdr:rowOff>76199</xdr:rowOff>
    </xdr:from>
    <xdr:to>
      <xdr:col>16</xdr:col>
      <xdr:colOff>333375</xdr:colOff>
      <xdr:row>31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713CC4-087C-4058-BCC2-ED7C42314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485774</xdr:colOff>
      <xdr:row>14</xdr:row>
      <xdr:rowOff>123825</xdr:rowOff>
    </xdr:from>
    <xdr:to>
      <xdr:col>8</xdr:col>
      <xdr:colOff>295274</xdr:colOff>
      <xdr:row>36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FD9760-78BF-4931-B348-D3A13E347C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Saia" refreshedDate="43598.898928356481" createdVersion="6" refreshedVersion="6" minRefreshableVersion="3" recordCount="4114" xr:uid="{CC3F86D3-4D54-456A-B699-7253B3F0C7B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Saia" refreshedDate="43598.931949305559" createdVersion="6" refreshedVersion="6" minRefreshableVersion="3" recordCount="4114" xr:uid="{371D55B3-1AC1-4F17-A4B7-55B774EE858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 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D60DF8-55A0-448D-897B-137E929AAAC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29F6FF-8A65-49F1-923B-5A38C05D1E4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7CE7A-509E-4FF7-B77E-8E5814BE3F2F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4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BDD14FB-F287-4B93-B91B-5923B29A8943}" name="Table1" displayName="Table1" ref="A1:T185" totalsRowShown="0">
  <autoFilter ref="A1:T185" xr:uid="{E90984DB-D83B-4AFB-BEEA-F5797DB5DC63}"/>
  <tableColumns count="20">
    <tableColumn id="1" xr3:uid="{8F99D586-6474-44C0-81FC-E160C64067DD}" name="id"/>
    <tableColumn id="2" xr3:uid="{80F581EE-9BA0-412B-8264-7DB5AA8EB01D}" name="name"/>
    <tableColumn id="3" xr3:uid="{9DA7D365-D6D1-4113-95CD-6150A6F3D4A9}" name="blurb"/>
    <tableColumn id="4" xr3:uid="{9B2C3526-C731-482F-A5D6-87429EB5FE52}" name="goal"/>
    <tableColumn id="5" xr3:uid="{9B1A1FA9-F11E-4FC0-9188-916AAE8E856A}" name="pledged"/>
    <tableColumn id="6" xr3:uid="{EBF0C300-364E-4FBA-AD3C-0CC4E42BE21C}" name="state"/>
    <tableColumn id="7" xr3:uid="{7E705584-A7DB-4B3B-9F98-5D9936BD0BBD}" name="country"/>
    <tableColumn id="8" xr3:uid="{3E5EAE4B-DDCD-4810-8A06-A544E53DB2AA}" name="currency"/>
    <tableColumn id="9" xr3:uid="{AAD0995B-88D8-43F5-ABC1-18F2EF2E3A97}" name="deadline"/>
    <tableColumn id="10" xr3:uid="{A20DA2C9-4817-4209-8065-BDB0EFE79E1C}" name="launched_at"/>
    <tableColumn id="11" xr3:uid="{AEC928D1-06AC-4320-BA0B-1C02375C71D2}" name="staff_pick"/>
    <tableColumn id="12" xr3:uid="{6FE1FC96-B5BA-4B11-B798-C2329AACCBAC}" name="backers_count"/>
    <tableColumn id="13" xr3:uid="{03C99A01-2328-42B2-ADBD-3B767BC28931}" name="spotlight"/>
    <tableColumn id="14" xr3:uid="{97A2B1E9-F7E4-42C6-A625-29A8B424C58A}" name="Category and Sub-Category"/>
    <tableColumn id="15" xr3:uid="{42522864-E2AE-43B5-AC57-77EEE60A0747}" name="Percent Funded"/>
    <tableColumn id="16" xr3:uid="{A0F3E388-9F02-4780-84A2-688A2C3074CC}" name="Average Donation"/>
    <tableColumn id="17" xr3:uid="{69275D2A-BBAD-4A3A-BA0E-E85BCA1947C1}" name="Category"/>
    <tableColumn id="18" xr3:uid="{5F893A65-E76F-4FE9-AC37-D7EC7266322F}" name="Sub-Category "/>
    <tableColumn id="19" xr3:uid="{B2D62B1D-22E7-4676-A0A3-13CB79903B7E}" name="Date Created Conversion " dataDxfId="1"/>
    <tableColumn id="20" xr3:uid="{0FCB78BB-57C9-4663-86F9-9323EEA5E0D4}" name="Date Ended Convers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87" zoomScaleNormal="87" workbookViewId="0">
      <selection activeCell="S10" sqref="S10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3.7109375" bestFit="1" customWidth="1"/>
    <col min="17" max="17" width="13.140625" customWidth="1"/>
    <col min="18" max="18" width="19.5703125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AVERAGE(E2/D2)*100</f>
        <v>136.85882352941178</v>
      </c>
      <c r="P2" s="8">
        <f>AVERAGE(E2/L2)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AVERAGE(E3/D3)*100</f>
        <v>142.60827250608273</v>
      </c>
      <c r="P3" s="8">
        <f t="shared" ref="P3:P66" si="1">AVERAGE(E3/L3)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AVERAGE(E67/D67)*100</f>
        <v>107.52857142857141</v>
      </c>
      <c r="P67" s="8">
        <f t="shared" ref="P67:P130" si="7">AVERAGE(E67/L67)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>AVERAGE(E80/D80)*100</f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AVERAGE(E131/D131)*100</f>
        <v>0</v>
      </c>
      <c r="P131" s="8" t="e">
        <f t="shared" ref="P131:P194" si="13">AVERAGE(E131/L131)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AVERAGE(E195/D195)*100</f>
        <v>0</v>
      </c>
      <c r="P195" s="8" t="e">
        <f t="shared" ref="P195:P258" si="19">AVERAGE(E195/L195)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AVERAGE(E259/D259)*100</f>
        <v>106.72648571428572</v>
      </c>
      <c r="P259" s="8">
        <f t="shared" ref="P259:P322" si="25">AVERAGE(E259/L259)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AVERAGE(E323/D323)*100</f>
        <v>102.66285714285715</v>
      </c>
      <c r="P323" s="8">
        <f t="shared" ref="P323:P386" si="31">AVERAGE(E323/L323)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AVERAGE(E387/D387)*100</f>
        <v>105.982</v>
      </c>
      <c r="P387" s="8">
        <f t="shared" ref="P387:P450" si="37">AVERAGE(E387/L387)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AVERAGE(E451/D451)*100</f>
        <v>2.25</v>
      </c>
      <c r="P451" s="8">
        <f t="shared" ref="P451:P514" si="43">AVERAGE(E451/L451)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AVERAGE(E515/D515)*100</f>
        <v>13.923999999999999</v>
      </c>
      <c r="P515" s="8">
        <f t="shared" ref="P515:P578" si="49">AVERAGE(E515/L515)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AVERAGE(E579/D579)*100</f>
        <v>0.2</v>
      </c>
      <c r="P579" s="8">
        <f t="shared" ref="P579:P642" si="55">AVERAGE(E579/L579)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AVERAGE(E643/D643)*100</f>
        <v>119.16249999999999</v>
      </c>
      <c r="P643" s="8">
        <f t="shared" ref="P643:P706" si="61">AVERAGE(E643/L643)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AVERAGE(E707/D707)*100</f>
        <v>0.97699999999999987</v>
      </c>
      <c r="P707" s="8">
        <f t="shared" ref="P707:P770" si="67">AVERAGE(E707/L707)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AVERAGE(E771/D771)*100</f>
        <v>41.4</v>
      </c>
      <c r="P771" s="8">
        <f t="shared" ref="P771:P834" si="73">AVERAGE(E771/L771)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AVERAGE(E835/D835)*100</f>
        <v>101.66666666666666</v>
      </c>
      <c r="P835" s="8">
        <f t="shared" ref="P835:P898" si="79">AVERAGE(E835/L835)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AVERAGE(E899/D899)*100</f>
        <v>0</v>
      </c>
      <c r="P899" s="8" t="e">
        <f t="shared" ref="P899:P962" si="85">AVERAGE(E899/L899)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AVERAGE(E963/D963)*100</f>
        <v>42.188421052631583</v>
      </c>
      <c r="P963" s="8">
        <f t="shared" ref="P963:P1026" si="91">AVERAGE(E963/L963)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AVERAGE(E1027/D1027)*100</f>
        <v>109.92831428571431</v>
      </c>
      <c r="P1027" s="8">
        <f t="shared" ref="P1027:P1090" si="97">AVERAGE(E1027/L1027)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AVERAGE(E1091/D1091)*100</f>
        <v>7.8266666666666662</v>
      </c>
      <c r="P1091" s="8">
        <f t="shared" ref="P1091:P1154" si="103">AVERAGE(E1091/L1091)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AVERAGE(E1155/D1155)*100</f>
        <v>0.625</v>
      </c>
      <c r="P1155" s="8">
        <f t="shared" ref="P1155:P1218" si="109">AVERAGE(E1155/L1155)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AVERAGE(E1219/D1219)*100</f>
        <v>102.60000000000001</v>
      </c>
      <c r="P1219" s="8">
        <f t="shared" ref="P1219:P1282" si="115">AVERAGE(E1219/L1219)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AVERAGE(E1283/D1283)*100</f>
        <v>110.71428571428572</v>
      </c>
      <c r="P1283" s="8">
        <f t="shared" ref="P1283:P1346" si="121">AVERAGE(E1283/L1283)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AVERAGE(E1347/D1347)*100</f>
        <v>125</v>
      </c>
      <c r="P1347" s="8">
        <f t="shared" ref="P1347:P1410" si="127">AVERAGE(E1347/L1347)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AVERAGE(E1411/D1411)*100</f>
        <v>0</v>
      </c>
      <c r="P1411" s="8" t="e">
        <f t="shared" ref="P1411:P1474" si="133">AVERAGE(E1411/L1411)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AVERAGE(E1475/D1475)*100</f>
        <v>120.51600000000001</v>
      </c>
      <c r="P1475" s="8">
        <f t="shared" ref="P1475:P1538" si="139">AVERAGE(E1475/L1475)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AVERAGE(E1539/D1539)*100</f>
        <v>179.9</v>
      </c>
      <c r="P1539" s="8">
        <f t="shared" ref="P1539:P1602" si="145">AVERAGE(E1539/L1539)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AVERAGE(E1603/D1603)*100</f>
        <v>108.2492</v>
      </c>
      <c r="P1603" s="8">
        <f t="shared" ref="P1603:P1666" si="151">AVERAGE(E1603/L1603)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AVERAGE(E1667/D1667)*100</f>
        <v>119.45714285714286</v>
      </c>
      <c r="P1667" s="8">
        <f t="shared" ref="P1667:P1730" si="157">AVERAGE(E1667/L1667)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AVERAGE(E1731/D1731)*100</f>
        <v>0</v>
      </c>
      <c r="P1731" s="8" t="e">
        <f t="shared" ref="P1731:P1794" si="163">AVERAGE(E1731/L1731)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AVERAGE(E1795/D1795)*100</f>
        <v>1.3333333333333335</v>
      </c>
      <c r="P1795" s="8">
        <f t="shared" ref="P1795:P1858" si="169">AVERAGE(E1795/L1795)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AVERAGE(E1859/D1859)*100</f>
        <v>100</v>
      </c>
      <c r="P1859" s="8">
        <f t="shared" ref="P1859:P1922" si="175">AVERAGE(E1859/L1859)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AVERAGE(E1923/D1923)*100</f>
        <v>136.80000000000001</v>
      </c>
      <c r="P1923" s="8">
        <f t="shared" ref="P1923:P1986" si="181">AVERAGE(E1923/L1923)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AVERAGE(E1987/D1987)*100</f>
        <v>3.1875</v>
      </c>
      <c r="P1987" s="8">
        <f t="shared" ref="P1987:P2050" si="187">AVERAGE(E1987/L1987)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AVERAGE(E2051/D2051)*100</f>
        <v>120.19070000000001</v>
      </c>
      <c r="P2051" s="8">
        <f t="shared" ref="P2051:P2114" si="193">AVERAGE(E2051/L2051)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AVERAGE(E2115/D2115)*100</f>
        <v>104.85714285714285</v>
      </c>
      <c r="P2115" s="8">
        <f t="shared" ref="P2115:P2178" si="199">AVERAGE(E2115/L2115)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AVERAGE(E2179/D2179)*100</f>
        <v>100.12</v>
      </c>
      <c r="P2179" s="8">
        <f t="shared" ref="P2179:P2242" si="205">AVERAGE(E2179/L2179)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AVERAGE(E2243/D2243)*100</f>
        <v>806.4</v>
      </c>
      <c r="P2243" s="8">
        <f t="shared" ref="P2243:P2306" si="211">AVERAGE(E2243/L2243)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AVERAGE(E2307/D2307)*100</f>
        <v>101.22777777777779</v>
      </c>
      <c r="P2307" s="8">
        <f t="shared" ref="P2307:P2370" si="217">AVERAGE(E2307/L2307)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AVERAGE(E2371/D2371)*100</f>
        <v>0</v>
      </c>
      <c r="P2371" s="8" t="e">
        <f t="shared" ref="P2371:P2434" si="223">AVERAGE(E2371/L2371)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AVERAGE(E2435/D2435)*100</f>
        <v>0</v>
      </c>
      <c r="P2435" s="8" t="e">
        <f t="shared" ref="P2435:P2498" si="229">AVERAGE(E2435/L2435)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AVERAGE(E2499/D2499)*100</f>
        <v>112.7715</v>
      </c>
      <c r="P2499" s="8">
        <f t="shared" ref="P2499:P2562" si="235">AVERAGE(E2499/L2499)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AVERAGE(E2563/D2563)*100</f>
        <v>0</v>
      </c>
      <c r="P2563" s="8" t="e">
        <f t="shared" ref="P2563:P2626" si="241">AVERAGE(E2563/L2563)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AVERAGE(E2627/D2627)*100</f>
        <v>956</v>
      </c>
      <c r="P2627" s="8">
        <f t="shared" ref="P2627:P2690" si="247">AVERAGE(E2627/L2627)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AVERAGE(E2691/D2691)*100</f>
        <v>2.8571428571428571E-3</v>
      </c>
      <c r="P2691" s="8">
        <f t="shared" ref="P2691:P2754" si="253">AVERAGE(E2691/L2691)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AVERAGE(E2755/D2755)*100</f>
        <v>19</v>
      </c>
      <c r="P2755" s="8">
        <f t="shared" ref="P2755:P2818" si="259">AVERAGE(E2755/L2755)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AVERAGE(E2819/D2819)*100</f>
        <v>130</v>
      </c>
      <c r="P2819" s="8">
        <f t="shared" ref="P2819:P2882" si="265">AVERAGE(E2819/L2819)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AVERAGE(E2883/D2883)*100</f>
        <v>0</v>
      </c>
      <c r="P2883" s="8" t="e">
        <f t="shared" ref="P2883:P2946" si="271">AVERAGE(E2883/L2883)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AVERAGE(E2947/D2947)*100</f>
        <v>0</v>
      </c>
      <c r="P2947" s="8" t="e">
        <f t="shared" ref="P2947:P3010" si="277">AVERAGE(E2947/L2947)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AVERAGE(E3011/D3011)*100</f>
        <v>119.756</v>
      </c>
      <c r="P3011" s="8">
        <f t="shared" ref="P3011:P3074" si="283">AVERAGE(E3011/L3011)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AVERAGE(E3075/D3075)*100</f>
        <v>2.3035714285714284E-2</v>
      </c>
      <c r="P3075" s="8">
        <f t="shared" ref="P3075:P3138" si="289">AVERAGE(E3075/L3075)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AVERAGE(E3139/D3139)*100</f>
        <v>3.3333333333333335</v>
      </c>
      <c r="P3139" s="8">
        <f t="shared" ref="P3139:P3202" si="295">AVERAGE(E3139/L3139)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AVERAGE(E3203/D3203)*100</f>
        <v>1.25</v>
      </c>
      <c r="P3203" s="8">
        <f t="shared" ref="P3203:P3266" si="301">AVERAGE(E3203/L3203)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AVERAGE(E3267/D3267)*100</f>
        <v>164</v>
      </c>
      <c r="P3267" s="8">
        <f t="shared" ref="P3267:P3330" si="307">AVERAGE(E3267/L3267)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AVERAGE(E3331/D3331)*100</f>
        <v>116.8</v>
      </c>
      <c r="P3331" s="8">
        <f t="shared" ref="P3331:P3394" si="313">AVERAGE(E3331/L3331)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AVERAGE(E3395/D3395)*100</f>
        <v>105.80000000000001</v>
      </c>
      <c r="P3395" s="8">
        <f t="shared" ref="P3395:P3458" si="319">AVERAGE(E3395/L3395)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AVERAGE(E3459/D3459)*100</f>
        <v>140.19999999999999</v>
      </c>
      <c r="P3459" s="8">
        <f t="shared" ref="P3459:P3522" si="325">AVERAGE(E3459/L3459)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AVERAGE(E3523/D3523)*100</f>
        <v>169.42857142857144</v>
      </c>
      <c r="P3523" s="8">
        <f t="shared" ref="P3523:P3586" si="331">AVERAGE(E3523/L3523)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AVERAGE(E3587/D3587)*100</f>
        <v>119.11764705882352</v>
      </c>
      <c r="P3587" s="8">
        <f t="shared" ref="P3587:P3650" si="337">AVERAGE(E3587/L3587)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AVERAGE(E3651/D3651)*100</f>
        <v>104</v>
      </c>
      <c r="P3651" s="8">
        <f t="shared" ref="P3651:P3714" si="343">AVERAGE(E3651/L3651)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AVERAGE(E3715/D3715)*100</f>
        <v>101.49999999999999</v>
      </c>
      <c r="P3715" s="8">
        <f t="shared" ref="P3715:P3778" si="349">AVERAGE(E3715/L3715)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AVERAGE(E3779/D3779)*100</f>
        <v>143.19999999999999</v>
      </c>
      <c r="P3779" s="8">
        <f t="shared" ref="P3779:P3842" si="355">AVERAGE(E3779/L3779)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AVERAGE(E3843/D3843)*100</f>
        <v>8.7200000000000006</v>
      </c>
      <c r="P3843" s="8">
        <f t="shared" ref="P3843:P3906" si="361">AVERAGE(E3843/L3843)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AVERAGE(E3907/D3907)*100</f>
        <v>11.533333333333333</v>
      </c>
      <c r="P3907" s="8">
        <f t="shared" ref="P3907:P3970" si="367">AVERAGE(E3907/L3907)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AVERAGE(E3971/D3971)*100</f>
        <v>7.4690265486725664</v>
      </c>
      <c r="P3971" s="8">
        <f t="shared" ref="P3971:P4034" si="373">AVERAGE(E3971/L3971)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AVERAGE(E4035/D4035)*100</f>
        <v>25.698702928870294</v>
      </c>
      <c r="P4035" s="8">
        <f t="shared" ref="P4035:P4098" si="379">AVERAGE(E4035/L4035)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AVERAGE(E4099/D4099)*100</f>
        <v>0</v>
      </c>
      <c r="P4099" s="8" t="e">
        <f t="shared" ref="P4099:P4115" si="385">AVERAGE(E4099/L4099)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5" priority="2" operator="containsText" text="live">
      <formula>NOT(ISERROR(SEARCH("live",F1)))</formula>
    </cfRule>
    <cfRule type="containsText" dxfId="4" priority="3" operator="containsText" text="canceled">
      <formula>NOT(ISERROR(SEARCH("canceled",F1)))</formula>
    </cfRule>
    <cfRule type="containsText" dxfId="3" priority="4" operator="containsText" text="failed">
      <formula>NOT(ISERROR(SEARCH("failed",F1)))</formula>
    </cfRule>
    <cfRule type="containsText" dxfId="2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97070A"/>
        <color theme="9" tint="0.39997558519241921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F5187-9DE7-4E7C-8587-2D617761DA21}">
  <dimension ref="A1:F14"/>
  <sheetViews>
    <sheetView workbookViewId="0">
      <selection activeCell="E10" sqref="E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8312</v>
      </c>
      <c r="B3" s="9" t="s">
        <v>8322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0" t="s">
        <v>8313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5">
      <c r="A6" s="10" t="s">
        <v>8314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5">
      <c r="A7" s="10" t="s">
        <v>8320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5">
      <c r="A8" s="10" t="s">
        <v>8315</v>
      </c>
      <c r="B8" s="6">
        <v>24</v>
      </c>
      <c r="C8" s="6"/>
      <c r="D8" s="6"/>
      <c r="E8" s="6"/>
      <c r="F8" s="6">
        <v>24</v>
      </c>
    </row>
    <row r="9" spans="1:6" x14ac:dyDescent="0.25">
      <c r="A9" s="10" t="s">
        <v>8316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5">
      <c r="A10" s="10" t="s">
        <v>8321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5">
      <c r="A11" s="10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5">
      <c r="A12" s="10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5">
      <c r="A13" s="10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5">
      <c r="A14" s="10" t="s">
        <v>8311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CC577E-6FA6-4306-B8B1-AB3038E2C1B3}">
  <dimension ref="A1:F46"/>
  <sheetViews>
    <sheetView workbookViewId="0">
      <selection activeCell="G49" sqref="G4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8364</v>
      </c>
    </row>
    <row r="3" spans="1:6" x14ac:dyDescent="0.25">
      <c r="A3" s="9" t="s">
        <v>8312</v>
      </c>
      <c r="B3" s="9" t="s">
        <v>8322</v>
      </c>
    </row>
    <row r="4" spans="1:6" x14ac:dyDescent="0.25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10" t="s">
        <v>8323</v>
      </c>
      <c r="B5" s="6"/>
      <c r="C5" s="6">
        <v>100</v>
      </c>
      <c r="D5" s="6"/>
      <c r="E5" s="6"/>
      <c r="F5" s="6">
        <v>100</v>
      </c>
    </row>
    <row r="6" spans="1:6" x14ac:dyDescent="0.25">
      <c r="A6" s="10" t="s">
        <v>8324</v>
      </c>
      <c r="B6" s="6">
        <v>20</v>
      </c>
      <c r="C6" s="6"/>
      <c r="D6" s="6"/>
      <c r="E6" s="6"/>
      <c r="F6" s="6">
        <v>20</v>
      </c>
    </row>
    <row r="7" spans="1:6" x14ac:dyDescent="0.25">
      <c r="A7" s="10" t="s">
        <v>8325</v>
      </c>
      <c r="B7" s="6">
        <v>24</v>
      </c>
      <c r="C7" s="6"/>
      <c r="D7" s="6"/>
      <c r="E7" s="6"/>
      <c r="F7" s="6">
        <v>24</v>
      </c>
    </row>
    <row r="8" spans="1:6" x14ac:dyDescent="0.25">
      <c r="A8" s="10" t="s">
        <v>8326</v>
      </c>
      <c r="B8" s="6"/>
      <c r="C8" s="6">
        <v>40</v>
      </c>
      <c r="D8" s="6"/>
      <c r="E8" s="6"/>
      <c r="F8" s="6">
        <v>40</v>
      </c>
    </row>
    <row r="9" spans="1:6" x14ac:dyDescent="0.25">
      <c r="A9" s="10" t="s">
        <v>8327</v>
      </c>
      <c r="B9" s="6"/>
      <c r="C9" s="6"/>
      <c r="D9" s="6"/>
      <c r="E9" s="6">
        <v>40</v>
      </c>
      <c r="F9" s="6">
        <v>40</v>
      </c>
    </row>
    <row r="10" spans="1:6" x14ac:dyDescent="0.25">
      <c r="A10" s="10" t="s">
        <v>8328</v>
      </c>
      <c r="B10" s="6"/>
      <c r="C10" s="6"/>
      <c r="D10" s="6"/>
      <c r="E10" s="6">
        <v>180</v>
      </c>
      <c r="F10" s="6">
        <v>180</v>
      </c>
    </row>
    <row r="11" spans="1:6" x14ac:dyDescent="0.25">
      <c r="A11" s="10" t="s">
        <v>8329</v>
      </c>
      <c r="B11" s="6"/>
      <c r="C11" s="6">
        <v>80</v>
      </c>
      <c r="D11" s="6"/>
      <c r="E11" s="6"/>
      <c r="F11" s="6">
        <v>80</v>
      </c>
    </row>
    <row r="12" spans="1:6" x14ac:dyDescent="0.25">
      <c r="A12" s="10" t="s">
        <v>8330</v>
      </c>
      <c r="B12" s="6"/>
      <c r="C12" s="6"/>
      <c r="D12" s="6"/>
      <c r="E12" s="6">
        <v>40</v>
      </c>
      <c r="F12" s="6">
        <v>40</v>
      </c>
    </row>
    <row r="13" spans="1:6" x14ac:dyDescent="0.25">
      <c r="A13" s="10" t="s">
        <v>8331</v>
      </c>
      <c r="B13" s="6"/>
      <c r="C13" s="6">
        <v>40</v>
      </c>
      <c r="D13" s="6">
        <v>20</v>
      </c>
      <c r="E13" s="6"/>
      <c r="F13" s="6">
        <v>60</v>
      </c>
    </row>
    <row r="14" spans="1:6" x14ac:dyDescent="0.25">
      <c r="A14" s="10" t="s">
        <v>8332</v>
      </c>
      <c r="B14" s="6"/>
      <c r="C14" s="6">
        <v>40</v>
      </c>
      <c r="D14" s="6"/>
      <c r="E14" s="6"/>
      <c r="F14" s="6">
        <v>40</v>
      </c>
    </row>
    <row r="15" spans="1:6" x14ac:dyDescent="0.25">
      <c r="A15" s="10" t="s">
        <v>8333</v>
      </c>
      <c r="B15" s="6">
        <v>20</v>
      </c>
      <c r="C15" s="6">
        <v>120</v>
      </c>
      <c r="D15" s="6"/>
      <c r="E15" s="6"/>
      <c r="F15" s="6">
        <v>140</v>
      </c>
    </row>
    <row r="16" spans="1:6" x14ac:dyDescent="0.25">
      <c r="A16" s="10" t="s">
        <v>8334</v>
      </c>
      <c r="B16" s="6"/>
      <c r="C16" s="6">
        <v>20</v>
      </c>
      <c r="D16" s="6"/>
      <c r="E16" s="6"/>
      <c r="F16" s="6">
        <v>20</v>
      </c>
    </row>
    <row r="17" spans="1:6" x14ac:dyDescent="0.25">
      <c r="A17" s="10" t="s">
        <v>8335</v>
      </c>
      <c r="B17" s="6"/>
      <c r="C17" s="6"/>
      <c r="D17" s="6"/>
      <c r="E17" s="6">
        <v>140</v>
      </c>
      <c r="F17" s="6">
        <v>140</v>
      </c>
    </row>
    <row r="18" spans="1:6" x14ac:dyDescent="0.25">
      <c r="A18" s="10" t="s">
        <v>8336</v>
      </c>
      <c r="B18" s="6"/>
      <c r="C18" s="6">
        <v>20</v>
      </c>
      <c r="D18" s="6"/>
      <c r="E18" s="6">
        <v>140</v>
      </c>
      <c r="F18" s="6">
        <v>160</v>
      </c>
    </row>
    <row r="19" spans="1:6" x14ac:dyDescent="0.25">
      <c r="A19" s="10" t="s">
        <v>8337</v>
      </c>
      <c r="B19" s="6"/>
      <c r="C19" s="6">
        <v>60</v>
      </c>
      <c r="D19" s="6"/>
      <c r="E19" s="6"/>
      <c r="F19" s="6">
        <v>60</v>
      </c>
    </row>
    <row r="20" spans="1:6" x14ac:dyDescent="0.25">
      <c r="A20" s="10" t="s">
        <v>8338</v>
      </c>
      <c r="B20" s="6"/>
      <c r="C20" s="6">
        <v>11</v>
      </c>
      <c r="D20" s="6"/>
      <c r="E20" s="6">
        <v>9</v>
      </c>
      <c r="F20" s="6">
        <v>20</v>
      </c>
    </row>
    <row r="21" spans="1:6" x14ac:dyDescent="0.25">
      <c r="A21" s="10" t="s">
        <v>8339</v>
      </c>
      <c r="B21" s="6"/>
      <c r="C21" s="6"/>
      <c r="D21" s="6"/>
      <c r="E21" s="6">
        <v>20</v>
      </c>
      <c r="F21" s="6">
        <v>20</v>
      </c>
    </row>
    <row r="22" spans="1:6" x14ac:dyDescent="0.25">
      <c r="A22" s="10" t="s">
        <v>8340</v>
      </c>
      <c r="B22" s="6"/>
      <c r="C22" s="6">
        <v>40</v>
      </c>
      <c r="D22" s="6"/>
      <c r="E22" s="6"/>
      <c r="F22" s="6">
        <v>40</v>
      </c>
    </row>
    <row r="23" spans="1:6" x14ac:dyDescent="0.25">
      <c r="A23" s="10" t="s">
        <v>8341</v>
      </c>
      <c r="B23" s="6">
        <v>20</v>
      </c>
      <c r="C23" s="6">
        <v>60</v>
      </c>
      <c r="D23" s="6"/>
      <c r="E23" s="6">
        <v>60</v>
      </c>
      <c r="F23" s="6">
        <v>140</v>
      </c>
    </row>
    <row r="24" spans="1:6" x14ac:dyDescent="0.25">
      <c r="A24" s="10" t="s">
        <v>8342</v>
      </c>
      <c r="B24" s="6"/>
      <c r="C24" s="6">
        <v>20</v>
      </c>
      <c r="D24" s="6"/>
      <c r="E24" s="6"/>
      <c r="F24" s="6">
        <v>20</v>
      </c>
    </row>
    <row r="25" spans="1:6" x14ac:dyDescent="0.25">
      <c r="A25" s="10" t="s">
        <v>8343</v>
      </c>
      <c r="B25" s="6"/>
      <c r="C25" s="6"/>
      <c r="D25" s="6"/>
      <c r="E25" s="6">
        <v>60</v>
      </c>
      <c r="F25" s="6">
        <v>60</v>
      </c>
    </row>
    <row r="26" spans="1:6" x14ac:dyDescent="0.25">
      <c r="A26" s="10" t="s">
        <v>8344</v>
      </c>
      <c r="B26" s="6"/>
      <c r="C26" s="6">
        <v>20</v>
      </c>
      <c r="D26" s="6"/>
      <c r="E26" s="6"/>
      <c r="F26" s="6">
        <v>20</v>
      </c>
    </row>
    <row r="27" spans="1:6" x14ac:dyDescent="0.25">
      <c r="A27" s="10" t="s">
        <v>8345</v>
      </c>
      <c r="B27" s="6"/>
      <c r="C27" s="6">
        <v>57</v>
      </c>
      <c r="D27" s="6"/>
      <c r="E27" s="6">
        <v>103</v>
      </c>
      <c r="F27" s="6">
        <v>160</v>
      </c>
    </row>
    <row r="28" spans="1:6" x14ac:dyDescent="0.25">
      <c r="A28" s="10" t="s">
        <v>8346</v>
      </c>
      <c r="B28" s="6"/>
      <c r="C28" s="6">
        <v>20</v>
      </c>
      <c r="D28" s="6"/>
      <c r="E28" s="6"/>
      <c r="F28" s="6">
        <v>20</v>
      </c>
    </row>
    <row r="29" spans="1:6" x14ac:dyDescent="0.25">
      <c r="A29" s="10" t="s">
        <v>8347</v>
      </c>
      <c r="B29" s="6"/>
      <c r="C29" s="6">
        <v>353</v>
      </c>
      <c r="D29" s="6">
        <v>19</v>
      </c>
      <c r="E29" s="6">
        <v>694</v>
      </c>
      <c r="F29" s="6">
        <v>1066</v>
      </c>
    </row>
    <row r="30" spans="1:6" x14ac:dyDescent="0.25">
      <c r="A30" s="10" t="s">
        <v>8348</v>
      </c>
      <c r="B30" s="6"/>
      <c r="C30" s="6"/>
      <c r="D30" s="6"/>
      <c r="E30" s="6">
        <v>40</v>
      </c>
      <c r="F30" s="6">
        <v>40</v>
      </c>
    </row>
    <row r="31" spans="1:6" x14ac:dyDescent="0.25">
      <c r="A31" s="10" t="s">
        <v>8349</v>
      </c>
      <c r="B31" s="6"/>
      <c r="C31" s="6"/>
      <c r="D31" s="6"/>
      <c r="E31" s="6">
        <v>20</v>
      </c>
      <c r="F31" s="6">
        <v>20</v>
      </c>
    </row>
    <row r="32" spans="1:6" x14ac:dyDescent="0.25">
      <c r="A32" s="10" t="s">
        <v>8350</v>
      </c>
      <c r="B32" s="6"/>
      <c r="C32" s="6">
        <v>20</v>
      </c>
      <c r="D32" s="6"/>
      <c r="E32" s="6"/>
      <c r="F32" s="6">
        <v>20</v>
      </c>
    </row>
    <row r="33" spans="1:6" x14ac:dyDescent="0.25">
      <c r="A33" s="10" t="s">
        <v>8351</v>
      </c>
      <c r="B33" s="6"/>
      <c r="C33" s="6"/>
      <c r="D33" s="6"/>
      <c r="E33" s="6">
        <v>260</v>
      </c>
      <c r="F33" s="6">
        <v>260</v>
      </c>
    </row>
    <row r="34" spans="1:6" x14ac:dyDescent="0.25">
      <c r="A34" s="10" t="s">
        <v>8352</v>
      </c>
      <c r="B34" s="6">
        <v>40</v>
      </c>
      <c r="C34" s="6"/>
      <c r="D34" s="6"/>
      <c r="E34" s="6"/>
      <c r="F34" s="6">
        <v>40</v>
      </c>
    </row>
    <row r="35" spans="1:6" x14ac:dyDescent="0.25">
      <c r="A35" s="10" t="s">
        <v>8353</v>
      </c>
      <c r="B35" s="6"/>
      <c r="C35" s="6"/>
      <c r="D35" s="6"/>
      <c r="E35" s="6">
        <v>60</v>
      </c>
      <c r="F35" s="6">
        <v>60</v>
      </c>
    </row>
    <row r="36" spans="1:6" x14ac:dyDescent="0.25">
      <c r="A36" s="10" t="s">
        <v>8354</v>
      </c>
      <c r="B36" s="6"/>
      <c r="C36" s="6"/>
      <c r="D36" s="6">
        <v>6</v>
      </c>
      <c r="E36" s="6">
        <v>34</v>
      </c>
      <c r="F36" s="6">
        <v>40</v>
      </c>
    </row>
    <row r="37" spans="1:6" x14ac:dyDescent="0.25">
      <c r="A37" s="10" t="s">
        <v>8355</v>
      </c>
      <c r="B37" s="6">
        <v>18</v>
      </c>
      <c r="C37" s="6">
        <v>2</v>
      </c>
      <c r="D37" s="6"/>
      <c r="E37" s="6">
        <v>40</v>
      </c>
      <c r="F37" s="6">
        <v>60</v>
      </c>
    </row>
    <row r="38" spans="1:6" x14ac:dyDescent="0.25">
      <c r="A38" s="10" t="s">
        <v>8356</v>
      </c>
      <c r="B38" s="6">
        <v>17</v>
      </c>
      <c r="C38" s="6">
        <v>80</v>
      </c>
      <c r="D38" s="6">
        <v>5</v>
      </c>
      <c r="E38" s="6">
        <v>85</v>
      </c>
      <c r="F38" s="6">
        <v>187</v>
      </c>
    </row>
    <row r="39" spans="1:6" x14ac:dyDescent="0.25">
      <c r="A39" s="10" t="s">
        <v>8357</v>
      </c>
      <c r="B39" s="6"/>
      <c r="C39" s="6"/>
      <c r="D39" s="6"/>
      <c r="E39" s="6">
        <v>80</v>
      </c>
      <c r="F39" s="6">
        <v>80</v>
      </c>
    </row>
    <row r="40" spans="1:6" x14ac:dyDescent="0.25">
      <c r="A40" s="10" t="s">
        <v>8358</v>
      </c>
      <c r="B40" s="6"/>
      <c r="C40" s="6"/>
      <c r="D40" s="6"/>
      <c r="E40" s="6">
        <v>60</v>
      </c>
      <c r="F40" s="6">
        <v>60</v>
      </c>
    </row>
    <row r="41" spans="1:6" x14ac:dyDescent="0.25">
      <c r="A41" s="10" t="s">
        <v>8359</v>
      </c>
      <c r="B41" s="6">
        <v>10</v>
      </c>
      <c r="C41" s="6">
        <v>47</v>
      </c>
      <c r="D41" s="6"/>
      <c r="E41" s="6"/>
      <c r="F41" s="6">
        <v>57</v>
      </c>
    </row>
    <row r="42" spans="1:6" x14ac:dyDescent="0.25">
      <c r="A42" s="10" t="s">
        <v>8360</v>
      </c>
      <c r="B42" s="6"/>
      <c r="C42" s="6">
        <v>100</v>
      </c>
      <c r="D42" s="6"/>
      <c r="E42" s="6"/>
      <c r="F42" s="6">
        <v>100</v>
      </c>
    </row>
    <row r="43" spans="1:6" x14ac:dyDescent="0.25">
      <c r="A43" s="10" t="s">
        <v>8361</v>
      </c>
      <c r="B43" s="6">
        <v>60</v>
      </c>
      <c r="C43" s="6">
        <v>120</v>
      </c>
      <c r="D43" s="6"/>
      <c r="E43" s="6">
        <v>20</v>
      </c>
      <c r="F43" s="6">
        <v>200</v>
      </c>
    </row>
    <row r="44" spans="1:6" x14ac:dyDescent="0.25">
      <c r="A44" s="10" t="s">
        <v>8362</v>
      </c>
      <c r="B44" s="6">
        <v>100</v>
      </c>
      <c r="C44" s="6">
        <v>60</v>
      </c>
      <c r="D44" s="6"/>
      <c r="E44" s="6"/>
      <c r="F44" s="6">
        <v>160</v>
      </c>
    </row>
    <row r="45" spans="1:6" x14ac:dyDescent="0.25">
      <c r="A45" s="10" t="s">
        <v>8363</v>
      </c>
      <c r="B45" s="6">
        <v>20</v>
      </c>
      <c r="C45" s="6"/>
      <c r="D45" s="6"/>
      <c r="E45" s="6"/>
      <c r="F45" s="6">
        <v>20</v>
      </c>
    </row>
    <row r="46" spans="1:6" x14ac:dyDescent="0.25">
      <c r="A46" s="10" t="s">
        <v>8311</v>
      </c>
      <c r="B46" s="6">
        <v>349</v>
      </c>
      <c r="C46" s="6">
        <v>1530</v>
      </c>
      <c r="D46" s="6">
        <v>50</v>
      </c>
      <c r="E46" s="6">
        <v>2185</v>
      </c>
      <c r="F46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9D764-97E5-469E-BFAF-5A2496B577EE}">
  <dimension ref="A1:T185"/>
  <sheetViews>
    <sheetView workbookViewId="0">
      <selection sqref="A1:T185"/>
    </sheetView>
  </sheetViews>
  <sheetFormatPr defaultRowHeight="15" x14ac:dyDescent="0.25"/>
  <cols>
    <col min="5" max="5" width="10.42578125" customWidth="1"/>
    <col min="7" max="7" width="9.85546875" customWidth="1"/>
    <col min="8" max="8" width="10.7109375" customWidth="1"/>
    <col min="9" max="9" width="11" customWidth="1"/>
    <col min="10" max="10" width="14" customWidth="1"/>
    <col min="11" max="11" width="11.7109375" customWidth="1"/>
    <col min="12" max="12" width="15.85546875" customWidth="1"/>
    <col min="13" max="13" width="11" customWidth="1"/>
    <col min="14" max="14" width="27" customWidth="1"/>
    <col min="15" max="15" width="17.140625" customWidth="1"/>
    <col min="16" max="16" width="19" customWidth="1"/>
    <col min="17" max="17" width="11" customWidth="1"/>
    <col min="18" max="18" width="15.42578125" customWidth="1"/>
    <col min="19" max="19" width="25.5703125" customWidth="1"/>
    <col min="20" max="20" width="23.7109375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8218</v>
      </c>
      <c r="G1" t="s">
        <v>8223</v>
      </c>
      <c r="H1" t="s">
        <v>8245</v>
      </c>
      <c r="I1" t="s">
        <v>8259</v>
      </c>
      <c r="J1" t="s">
        <v>8260</v>
      </c>
      <c r="K1" t="s">
        <v>8261</v>
      </c>
      <c r="L1" t="s">
        <v>8262</v>
      </c>
      <c r="M1" t="s">
        <v>8263</v>
      </c>
      <c r="N1" t="s">
        <v>8264</v>
      </c>
      <c r="O1" t="s">
        <v>8306</v>
      </c>
      <c r="P1" t="s">
        <v>8307</v>
      </c>
      <c r="Q1" t="s">
        <v>8308</v>
      </c>
      <c r="R1" t="s">
        <v>8309</v>
      </c>
      <c r="S1" t="s">
        <v>8365</v>
      </c>
      <c r="T1" t="s">
        <v>8366</v>
      </c>
    </row>
    <row r="2" spans="1:20" x14ac:dyDescent="0.25">
      <c r="A2">
        <v>3831</v>
      </c>
      <c r="B2" t="s">
        <v>3828</v>
      </c>
      <c r="C2" t="s">
        <v>7940</v>
      </c>
      <c r="D2">
        <v>500</v>
      </c>
      <c r="E2">
        <v>530.11</v>
      </c>
      <c r="F2" t="s">
        <v>8219</v>
      </c>
      <c r="G2" t="s">
        <v>8224</v>
      </c>
      <c r="H2" t="s">
        <v>8246</v>
      </c>
      <c r="I2">
        <v>1415222545</v>
      </c>
      <c r="J2">
        <v>1413404545</v>
      </c>
      <c r="K2" t="b">
        <v>0</v>
      </c>
      <c r="L2">
        <v>9</v>
      </c>
      <c r="M2" t="b">
        <v>1</v>
      </c>
      <c r="N2" t="s">
        <v>8271</v>
      </c>
      <c r="O2">
        <v>106.02199999999999</v>
      </c>
      <c r="P2">
        <v>58.901111111111113</v>
      </c>
      <c r="Q2" t="s">
        <v>8319</v>
      </c>
      <c r="R2" t="s">
        <v>8347</v>
      </c>
      <c r="S2" s="14">
        <v>41927.598900462966</v>
      </c>
      <c r="T2" s="14">
        <v>41948.640567129631</v>
      </c>
    </row>
    <row r="3" spans="1:20" x14ac:dyDescent="0.25">
      <c r="A3">
        <v>3817</v>
      </c>
      <c r="B3" t="s">
        <v>3814</v>
      </c>
      <c r="C3" t="s">
        <v>7927</v>
      </c>
      <c r="D3">
        <v>2000</v>
      </c>
      <c r="E3">
        <v>2145</v>
      </c>
      <c r="F3" t="s">
        <v>8219</v>
      </c>
      <c r="G3" t="s">
        <v>8224</v>
      </c>
      <c r="H3" t="s">
        <v>8246</v>
      </c>
      <c r="I3">
        <v>1445659140</v>
      </c>
      <c r="J3">
        <v>1444236216</v>
      </c>
      <c r="K3" t="b">
        <v>0</v>
      </c>
      <c r="L3">
        <v>20</v>
      </c>
      <c r="M3" t="b">
        <v>1</v>
      </c>
      <c r="N3" t="s">
        <v>8271</v>
      </c>
      <c r="O3">
        <v>107.25</v>
      </c>
      <c r="P3">
        <v>107.25</v>
      </c>
      <c r="Q3" t="s">
        <v>8319</v>
      </c>
      <c r="R3" t="s">
        <v>8347</v>
      </c>
      <c r="S3" s="14">
        <v>42284.446944444448</v>
      </c>
      <c r="T3" s="14">
        <v>42300.915972222225</v>
      </c>
    </row>
    <row r="4" spans="1:20" x14ac:dyDescent="0.25">
      <c r="A4">
        <v>3773</v>
      </c>
      <c r="B4" t="s">
        <v>3770</v>
      </c>
      <c r="C4" t="s">
        <v>7883</v>
      </c>
      <c r="D4">
        <v>5000</v>
      </c>
      <c r="E4">
        <v>5410</v>
      </c>
      <c r="F4" t="s">
        <v>8219</v>
      </c>
      <c r="G4" t="s">
        <v>8224</v>
      </c>
      <c r="H4" t="s">
        <v>8246</v>
      </c>
      <c r="I4">
        <v>1479175680</v>
      </c>
      <c r="J4">
        <v>1476317247</v>
      </c>
      <c r="K4" t="b">
        <v>0</v>
      </c>
      <c r="L4">
        <v>57</v>
      </c>
      <c r="M4" t="b">
        <v>1</v>
      </c>
      <c r="N4" t="s">
        <v>8305</v>
      </c>
      <c r="O4">
        <v>108.2</v>
      </c>
      <c r="P4">
        <v>94.912280701754383</v>
      </c>
      <c r="Q4" t="s">
        <v>8319</v>
      </c>
      <c r="R4" t="s">
        <v>8341</v>
      </c>
      <c r="S4" s="14">
        <v>42655.755173611113</v>
      </c>
      <c r="T4" s="14">
        <v>42688.838888888888</v>
      </c>
    </row>
    <row r="5" spans="1:20" x14ac:dyDescent="0.25">
      <c r="A5">
        <v>3723</v>
      </c>
      <c r="B5" t="s">
        <v>3720</v>
      </c>
      <c r="C5" t="s">
        <v>7833</v>
      </c>
      <c r="D5">
        <v>4500</v>
      </c>
      <c r="E5">
        <v>4592</v>
      </c>
      <c r="F5" t="s">
        <v>8219</v>
      </c>
      <c r="G5" t="s">
        <v>8225</v>
      </c>
      <c r="H5" t="s">
        <v>8247</v>
      </c>
      <c r="I5">
        <v>1417374262</v>
      </c>
      <c r="J5">
        <v>1414778662</v>
      </c>
      <c r="K5" t="b">
        <v>0</v>
      </c>
      <c r="L5">
        <v>63</v>
      </c>
      <c r="M5" t="b">
        <v>1</v>
      </c>
      <c r="N5" t="s">
        <v>8271</v>
      </c>
      <c r="O5">
        <v>102.04444444444445</v>
      </c>
      <c r="P5">
        <v>72.888888888888886</v>
      </c>
      <c r="Q5" t="s">
        <v>8319</v>
      </c>
      <c r="R5" t="s">
        <v>8347</v>
      </c>
      <c r="S5" s="14">
        <v>41943.503032407411</v>
      </c>
      <c r="T5" s="14">
        <v>41973.544699074075</v>
      </c>
    </row>
    <row r="6" spans="1:20" x14ac:dyDescent="0.25">
      <c r="A6">
        <v>3721</v>
      </c>
      <c r="B6" t="s">
        <v>3718</v>
      </c>
      <c r="C6" t="s">
        <v>7831</v>
      </c>
      <c r="D6">
        <v>5000</v>
      </c>
      <c r="E6">
        <v>5040</v>
      </c>
      <c r="F6" t="s">
        <v>8219</v>
      </c>
      <c r="G6" t="s">
        <v>8224</v>
      </c>
      <c r="H6" t="s">
        <v>8246</v>
      </c>
      <c r="I6">
        <v>1415230084</v>
      </c>
      <c r="J6">
        <v>1413412084</v>
      </c>
      <c r="K6" t="b">
        <v>0</v>
      </c>
      <c r="L6">
        <v>44</v>
      </c>
      <c r="M6" t="b">
        <v>1</v>
      </c>
      <c r="N6" t="s">
        <v>8271</v>
      </c>
      <c r="O6">
        <v>100.8</v>
      </c>
      <c r="P6">
        <v>114.54545454545455</v>
      </c>
      <c r="Q6" t="s">
        <v>8319</v>
      </c>
      <c r="R6" t="s">
        <v>8347</v>
      </c>
      <c r="S6" s="14">
        <v>41927.686157407406</v>
      </c>
      <c r="T6" s="14">
        <v>41948.727824074071</v>
      </c>
    </row>
    <row r="7" spans="1:20" x14ac:dyDescent="0.25">
      <c r="A7">
        <v>3693</v>
      </c>
      <c r="B7" t="s">
        <v>3690</v>
      </c>
      <c r="C7" t="s">
        <v>7803</v>
      </c>
      <c r="D7">
        <v>333</v>
      </c>
      <c r="E7">
        <v>430</v>
      </c>
      <c r="F7" t="s">
        <v>8219</v>
      </c>
      <c r="G7" t="s">
        <v>8225</v>
      </c>
      <c r="H7" t="s">
        <v>8247</v>
      </c>
      <c r="I7">
        <v>1448922600</v>
      </c>
      <c r="J7">
        <v>1446352529</v>
      </c>
      <c r="K7" t="b">
        <v>0</v>
      </c>
      <c r="L7">
        <v>14</v>
      </c>
      <c r="M7" t="b">
        <v>1</v>
      </c>
      <c r="N7" t="s">
        <v>8271</v>
      </c>
      <c r="O7">
        <v>129.12912912912913</v>
      </c>
      <c r="P7">
        <v>30.714285714285715</v>
      </c>
      <c r="Q7" t="s">
        <v>8319</v>
      </c>
      <c r="R7" t="s">
        <v>8347</v>
      </c>
      <c r="S7" s="14">
        <v>42308.941307870373</v>
      </c>
      <c r="T7" s="14">
        <v>42338.6875</v>
      </c>
    </row>
    <row r="8" spans="1:20" x14ac:dyDescent="0.25">
      <c r="A8">
        <v>3690</v>
      </c>
      <c r="B8" t="s">
        <v>3687</v>
      </c>
      <c r="C8" t="s">
        <v>7800</v>
      </c>
      <c r="D8">
        <v>1500</v>
      </c>
      <c r="E8">
        <v>1800</v>
      </c>
      <c r="F8" t="s">
        <v>8219</v>
      </c>
      <c r="G8" t="s">
        <v>8224</v>
      </c>
      <c r="H8" t="s">
        <v>8246</v>
      </c>
      <c r="I8">
        <v>1417101683</v>
      </c>
      <c r="J8">
        <v>1414506083</v>
      </c>
      <c r="K8" t="b">
        <v>0</v>
      </c>
      <c r="L8">
        <v>31</v>
      </c>
      <c r="M8" t="b">
        <v>1</v>
      </c>
      <c r="N8" t="s">
        <v>8271</v>
      </c>
      <c r="O8">
        <v>120</v>
      </c>
      <c r="P8">
        <v>58.064516129032256</v>
      </c>
      <c r="Q8" t="s">
        <v>8319</v>
      </c>
      <c r="R8" t="s">
        <v>8347</v>
      </c>
      <c r="S8" s="14">
        <v>41940.348182870373</v>
      </c>
      <c r="T8" s="14">
        <v>41970.389849537038</v>
      </c>
    </row>
    <row r="9" spans="1:20" x14ac:dyDescent="0.25">
      <c r="A9">
        <v>3673</v>
      </c>
      <c r="B9" t="s">
        <v>3670</v>
      </c>
      <c r="C9" t="s">
        <v>7783</v>
      </c>
      <c r="D9">
        <v>4000</v>
      </c>
      <c r="E9">
        <v>4545</v>
      </c>
      <c r="F9" t="s">
        <v>8219</v>
      </c>
      <c r="G9" t="s">
        <v>8225</v>
      </c>
      <c r="H9" t="s">
        <v>8247</v>
      </c>
      <c r="I9">
        <v>1415191920</v>
      </c>
      <c r="J9">
        <v>1412233497</v>
      </c>
      <c r="K9" t="b">
        <v>0</v>
      </c>
      <c r="L9">
        <v>114</v>
      </c>
      <c r="M9" t="b">
        <v>1</v>
      </c>
      <c r="N9" t="s">
        <v>8271</v>
      </c>
      <c r="O9">
        <v>113.625</v>
      </c>
      <c r="P9">
        <v>39.868421052631582</v>
      </c>
      <c r="Q9" t="s">
        <v>8319</v>
      </c>
      <c r="R9" t="s">
        <v>8347</v>
      </c>
      <c r="S9" s="14">
        <v>41914.045104166667</v>
      </c>
      <c r="T9" s="14">
        <v>41948.286111111112</v>
      </c>
    </row>
    <row r="10" spans="1:20" x14ac:dyDescent="0.25">
      <c r="A10">
        <v>3665</v>
      </c>
      <c r="B10" t="s">
        <v>3662</v>
      </c>
      <c r="C10" t="s">
        <v>7775</v>
      </c>
      <c r="D10">
        <v>620</v>
      </c>
      <c r="E10">
        <v>714</v>
      </c>
      <c r="F10" t="s">
        <v>8219</v>
      </c>
      <c r="G10" t="s">
        <v>8230</v>
      </c>
      <c r="H10" t="s">
        <v>8249</v>
      </c>
      <c r="I10">
        <v>1446062040</v>
      </c>
      <c r="J10">
        <v>1445109822</v>
      </c>
      <c r="K10" t="b">
        <v>0</v>
      </c>
      <c r="L10">
        <v>14</v>
      </c>
      <c r="M10" t="b">
        <v>1</v>
      </c>
      <c r="N10" t="s">
        <v>8271</v>
      </c>
      <c r="O10">
        <v>115.16129032258064</v>
      </c>
      <c r="P10">
        <v>51</v>
      </c>
      <c r="Q10" t="s">
        <v>8319</v>
      </c>
      <c r="R10" t="s">
        <v>8347</v>
      </c>
      <c r="S10" s="14">
        <v>42294.558125000003</v>
      </c>
      <c r="T10" s="14">
        <v>42305.57916666667</v>
      </c>
    </row>
    <row r="11" spans="1:20" x14ac:dyDescent="0.25">
      <c r="A11">
        <v>3663</v>
      </c>
      <c r="B11" t="s">
        <v>3660</v>
      </c>
      <c r="C11" t="s">
        <v>7773</v>
      </c>
      <c r="D11">
        <v>225</v>
      </c>
      <c r="E11">
        <v>234</v>
      </c>
      <c r="F11" t="s">
        <v>8219</v>
      </c>
      <c r="G11" t="s">
        <v>8225</v>
      </c>
      <c r="H11" t="s">
        <v>8247</v>
      </c>
      <c r="I11">
        <v>1482321030</v>
      </c>
      <c r="J11">
        <v>1477133430</v>
      </c>
      <c r="K11" t="b">
        <v>0</v>
      </c>
      <c r="L11">
        <v>9</v>
      </c>
      <c r="M11" t="b">
        <v>1</v>
      </c>
      <c r="N11" t="s">
        <v>8271</v>
      </c>
      <c r="O11">
        <v>104</v>
      </c>
      <c r="P11">
        <v>26</v>
      </c>
      <c r="Q11" t="s">
        <v>8319</v>
      </c>
      <c r="R11" t="s">
        <v>8347</v>
      </c>
      <c r="S11" s="14">
        <v>42665.201736111114</v>
      </c>
      <c r="T11" s="14">
        <v>42725.243402777778</v>
      </c>
    </row>
    <row r="12" spans="1:20" x14ac:dyDescent="0.25">
      <c r="A12">
        <v>3619</v>
      </c>
      <c r="B12" t="s">
        <v>3617</v>
      </c>
      <c r="C12" t="s">
        <v>7729</v>
      </c>
      <c r="D12">
        <v>1000</v>
      </c>
      <c r="E12">
        <v>1130</v>
      </c>
      <c r="F12" t="s">
        <v>8219</v>
      </c>
      <c r="G12" t="s">
        <v>8224</v>
      </c>
      <c r="H12" t="s">
        <v>8246</v>
      </c>
      <c r="I12">
        <v>1479592800</v>
      </c>
      <c r="J12">
        <v>1476760226</v>
      </c>
      <c r="K12" t="b">
        <v>0</v>
      </c>
      <c r="L12">
        <v>17</v>
      </c>
      <c r="M12" t="b">
        <v>1</v>
      </c>
      <c r="N12" t="s">
        <v>8271</v>
      </c>
      <c r="O12">
        <v>112.99999999999999</v>
      </c>
      <c r="P12">
        <v>66.470588235294116</v>
      </c>
      <c r="Q12" t="s">
        <v>8319</v>
      </c>
      <c r="R12" t="s">
        <v>8347</v>
      </c>
      <c r="S12" s="14">
        <v>42660.882245370369</v>
      </c>
      <c r="T12" s="14">
        <v>42693.666666666664</v>
      </c>
    </row>
    <row r="13" spans="1:20" x14ac:dyDescent="0.25">
      <c r="A13">
        <v>3603</v>
      </c>
      <c r="B13" t="s">
        <v>3602</v>
      </c>
      <c r="C13" t="s">
        <v>7713</v>
      </c>
      <c r="D13">
        <v>1500</v>
      </c>
      <c r="E13">
        <v>2560</v>
      </c>
      <c r="F13" t="s">
        <v>8219</v>
      </c>
      <c r="G13" t="s">
        <v>8224</v>
      </c>
      <c r="H13" t="s">
        <v>8246</v>
      </c>
      <c r="I13">
        <v>1446759880</v>
      </c>
      <c r="J13">
        <v>1444164280</v>
      </c>
      <c r="K13" t="b">
        <v>0</v>
      </c>
      <c r="L13">
        <v>57</v>
      </c>
      <c r="M13" t="b">
        <v>1</v>
      </c>
      <c r="N13" t="s">
        <v>8271</v>
      </c>
      <c r="O13">
        <v>170.66666666666669</v>
      </c>
      <c r="P13">
        <v>44.912280701754383</v>
      </c>
      <c r="Q13" t="s">
        <v>8319</v>
      </c>
      <c r="R13" t="s">
        <v>8347</v>
      </c>
      <c r="S13" s="14">
        <v>42283.614351851851</v>
      </c>
      <c r="T13" s="14">
        <v>42313.656018518515</v>
      </c>
    </row>
    <row r="14" spans="1:20" x14ac:dyDescent="0.25">
      <c r="A14">
        <v>3576</v>
      </c>
      <c r="B14" t="s">
        <v>3575</v>
      </c>
      <c r="C14" t="s">
        <v>7686</v>
      </c>
      <c r="D14">
        <v>100</v>
      </c>
      <c r="E14">
        <v>100</v>
      </c>
      <c r="F14" t="s">
        <v>8219</v>
      </c>
      <c r="G14" t="s">
        <v>8224</v>
      </c>
      <c r="H14" t="s">
        <v>8246</v>
      </c>
      <c r="I14">
        <v>1480947054</v>
      </c>
      <c r="J14">
        <v>1475759454</v>
      </c>
      <c r="K14" t="b">
        <v>0</v>
      </c>
      <c r="L14">
        <v>5</v>
      </c>
      <c r="M14" t="b">
        <v>1</v>
      </c>
      <c r="N14" t="s">
        <v>8271</v>
      </c>
      <c r="O14">
        <v>100</v>
      </c>
      <c r="P14">
        <v>20</v>
      </c>
      <c r="Q14" t="s">
        <v>8319</v>
      </c>
      <c r="R14" t="s">
        <v>8347</v>
      </c>
      <c r="S14" s="14">
        <v>42649.29923611111</v>
      </c>
      <c r="T14" s="14">
        <v>42709.340902777774</v>
      </c>
    </row>
    <row r="15" spans="1:20" x14ac:dyDescent="0.25">
      <c r="A15">
        <v>3574</v>
      </c>
      <c r="B15" t="s">
        <v>3573</v>
      </c>
      <c r="C15" t="s">
        <v>7684</v>
      </c>
      <c r="D15">
        <v>5800</v>
      </c>
      <c r="E15">
        <v>6155</v>
      </c>
      <c r="F15" t="s">
        <v>8219</v>
      </c>
      <c r="G15" t="s">
        <v>8224</v>
      </c>
      <c r="H15" t="s">
        <v>8246</v>
      </c>
      <c r="I15">
        <v>1415921848</v>
      </c>
      <c r="J15">
        <v>1413326248</v>
      </c>
      <c r="K15" t="b">
        <v>0</v>
      </c>
      <c r="L15">
        <v>45</v>
      </c>
      <c r="M15" t="b">
        <v>1</v>
      </c>
      <c r="N15" t="s">
        <v>8271</v>
      </c>
      <c r="O15">
        <v>106.12068965517241</v>
      </c>
      <c r="P15">
        <v>136.77777777777777</v>
      </c>
      <c r="Q15" t="s">
        <v>8319</v>
      </c>
      <c r="R15" t="s">
        <v>8347</v>
      </c>
      <c r="S15" s="14">
        <v>41926.692685185182</v>
      </c>
      <c r="T15" s="14">
        <v>41956.734351851854</v>
      </c>
    </row>
    <row r="16" spans="1:20" x14ac:dyDescent="0.25">
      <c r="A16">
        <v>3573</v>
      </c>
      <c r="B16" t="s">
        <v>3572</v>
      </c>
      <c r="C16" t="s">
        <v>7683</v>
      </c>
      <c r="D16">
        <v>3000</v>
      </c>
      <c r="E16">
        <v>3084</v>
      </c>
      <c r="F16" t="s">
        <v>8219</v>
      </c>
      <c r="G16" t="s">
        <v>8225</v>
      </c>
      <c r="H16" t="s">
        <v>8247</v>
      </c>
      <c r="I16">
        <v>1415440846</v>
      </c>
      <c r="J16">
        <v>1412845246</v>
      </c>
      <c r="K16" t="b">
        <v>0</v>
      </c>
      <c r="L16">
        <v>78</v>
      </c>
      <c r="M16" t="b">
        <v>1</v>
      </c>
      <c r="N16" t="s">
        <v>8271</v>
      </c>
      <c r="O16">
        <v>102.8</v>
      </c>
      <c r="P16">
        <v>39.53846153846154</v>
      </c>
      <c r="Q16" t="s">
        <v>8319</v>
      </c>
      <c r="R16" t="s">
        <v>8347</v>
      </c>
      <c r="S16" s="14">
        <v>41921.125532407408</v>
      </c>
      <c r="T16" s="14">
        <v>41951.167199074072</v>
      </c>
    </row>
    <row r="17" spans="1:20" x14ac:dyDescent="0.25">
      <c r="A17">
        <v>3555</v>
      </c>
      <c r="B17" t="s">
        <v>3554</v>
      </c>
      <c r="C17" t="s">
        <v>7665</v>
      </c>
      <c r="D17">
        <v>2400</v>
      </c>
      <c r="E17">
        <v>2400</v>
      </c>
      <c r="F17" t="s">
        <v>8219</v>
      </c>
      <c r="G17" t="s">
        <v>8237</v>
      </c>
      <c r="H17" t="s">
        <v>8249</v>
      </c>
      <c r="I17">
        <v>1479382594</v>
      </c>
      <c r="J17">
        <v>1476786994</v>
      </c>
      <c r="K17" t="b">
        <v>0</v>
      </c>
      <c r="L17">
        <v>14</v>
      </c>
      <c r="M17" t="b">
        <v>1</v>
      </c>
      <c r="N17" t="s">
        <v>8271</v>
      </c>
      <c r="O17">
        <v>100</v>
      </c>
      <c r="P17">
        <v>171.42857142857142</v>
      </c>
      <c r="Q17" t="s">
        <v>8319</v>
      </c>
      <c r="R17" t="s">
        <v>8347</v>
      </c>
      <c r="S17" s="14">
        <v>42661.192060185182</v>
      </c>
      <c r="T17" s="14">
        <v>42691.233726851853</v>
      </c>
    </row>
    <row r="18" spans="1:20" x14ac:dyDescent="0.25">
      <c r="A18">
        <v>3537</v>
      </c>
      <c r="B18" t="s">
        <v>3536</v>
      </c>
      <c r="C18" t="s">
        <v>7647</v>
      </c>
      <c r="D18">
        <v>675</v>
      </c>
      <c r="E18">
        <v>1218</v>
      </c>
      <c r="F18" t="s">
        <v>8219</v>
      </c>
      <c r="G18" t="s">
        <v>8229</v>
      </c>
      <c r="H18" t="s">
        <v>8251</v>
      </c>
      <c r="I18">
        <v>1416211140</v>
      </c>
      <c r="J18">
        <v>1413016216</v>
      </c>
      <c r="K18" t="b">
        <v>0</v>
      </c>
      <c r="L18">
        <v>28</v>
      </c>
      <c r="M18" t="b">
        <v>1</v>
      </c>
      <c r="N18" t="s">
        <v>8271</v>
      </c>
      <c r="O18">
        <v>180.44444444444446</v>
      </c>
      <c r="P18">
        <v>43.5</v>
      </c>
      <c r="Q18" t="s">
        <v>8319</v>
      </c>
      <c r="R18" t="s">
        <v>8347</v>
      </c>
      <c r="S18" s="14">
        <v>41923.104351851849</v>
      </c>
      <c r="T18" s="14">
        <v>41960.082638888889</v>
      </c>
    </row>
    <row r="19" spans="1:20" x14ac:dyDescent="0.25">
      <c r="A19">
        <v>17</v>
      </c>
      <c r="B19" t="s">
        <v>19</v>
      </c>
      <c r="C19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v>100.66666666666666</v>
      </c>
      <c r="P19">
        <v>41.944444444444443</v>
      </c>
      <c r="Q19" t="s">
        <v>8313</v>
      </c>
      <c r="R19" t="s">
        <v>8358</v>
      </c>
      <c r="S19" s="14">
        <v>41917.481736111113</v>
      </c>
      <c r="T19" s="14">
        <v>41947.523402777777</v>
      </c>
    </row>
    <row r="20" spans="1:20" x14ac:dyDescent="0.25">
      <c r="A20">
        <v>3533</v>
      </c>
      <c r="B20" t="s">
        <v>3532</v>
      </c>
      <c r="C20" t="s">
        <v>7643</v>
      </c>
      <c r="D20">
        <v>500</v>
      </c>
      <c r="E20">
        <v>631</v>
      </c>
      <c r="F20" t="s">
        <v>8219</v>
      </c>
      <c r="G20" t="s">
        <v>8224</v>
      </c>
      <c r="H20" t="s">
        <v>8246</v>
      </c>
      <c r="I20">
        <v>1447269367</v>
      </c>
      <c r="J20">
        <v>1444673767</v>
      </c>
      <c r="K20" t="b">
        <v>0</v>
      </c>
      <c r="L20">
        <v>8</v>
      </c>
      <c r="M20" t="b">
        <v>1</v>
      </c>
      <c r="N20" t="s">
        <v>8271</v>
      </c>
      <c r="O20">
        <v>126.2</v>
      </c>
      <c r="P20">
        <v>78.875</v>
      </c>
      <c r="Q20" t="s">
        <v>8319</v>
      </c>
      <c r="R20" t="s">
        <v>8347</v>
      </c>
      <c r="S20" s="14">
        <v>42289.511192129627</v>
      </c>
      <c r="T20" s="14">
        <v>42319.552858796298</v>
      </c>
    </row>
    <row r="21" spans="1:20" x14ac:dyDescent="0.25">
      <c r="A21">
        <v>3511</v>
      </c>
      <c r="B21" t="s">
        <v>3510</v>
      </c>
      <c r="C21" t="s">
        <v>7621</v>
      </c>
      <c r="D21">
        <v>1500</v>
      </c>
      <c r="E21">
        <v>1518</v>
      </c>
      <c r="F21" t="s">
        <v>8219</v>
      </c>
      <c r="G21" t="s">
        <v>8225</v>
      </c>
      <c r="H21" t="s">
        <v>8247</v>
      </c>
      <c r="I21">
        <v>1415385000</v>
      </c>
      <c r="J21">
        <v>1413406695</v>
      </c>
      <c r="K21" t="b">
        <v>0</v>
      </c>
      <c r="L21">
        <v>19</v>
      </c>
      <c r="M21" t="b">
        <v>1</v>
      </c>
      <c r="N21" t="s">
        <v>8271</v>
      </c>
      <c r="O21">
        <v>101.2</v>
      </c>
      <c r="P21">
        <v>79.89473684210526</v>
      </c>
      <c r="Q21" t="s">
        <v>8319</v>
      </c>
      <c r="R21" t="s">
        <v>8347</v>
      </c>
      <c r="S21" s="14">
        <v>41927.623784722222</v>
      </c>
      <c r="T21" s="14">
        <v>41950.520833333336</v>
      </c>
    </row>
    <row r="22" spans="1:20" x14ac:dyDescent="0.25">
      <c r="A22">
        <v>3504</v>
      </c>
      <c r="B22" t="s">
        <v>3503</v>
      </c>
      <c r="C22" t="s">
        <v>7614</v>
      </c>
      <c r="D22">
        <v>1000</v>
      </c>
      <c r="E22">
        <v>1000</v>
      </c>
      <c r="F22" t="s">
        <v>8219</v>
      </c>
      <c r="G22" t="s">
        <v>8224</v>
      </c>
      <c r="H22" t="s">
        <v>8246</v>
      </c>
      <c r="I22">
        <v>1447959491</v>
      </c>
      <c r="J22">
        <v>1445363891</v>
      </c>
      <c r="K22" t="b">
        <v>0</v>
      </c>
      <c r="L22">
        <v>8</v>
      </c>
      <c r="M22" t="b">
        <v>1</v>
      </c>
      <c r="N22" t="s">
        <v>8271</v>
      </c>
      <c r="O22">
        <v>100</v>
      </c>
      <c r="P22">
        <v>125</v>
      </c>
      <c r="Q22" t="s">
        <v>8319</v>
      </c>
      <c r="R22" t="s">
        <v>8347</v>
      </c>
      <c r="S22" s="14">
        <v>42297.498738425929</v>
      </c>
      <c r="T22" s="14">
        <v>42327.540405092594</v>
      </c>
    </row>
    <row r="23" spans="1:20" x14ac:dyDescent="0.25">
      <c r="A23">
        <v>3495</v>
      </c>
      <c r="B23" t="s">
        <v>3494</v>
      </c>
      <c r="C23" t="s">
        <v>7605</v>
      </c>
      <c r="D23">
        <v>5000</v>
      </c>
      <c r="E23">
        <v>5343</v>
      </c>
      <c r="F23" t="s">
        <v>8219</v>
      </c>
      <c r="G23" t="s">
        <v>8229</v>
      </c>
      <c r="H23" t="s">
        <v>8251</v>
      </c>
      <c r="I23">
        <v>1414862280</v>
      </c>
      <c r="J23">
        <v>1412360309</v>
      </c>
      <c r="K23" t="b">
        <v>0</v>
      </c>
      <c r="L23">
        <v>72</v>
      </c>
      <c r="M23" t="b">
        <v>1</v>
      </c>
      <c r="N23" t="s">
        <v>8271</v>
      </c>
      <c r="O23">
        <v>106.86</v>
      </c>
      <c r="P23">
        <v>74.208333333333329</v>
      </c>
      <c r="Q23" t="s">
        <v>8319</v>
      </c>
      <c r="R23" t="s">
        <v>8347</v>
      </c>
      <c r="S23" s="14">
        <v>41915.512835648151</v>
      </c>
      <c r="T23" s="14">
        <v>41944.470833333333</v>
      </c>
    </row>
    <row r="24" spans="1:20" x14ac:dyDescent="0.25">
      <c r="A24">
        <v>3476</v>
      </c>
      <c r="B24" t="s">
        <v>3475</v>
      </c>
      <c r="C24" t="s">
        <v>7586</v>
      </c>
      <c r="D24">
        <v>300</v>
      </c>
      <c r="E24">
        <v>312</v>
      </c>
      <c r="F24" t="s">
        <v>8219</v>
      </c>
      <c r="G24" t="s">
        <v>8224</v>
      </c>
      <c r="H24" t="s">
        <v>8246</v>
      </c>
      <c r="I24">
        <v>1414378800</v>
      </c>
      <c r="J24">
        <v>1412836990</v>
      </c>
      <c r="K24" t="b">
        <v>0</v>
      </c>
      <c r="L24">
        <v>6</v>
      </c>
      <c r="M24" t="b">
        <v>1</v>
      </c>
      <c r="N24" t="s">
        <v>8271</v>
      </c>
      <c r="O24">
        <v>104</v>
      </c>
      <c r="P24">
        <v>52</v>
      </c>
      <c r="Q24" t="s">
        <v>8319</v>
      </c>
      <c r="R24" t="s">
        <v>8347</v>
      </c>
      <c r="S24" s="14">
        <v>41921.029976851853</v>
      </c>
      <c r="T24" s="14">
        <v>41938.875</v>
      </c>
    </row>
    <row r="25" spans="1:20" x14ac:dyDescent="0.25">
      <c r="A25">
        <v>3475</v>
      </c>
      <c r="B25" t="s">
        <v>3474</v>
      </c>
      <c r="C25" t="s">
        <v>7585</v>
      </c>
      <c r="D25">
        <v>300</v>
      </c>
      <c r="E25">
        <v>340</v>
      </c>
      <c r="F25" t="s">
        <v>8219</v>
      </c>
      <c r="G25" t="s">
        <v>8225</v>
      </c>
      <c r="H25" t="s">
        <v>8247</v>
      </c>
      <c r="I25">
        <v>1414972800</v>
      </c>
      <c r="J25">
        <v>1412629704</v>
      </c>
      <c r="K25" t="b">
        <v>0</v>
      </c>
      <c r="L25">
        <v>17</v>
      </c>
      <c r="M25" t="b">
        <v>1</v>
      </c>
      <c r="N25" t="s">
        <v>8271</v>
      </c>
      <c r="O25">
        <v>113.33333333333333</v>
      </c>
      <c r="P25">
        <v>20</v>
      </c>
      <c r="Q25" t="s">
        <v>8319</v>
      </c>
      <c r="R25" t="s">
        <v>8347</v>
      </c>
      <c r="S25" s="14">
        <v>41918.630833333336</v>
      </c>
      <c r="T25" s="14">
        <v>41945.75</v>
      </c>
    </row>
    <row r="26" spans="1:20" x14ac:dyDescent="0.25">
      <c r="A26">
        <v>3472</v>
      </c>
      <c r="B26" t="s">
        <v>3471</v>
      </c>
      <c r="C26" t="s">
        <v>7582</v>
      </c>
      <c r="D26">
        <v>2000</v>
      </c>
      <c r="E26">
        <v>2041</v>
      </c>
      <c r="F26" t="s">
        <v>8219</v>
      </c>
      <c r="G26" t="s">
        <v>8224</v>
      </c>
      <c r="H26" t="s">
        <v>8246</v>
      </c>
      <c r="I26">
        <v>1415253540</v>
      </c>
      <c r="J26">
        <v>1413432331</v>
      </c>
      <c r="K26" t="b">
        <v>0</v>
      </c>
      <c r="L26">
        <v>23</v>
      </c>
      <c r="M26" t="b">
        <v>1</v>
      </c>
      <c r="N26" t="s">
        <v>8271</v>
      </c>
      <c r="O26">
        <v>102.05</v>
      </c>
      <c r="P26">
        <v>88.739130434782609</v>
      </c>
      <c r="Q26" t="s">
        <v>8319</v>
      </c>
      <c r="R26" t="s">
        <v>8347</v>
      </c>
      <c r="S26" s="14">
        <v>41927.920497685183</v>
      </c>
      <c r="T26" s="14">
        <v>41948.999305555553</v>
      </c>
    </row>
    <row r="27" spans="1:20" x14ac:dyDescent="0.25">
      <c r="A27">
        <v>3441</v>
      </c>
      <c r="B27" t="s">
        <v>3440</v>
      </c>
      <c r="C27" t="s">
        <v>7551</v>
      </c>
      <c r="D27">
        <v>2500</v>
      </c>
      <c r="E27">
        <v>2565</v>
      </c>
      <c r="F27" t="s">
        <v>8219</v>
      </c>
      <c r="G27" t="s">
        <v>8224</v>
      </c>
      <c r="H27" t="s">
        <v>8246</v>
      </c>
      <c r="I27">
        <v>1447445820</v>
      </c>
      <c r="J27">
        <v>1445077121</v>
      </c>
      <c r="K27" t="b">
        <v>0</v>
      </c>
      <c r="L27">
        <v>43</v>
      </c>
      <c r="M27" t="b">
        <v>1</v>
      </c>
      <c r="N27" t="s">
        <v>8271</v>
      </c>
      <c r="O27">
        <v>102.60000000000001</v>
      </c>
      <c r="P27">
        <v>59.651162790697676</v>
      </c>
      <c r="Q27" t="s">
        <v>8319</v>
      </c>
      <c r="R27" t="s">
        <v>8347</v>
      </c>
      <c r="S27" s="14">
        <v>42294.1796412037</v>
      </c>
      <c r="T27" s="14">
        <v>42321.595138888886</v>
      </c>
    </row>
    <row r="28" spans="1:20" x14ac:dyDescent="0.25">
      <c r="A28">
        <v>3429</v>
      </c>
      <c r="B28" t="s">
        <v>3428</v>
      </c>
      <c r="C28" t="s">
        <v>7539</v>
      </c>
      <c r="D28">
        <v>150</v>
      </c>
      <c r="E28">
        <v>195</v>
      </c>
      <c r="F28" t="s">
        <v>8219</v>
      </c>
      <c r="G28" t="s">
        <v>8225</v>
      </c>
      <c r="H28" t="s">
        <v>8247</v>
      </c>
      <c r="I28">
        <v>1478046661</v>
      </c>
      <c r="J28">
        <v>1476837061</v>
      </c>
      <c r="K28" t="b">
        <v>0</v>
      </c>
      <c r="L28">
        <v>12</v>
      </c>
      <c r="M28" t="b">
        <v>1</v>
      </c>
      <c r="N28" t="s">
        <v>8271</v>
      </c>
      <c r="O28">
        <v>130</v>
      </c>
      <c r="P28">
        <v>16.25</v>
      </c>
      <c r="Q28" t="s">
        <v>8319</v>
      </c>
      <c r="R28" t="s">
        <v>8347</v>
      </c>
      <c r="S28" s="14">
        <v>42661.771539351852</v>
      </c>
      <c r="T28" s="14">
        <v>42675.771539351852</v>
      </c>
    </row>
    <row r="29" spans="1:20" x14ac:dyDescent="0.25">
      <c r="A29">
        <v>27</v>
      </c>
      <c r="B29" t="s">
        <v>29</v>
      </c>
      <c r="C29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v>111.72500000000001</v>
      </c>
      <c r="P29">
        <v>148.96666666666667</v>
      </c>
      <c r="Q29" t="s">
        <v>8313</v>
      </c>
      <c r="R29" t="s">
        <v>8358</v>
      </c>
      <c r="S29" s="14">
        <v>41928.914733796293</v>
      </c>
      <c r="T29" s="14">
        <v>41958.956400462965</v>
      </c>
    </row>
    <row r="30" spans="1:20" x14ac:dyDescent="0.25">
      <c r="A30">
        <v>3402</v>
      </c>
      <c r="B30" t="s">
        <v>3401</v>
      </c>
      <c r="C30" t="s">
        <v>7512</v>
      </c>
      <c r="D30">
        <v>15000</v>
      </c>
      <c r="E30">
        <v>16465</v>
      </c>
      <c r="F30" t="s">
        <v>8219</v>
      </c>
      <c r="G30" t="s">
        <v>8224</v>
      </c>
      <c r="H30" t="s">
        <v>8246</v>
      </c>
      <c r="I30">
        <v>1447295460</v>
      </c>
      <c r="J30">
        <v>1444747843</v>
      </c>
      <c r="K30" t="b">
        <v>0</v>
      </c>
      <c r="L30">
        <v>165</v>
      </c>
      <c r="M30" t="b">
        <v>1</v>
      </c>
      <c r="N30" t="s">
        <v>8271</v>
      </c>
      <c r="O30">
        <v>109.76666666666665</v>
      </c>
      <c r="P30">
        <v>99.787878787878782</v>
      </c>
      <c r="Q30" t="s">
        <v>8319</v>
      </c>
      <c r="R30" t="s">
        <v>8347</v>
      </c>
      <c r="S30" s="14">
        <v>42290.36855324074</v>
      </c>
      <c r="T30" s="14">
        <v>42319.854861111111</v>
      </c>
    </row>
    <row r="31" spans="1:20" x14ac:dyDescent="0.25">
      <c r="A31">
        <v>3398</v>
      </c>
      <c r="B31" t="s">
        <v>3397</v>
      </c>
      <c r="C31" t="s">
        <v>7508</v>
      </c>
      <c r="D31">
        <v>4000</v>
      </c>
      <c r="E31">
        <v>4443</v>
      </c>
      <c r="F31" t="s">
        <v>8219</v>
      </c>
      <c r="G31" t="s">
        <v>8224</v>
      </c>
      <c r="H31" t="s">
        <v>8246</v>
      </c>
      <c r="I31">
        <v>1416589200</v>
      </c>
      <c r="J31">
        <v>1414605776</v>
      </c>
      <c r="K31" t="b">
        <v>0</v>
      </c>
      <c r="L31">
        <v>65</v>
      </c>
      <c r="M31" t="b">
        <v>1</v>
      </c>
      <c r="N31" t="s">
        <v>8271</v>
      </c>
      <c r="O31">
        <v>111.07499999999999</v>
      </c>
      <c r="P31">
        <v>68.353846153846149</v>
      </c>
      <c r="Q31" t="s">
        <v>8319</v>
      </c>
      <c r="R31" t="s">
        <v>8347</v>
      </c>
      <c r="S31" s="14">
        <v>41941.50203703704</v>
      </c>
      <c r="T31" s="14">
        <v>41964.458333333336</v>
      </c>
    </row>
    <row r="32" spans="1:20" x14ac:dyDescent="0.25">
      <c r="A32">
        <v>3393</v>
      </c>
      <c r="B32" t="s">
        <v>3392</v>
      </c>
      <c r="C32" t="s">
        <v>7503</v>
      </c>
      <c r="D32">
        <v>1500</v>
      </c>
      <c r="E32">
        <v>1587</v>
      </c>
      <c r="F32" t="s">
        <v>8219</v>
      </c>
      <c r="G32" t="s">
        <v>8224</v>
      </c>
      <c r="H32" t="s">
        <v>8246</v>
      </c>
      <c r="I32">
        <v>1415234760</v>
      </c>
      <c r="J32">
        <v>1413065230</v>
      </c>
      <c r="K32" t="b">
        <v>0</v>
      </c>
      <c r="L32">
        <v>44</v>
      </c>
      <c r="M32" t="b">
        <v>1</v>
      </c>
      <c r="N32" t="s">
        <v>8271</v>
      </c>
      <c r="O32">
        <v>105.80000000000001</v>
      </c>
      <c r="P32">
        <v>36.06818181818182</v>
      </c>
      <c r="Q32" t="s">
        <v>8319</v>
      </c>
      <c r="R32" t="s">
        <v>8347</v>
      </c>
      <c r="S32" s="14">
        <v>41923.671643518515</v>
      </c>
      <c r="T32" s="14">
        <v>41948.781944444447</v>
      </c>
    </row>
    <row r="33" spans="1:20" x14ac:dyDescent="0.25">
      <c r="A33">
        <v>3384</v>
      </c>
      <c r="B33" t="s">
        <v>3383</v>
      </c>
      <c r="C33" t="s">
        <v>7494</v>
      </c>
      <c r="D33">
        <v>6000</v>
      </c>
      <c r="E33">
        <v>6000.66</v>
      </c>
      <c r="F33" t="s">
        <v>8219</v>
      </c>
      <c r="G33" t="s">
        <v>8224</v>
      </c>
      <c r="H33" t="s">
        <v>8246</v>
      </c>
      <c r="I33">
        <v>1448074800</v>
      </c>
      <c r="J33">
        <v>1444874768</v>
      </c>
      <c r="K33" t="b">
        <v>0</v>
      </c>
      <c r="L33">
        <v>64</v>
      </c>
      <c r="M33" t="b">
        <v>1</v>
      </c>
      <c r="N33" t="s">
        <v>8271</v>
      </c>
      <c r="O33">
        <v>100.01100000000001</v>
      </c>
      <c r="P33">
        <v>93.760312499999998</v>
      </c>
      <c r="Q33" t="s">
        <v>8319</v>
      </c>
      <c r="R33" t="s">
        <v>8347</v>
      </c>
      <c r="S33" s="14">
        <v>42291.837592592594</v>
      </c>
      <c r="T33" s="14">
        <v>42328.875</v>
      </c>
    </row>
    <row r="34" spans="1:20" x14ac:dyDescent="0.25">
      <c r="A34">
        <v>3380</v>
      </c>
      <c r="B34" t="s">
        <v>3379</v>
      </c>
      <c r="C34" t="s">
        <v>7490</v>
      </c>
      <c r="D34">
        <v>3000</v>
      </c>
      <c r="E34">
        <v>3133</v>
      </c>
      <c r="F34" t="s">
        <v>8219</v>
      </c>
      <c r="G34" t="s">
        <v>8224</v>
      </c>
      <c r="H34" t="s">
        <v>8246</v>
      </c>
      <c r="I34">
        <v>1417305178</v>
      </c>
      <c r="J34">
        <v>1414277578</v>
      </c>
      <c r="K34" t="b">
        <v>0</v>
      </c>
      <c r="L34">
        <v>28</v>
      </c>
      <c r="M34" t="b">
        <v>1</v>
      </c>
      <c r="N34" t="s">
        <v>8271</v>
      </c>
      <c r="O34">
        <v>104.43333333333334</v>
      </c>
      <c r="P34">
        <v>111.89285714285714</v>
      </c>
      <c r="Q34" t="s">
        <v>8319</v>
      </c>
      <c r="R34" t="s">
        <v>8347</v>
      </c>
      <c r="S34" s="14">
        <v>41937.703449074077</v>
      </c>
      <c r="T34" s="14">
        <v>41972.745115740741</v>
      </c>
    </row>
    <row r="35" spans="1:20" x14ac:dyDescent="0.25">
      <c r="A35">
        <v>33</v>
      </c>
      <c r="B35" t="s">
        <v>35</v>
      </c>
      <c r="C35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v>102.0952380952381</v>
      </c>
      <c r="P35">
        <v>83.75</v>
      </c>
      <c r="Q35" t="s">
        <v>8313</v>
      </c>
      <c r="R35" t="s">
        <v>8358</v>
      </c>
      <c r="S35" s="14">
        <v>42286.410891203705</v>
      </c>
      <c r="T35" s="14">
        <v>42316.452557870369</v>
      </c>
    </row>
    <row r="36" spans="1:20" x14ac:dyDescent="0.25">
      <c r="A36">
        <v>3358</v>
      </c>
      <c r="B36" t="s">
        <v>3357</v>
      </c>
      <c r="C36" t="s">
        <v>7468</v>
      </c>
      <c r="D36">
        <v>10000</v>
      </c>
      <c r="E36">
        <v>10299</v>
      </c>
      <c r="F36" t="s">
        <v>8219</v>
      </c>
      <c r="G36" t="s">
        <v>8224</v>
      </c>
      <c r="H36" t="s">
        <v>8246</v>
      </c>
      <c r="I36">
        <v>1416385679</v>
      </c>
      <c r="J36">
        <v>1413790079</v>
      </c>
      <c r="K36" t="b">
        <v>0</v>
      </c>
      <c r="L36">
        <v>162</v>
      </c>
      <c r="M36" t="b">
        <v>1</v>
      </c>
      <c r="N36" t="s">
        <v>8271</v>
      </c>
      <c r="O36">
        <v>102.99000000000001</v>
      </c>
      <c r="P36">
        <v>63.574074074074076</v>
      </c>
      <c r="Q36" t="s">
        <v>8319</v>
      </c>
      <c r="R36" t="s">
        <v>8347</v>
      </c>
      <c r="S36" s="14">
        <v>41932.061099537037</v>
      </c>
      <c r="T36" s="14">
        <v>41962.102766203701</v>
      </c>
    </row>
    <row r="37" spans="1:20" x14ac:dyDescent="0.25">
      <c r="A37">
        <v>3350</v>
      </c>
      <c r="B37" t="s">
        <v>3349</v>
      </c>
      <c r="C37" t="s">
        <v>7460</v>
      </c>
      <c r="D37">
        <v>3500</v>
      </c>
      <c r="E37">
        <v>3655</v>
      </c>
      <c r="F37" t="s">
        <v>8219</v>
      </c>
      <c r="G37" t="s">
        <v>8243</v>
      </c>
      <c r="H37" t="s">
        <v>8249</v>
      </c>
      <c r="I37">
        <v>1448838000</v>
      </c>
      <c r="J37">
        <v>1445791811</v>
      </c>
      <c r="K37" t="b">
        <v>0</v>
      </c>
      <c r="L37">
        <v>51</v>
      </c>
      <c r="M37" t="b">
        <v>1</v>
      </c>
      <c r="N37" t="s">
        <v>8271</v>
      </c>
      <c r="O37">
        <v>104.42857142857143</v>
      </c>
      <c r="P37">
        <v>71.666666666666671</v>
      </c>
      <c r="Q37" t="s">
        <v>8319</v>
      </c>
      <c r="R37" t="s">
        <v>8347</v>
      </c>
      <c r="S37" s="14">
        <v>42302.451516203706</v>
      </c>
      <c r="T37" s="14">
        <v>42337.708333333336</v>
      </c>
    </row>
    <row r="38" spans="1:20" x14ac:dyDescent="0.25">
      <c r="A38">
        <v>3321</v>
      </c>
      <c r="B38" t="s">
        <v>3321</v>
      </c>
      <c r="C38" t="s">
        <v>7431</v>
      </c>
      <c r="D38">
        <v>500</v>
      </c>
      <c r="E38">
        <v>537</v>
      </c>
      <c r="F38" t="s">
        <v>8219</v>
      </c>
      <c r="G38" t="s">
        <v>8224</v>
      </c>
      <c r="H38" t="s">
        <v>8246</v>
      </c>
      <c r="I38">
        <v>1413431940</v>
      </c>
      <c r="J38">
        <v>1412216665</v>
      </c>
      <c r="K38" t="b">
        <v>0</v>
      </c>
      <c r="L38">
        <v>15</v>
      </c>
      <c r="M38" t="b">
        <v>1</v>
      </c>
      <c r="N38" t="s">
        <v>8271</v>
      </c>
      <c r="O38">
        <v>107.4</v>
      </c>
      <c r="P38">
        <v>35.799999999999997</v>
      </c>
      <c r="Q38" t="s">
        <v>8319</v>
      </c>
      <c r="R38" t="s">
        <v>8347</v>
      </c>
      <c r="S38" s="14">
        <v>41913.850289351853</v>
      </c>
      <c r="T38" s="14">
        <v>41927.915972222225</v>
      </c>
    </row>
    <row r="39" spans="1:20" x14ac:dyDescent="0.25">
      <c r="A39">
        <v>3312</v>
      </c>
      <c r="B39" t="s">
        <v>3312</v>
      </c>
      <c r="C39" t="s">
        <v>7422</v>
      </c>
      <c r="D39">
        <v>2500</v>
      </c>
      <c r="E39">
        <v>2501</v>
      </c>
      <c r="F39" t="s">
        <v>8219</v>
      </c>
      <c r="G39" t="s">
        <v>8224</v>
      </c>
      <c r="H39" t="s">
        <v>8246</v>
      </c>
      <c r="I39">
        <v>1478901600</v>
      </c>
      <c r="J39">
        <v>1477077946</v>
      </c>
      <c r="K39" t="b">
        <v>0</v>
      </c>
      <c r="L39">
        <v>41</v>
      </c>
      <c r="M39" t="b">
        <v>1</v>
      </c>
      <c r="N39" t="s">
        <v>8271</v>
      </c>
      <c r="O39">
        <v>100.03999999999999</v>
      </c>
      <c r="P39">
        <v>61</v>
      </c>
      <c r="Q39" t="s">
        <v>8319</v>
      </c>
      <c r="R39" t="s">
        <v>8347</v>
      </c>
      <c r="S39" s="14">
        <v>42664.559560185182</v>
      </c>
      <c r="T39" s="14">
        <v>42685.666666666664</v>
      </c>
    </row>
    <row r="40" spans="1:20" x14ac:dyDescent="0.25">
      <c r="A40">
        <v>3292</v>
      </c>
      <c r="B40" t="s">
        <v>3292</v>
      </c>
      <c r="C40" t="s">
        <v>7402</v>
      </c>
      <c r="D40">
        <v>101</v>
      </c>
      <c r="E40">
        <v>289</v>
      </c>
      <c r="F40" t="s">
        <v>8219</v>
      </c>
      <c r="G40" t="s">
        <v>8225</v>
      </c>
      <c r="H40" t="s">
        <v>8247</v>
      </c>
      <c r="I40">
        <v>1449257348</v>
      </c>
      <c r="J40">
        <v>1444069748</v>
      </c>
      <c r="K40" t="b">
        <v>0</v>
      </c>
      <c r="L40">
        <v>15</v>
      </c>
      <c r="M40" t="b">
        <v>1</v>
      </c>
      <c r="N40" t="s">
        <v>8271</v>
      </c>
      <c r="O40">
        <v>286.13861386138615</v>
      </c>
      <c r="P40">
        <v>19.266666666666666</v>
      </c>
      <c r="Q40" t="s">
        <v>8319</v>
      </c>
      <c r="R40" t="s">
        <v>8347</v>
      </c>
      <c r="S40" s="14">
        <v>42282.520231481481</v>
      </c>
      <c r="T40" s="14">
        <v>42342.561898148146</v>
      </c>
    </row>
    <row r="41" spans="1:20" x14ac:dyDescent="0.25">
      <c r="A41">
        <v>3277</v>
      </c>
      <c r="B41" t="s">
        <v>3277</v>
      </c>
      <c r="C41" t="s">
        <v>7387</v>
      </c>
      <c r="D41">
        <v>5000</v>
      </c>
      <c r="E41">
        <v>5430</v>
      </c>
      <c r="F41" t="s">
        <v>8219</v>
      </c>
      <c r="G41" t="s">
        <v>8225</v>
      </c>
      <c r="H41" t="s">
        <v>8247</v>
      </c>
      <c r="I41">
        <v>1416331406</v>
      </c>
      <c r="J41">
        <v>1413735806</v>
      </c>
      <c r="K41" t="b">
        <v>1</v>
      </c>
      <c r="L41">
        <v>100</v>
      </c>
      <c r="M41" t="b">
        <v>1</v>
      </c>
      <c r="N41" t="s">
        <v>8271</v>
      </c>
      <c r="O41">
        <v>108.60000000000001</v>
      </c>
      <c r="P41">
        <v>54.3</v>
      </c>
      <c r="Q41" t="s">
        <v>8319</v>
      </c>
      <c r="R41" t="s">
        <v>8347</v>
      </c>
      <c r="S41" s="14">
        <v>41931.432939814818</v>
      </c>
      <c r="T41" s="14">
        <v>41961.474606481483</v>
      </c>
    </row>
    <row r="42" spans="1:20" x14ac:dyDescent="0.25">
      <c r="A42">
        <v>3272</v>
      </c>
      <c r="B42" t="s">
        <v>3272</v>
      </c>
      <c r="C42" t="s">
        <v>7382</v>
      </c>
      <c r="D42">
        <v>10000</v>
      </c>
      <c r="E42">
        <v>15443</v>
      </c>
      <c r="F42" t="s">
        <v>8219</v>
      </c>
      <c r="G42" t="s">
        <v>8224</v>
      </c>
      <c r="H42" t="s">
        <v>8246</v>
      </c>
      <c r="I42">
        <v>1446814809</v>
      </c>
      <c r="J42">
        <v>1444219209</v>
      </c>
      <c r="K42" t="b">
        <v>1</v>
      </c>
      <c r="L42">
        <v>145</v>
      </c>
      <c r="M42" t="b">
        <v>1</v>
      </c>
      <c r="N42" t="s">
        <v>8271</v>
      </c>
      <c r="O42">
        <v>154.43</v>
      </c>
      <c r="P42">
        <v>106.50344827586207</v>
      </c>
      <c r="Q42" t="s">
        <v>8319</v>
      </c>
      <c r="R42" t="s">
        <v>8347</v>
      </c>
      <c r="S42" s="14">
        <v>42284.250104166669</v>
      </c>
      <c r="T42" s="14">
        <v>42314.291770833333</v>
      </c>
    </row>
    <row r="43" spans="1:20" x14ac:dyDescent="0.25">
      <c r="A43">
        <v>3271</v>
      </c>
      <c r="B43" t="s">
        <v>3271</v>
      </c>
      <c r="C43" t="s">
        <v>7381</v>
      </c>
      <c r="D43">
        <v>1500</v>
      </c>
      <c r="E43">
        <v>1950</v>
      </c>
      <c r="F43" t="s">
        <v>8219</v>
      </c>
      <c r="G43" t="s">
        <v>8225</v>
      </c>
      <c r="H43" t="s">
        <v>8247</v>
      </c>
      <c r="I43">
        <v>1414927775</v>
      </c>
      <c r="J43">
        <v>1412332175</v>
      </c>
      <c r="K43" t="b">
        <v>1</v>
      </c>
      <c r="L43">
        <v>51</v>
      </c>
      <c r="M43" t="b">
        <v>1</v>
      </c>
      <c r="N43" t="s">
        <v>8271</v>
      </c>
      <c r="O43">
        <v>130</v>
      </c>
      <c r="P43">
        <v>38.235294117647058</v>
      </c>
      <c r="Q43" t="s">
        <v>8319</v>
      </c>
      <c r="R43" t="s">
        <v>8347</v>
      </c>
      <c r="S43" s="14">
        <v>41915.187210648146</v>
      </c>
      <c r="T43" s="14">
        <v>41945.228877314818</v>
      </c>
    </row>
    <row r="44" spans="1:20" x14ac:dyDescent="0.25">
      <c r="A44">
        <v>3263</v>
      </c>
      <c r="B44" t="s">
        <v>3263</v>
      </c>
      <c r="C44" t="s">
        <v>7373</v>
      </c>
      <c r="D44">
        <v>2500</v>
      </c>
      <c r="E44">
        <v>2804.16</v>
      </c>
      <c r="F44" t="s">
        <v>8219</v>
      </c>
      <c r="G44" t="s">
        <v>8224</v>
      </c>
      <c r="H44" t="s">
        <v>8246</v>
      </c>
      <c r="I44">
        <v>1446238800</v>
      </c>
      <c r="J44">
        <v>1444220588</v>
      </c>
      <c r="K44" t="b">
        <v>1</v>
      </c>
      <c r="L44">
        <v>68</v>
      </c>
      <c r="M44" t="b">
        <v>1</v>
      </c>
      <c r="N44" t="s">
        <v>8271</v>
      </c>
      <c r="O44">
        <v>112.1664</v>
      </c>
      <c r="P44">
        <v>41.237647058823526</v>
      </c>
      <c r="Q44" t="s">
        <v>8319</v>
      </c>
      <c r="R44" t="s">
        <v>8347</v>
      </c>
      <c r="S44" s="14">
        <v>42284.266064814816</v>
      </c>
      <c r="T44" s="14">
        <v>42307.625</v>
      </c>
    </row>
    <row r="45" spans="1:20" x14ac:dyDescent="0.25">
      <c r="A45">
        <v>3260</v>
      </c>
      <c r="B45" t="s">
        <v>3260</v>
      </c>
      <c r="C45" t="s">
        <v>7370</v>
      </c>
      <c r="D45">
        <v>5000</v>
      </c>
      <c r="E45">
        <v>5462</v>
      </c>
      <c r="F45" t="s">
        <v>8219</v>
      </c>
      <c r="G45" t="s">
        <v>8224</v>
      </c>
      <c r="H45" t="s">
        <v>8246</v>
      </c>
      <c r="I45">
        <v>1448903318</v>
      </c>
      <c r="J45">
        <v>1445875718</v>
      </c>
      <c r="K45" t="b">
        <v>1</v>
      </c>
      <c r="L45">
        <v>73</v>
      </c>
      <c r="M45" t="b">
        <v>1</v>
      </c>
      <c r="N45" t="s">
        <v>8271</v>
      </c>
      <c r="O45">
        <v>109.24000000000001</v>
      </c>
      <c r="P45">
        <v>74.821917808219183</v>
      </c>
      <c r="Q45" t="s">
        <v>8319</v>
      </c>
      <c r="R45" t="s">
        <v>8347</v>
      </c>
      <c r="S45" s="14">
        <v>42303.422662037039</v>
      </c>
      <c r="T45" s="14">
        <v>42338.464328703703</v>
      </c>
    </row>
    <row r="46" spans="1:20" x14ac:dyDescent="0.25">
      <c r="A46">
        <v>3250</v>
      </c>
      <c r="B46" t="s">
        <v>3250</v>
      </c>
      <c r="C46" t="s">
        <v>7360</v>
      </c>
      <c r="D46">
        <v>25000</v>
      </c>
      <c r="E46">
        <v>25388</v>
      </c>
      <c r="F46" t="s">
        <v>8219</v>
      </c>
      <c r="G46" t="s">
        <v>8224</v>
      </c>
      <c r="H46" t="s">
        <v>8246</v>
      </c>
      <c r="I46">
        <v>1415213324</v>
      </c>
      <c r="J46">
        <v>1412617724</v>
      </c>
      <c r="K46" t="b">
        <v>1</v>
      </c>
      <c r="L46">
        <v>213</v>
      </c>
      <c r="M46" t="b">
        <v>1</v>
      </c>
      <c r="N46" t="s">
        <v>8271</v>
      </c>
      <c r="O46">
        <v>101.55199999999999</v>
      </c>
      <c r="P46">
        <v>119.1924882629108</v>
      </c>
      <c r="Q46" t="s">
        <v>8319</v>
      </c>
      <c r="R46" t="s">
        <v>8347</v>
      </c>
      <c r="S46" s="14">
        <v>41918.492175925923</v>
      </c>
      <c r="T46" s="14">
        <v>41948.533842592595</v>
      </c>
    </row>
    <row r="47" spans="1:20" x14ac:dyDescent="0.25">
      <c r="A47">
        <v>3229</v>
      </c>
      <c r="B47" t="s">
        <v>3229</v>
      </c>
      <c r="C47" t="s">
        <v>7339</v>
      </c>
      <c r="D47">
        <v>20000</v>
      </c>
      <c r="E47">
        <v>21573</v>
      </c>
      <c r="F47" t="s">
        <v>8219</v>
      </c>
      <c r="G47" t="s">
        <v>8224</v>
      </c>
      <c r="H47" t="s">
        <v>8246</v>
      </c>
      <c r="I47">
        <v>1416470398</v>
      </c>
      <c r="J47">
        <v>1413874798</v>
      </c>
      <c r="K47" t="b">
        <v>1</v>
      </c>
      <c r="L47">
        <v>202</v>
      </c>
      <c r="M47" t="b">
        <v>1</v>
      </c>
      <c r="N47" t="s">
        <v>8271</v>
      </c>
      <c r="O47">
        <v>107.86500000000001</v>
      </c>
      <c r="P47">
        <v>106.79702970297029</v>
      </c>
      <c r="Q47" t="s">
        <v>8319</v>
      </c>
      <c r="R47" t="s">
        <v>8347</v>
      </c>
      <c r="S47" s="14">
        <v>41933.041643518518</v>
      </c>
      <c r="T47" s="14">
        <v>41963.083310185182</v>
      </c>
    </row>
    <row r="48" spans="1:20" x14ac:dyDescent="0.25">
      <c r="A48">
        <v>3217</v>
      </c>
      <c r="B48" t="s">
        <v>3217</v>
      </c>
      <c r="C48" t="s">
        <v>7327</v>
      </c>
      <c r="D48">
        <v>4500</v>
      </c>
      <c r="E48">
        <v>5221</v>
      </c>
      <c r="F48" t="s">
        <v>8219</v>
      </c>
      <c r="G48" t="s">
        <v>8224</v>
      </c>
      <c r="H48" t="s">
        <v>8246</v>
      </c>
      <c r="I48">
        <v>1478264784</v>
      </c>
      <c r="J48">
        <v>1475672784</v>
      </c>
      <c r="K48" t="b">
        <v>1</v>
      </c>
      <c r="L48">
        <v>104</v>
      </c>
      <c r="M48" t="b">
        <v>1</v>
      </c>
      <c r="N48" t="s">
        <v>8271</v>
      </c>
      <c r="O48">
        <v>116.02222222222223</v>
      </c>
      <c r="P48">
        <v>50.20192307692308</v>
      </c>
      <c r="Q48" t="s">
        <v>8319</v>
      </c>
      <c r="R48" t="s">
        <v>8347</v>
      </c>
      <c r="S48" s="14">
        <v>42648.296111111114</v>
      </c>
      <c r="T48" s="14">
        <v>42678.296111111114</v>
      </c>
    </row>
    <row r="49" spans="1:20" x14ac:dyDescent="0.25">
      <c r="A49">
        <v>47</v>
      </c>
      <c r="B49" t="s">
        <v>49</v>
      </c>
      <c r="C49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v>107.61100000000002</v>
      </c>
      <c r="P49">
        <v>76.865000000000009</v>
      </c>
      <c r="Q49" t="s">
        <v>8313</v>
      </c>
      <c r="R49" t="s">
        <v>8358</v>
      </c>
      <c r="S49" s="14">
        <v>41932.569525462961</v>
      </c>
      <c r="T49" s="14">
        <v>41992.611192129632</v>
      </c>
    </row>
    <row r="50" spans="1:20" x14ac:dyDescent="0.25">
      <c r="A50">
        <v>3166</v>
      </c>
      <c r="B50" t="s">
        <v>3166</v>
      </c>
      <c r="C50" t="s">
        <v>7276</v>
      </c>
      <c r="D50">
        <v>35000</v>
      </c>
      <c r="E50">
        <v>56079.83</v>
      </c>
      <c r="F50" t="s">
        <v>8219</v>
      </c>
      <c r="G50" t="s">
        <v>8224</v>
      </c>
      <c r="H50" t="s">
        <v>8246</v>
      </c>
      <c r="I50">
        <v>1416988740</v>
      </c>
      <c r="J50">
        <v>1414514153</v>
      </c>
      <c r="K50" t="b">
        <v>1</v>
      </c>
      <c r="L50">
        <v>930</v>
      </c>
      <c r="M50" t="b">
        <v>1</v>
      </c>
      <c r="N50" t="s">
        <v>8271</v>
      </c>
      <c r="O50">
        <v>160.22808571428573</v>
      </c>
      <c r="P50">
        <v>60.300892473118282</v>
      </c>
      <c r="Q50" t="s">
        <v>8319</v>
      </c>
      <c r="R50" t="s">
        <v>8347</v>
      </c>
      <c r="S50" s="14">
        <v>41940.44158564815</v>
      </c>
      <c r="T50" s="14">
        <v>41969.082638888889</v>
      </c>
    </row>
    <row r="51" spans="1:20" x14ac:dyDescent="0.25">
      <c r="A51">
        <v>3152</v>
      </c>
      <c r="B51" t="s">
        <v>3152</v>
      </c>
      <c r="C51" t="s">
        <v>7262</v>
      </c>
      <c r="D51">
        <v>2200</v>
      </c>
      <c r="E51">
        <v>2331</v>
      </c>
      <c r="F51" t="s">
        <v>8219</v>
      </c>
      <c r="G51" t="s">
        <v>8225</v>
      </c>
      <c r="H51" t="s">
        <v>8247</v>
      </c>
      <c r="I51">
        <v>1383425367</v>
      </c>
      <c r="J51">
        <v>1380833367</v>
      </c>
      <c r="K51" t="b">
        <v>1</v>
      </c>
      <c r="L51">
        <v>67</v>
      </c>
      <c r="M51" t="b">
        <v>1</v>
      </c>
      <c r="N51" t="s">
        <v>8271</v>
      </c>
      <c r="O51">
        <v>105.95454545454545</v>
      </c>
      <c r="P51">
        <v>34.791044776119406</v>
      </c>
      <c r="Q51" t="s">
        <v>8319</v>
      </c>
      <c r="R51" t="s">
        <v>8347</v>
      </c>
      <c r="S51" s="14">
        <v>41550.617673611108</v>
      </c>
      <c r="T51" s="14">
        <v>41580.617673611108</v>
      </c>
    </row>
    <row r="52" spans="1:20" x14ac:dyDescent="0.25">
      <c r="A52">
        <v>3150</v>
      </c>
      <c r="B52" t="s">
        <v>3150</v>
      </c>
      <c r="C52" t="s">
        <v>7260</v>
      </c>
      <c r="D52">
        <v>3500</v>
      </c>
      <c r="E52">
        <v>3535</v>
      </c>
      <c r="F52" t="s">
        <v>8219</v>
      </c>
      <c r="G52" t="s">
        <v>8224</v>
      </c>
      <c r="H52" t="s">
        <v>8246</v>
      </c>
      <c r="I52">
        <v>1295928000</v>
      </c>
      <c r="J52">
        <v>1288160403</v>
      </c>
      <c r="K52" t="b">
        <v>1</v>
      </c>
      <c r="L52">
        <v>104</v>
      </c>
      <c r="M52" t="b">
        <v>1</v>
      </c>
      <c r="N52" t="s">
        <v>8271</v>
      </c>
      <c r="O52">
        <v>101</v>
      </c>
      <c r="P52">
        <v>33.990384615384613</v>
      </c>
      <c r="Q52" t="s">
        <v>8319</v>
      </c>
      <c r="R52" t="s">
        <v>8347</v>
      </c>
      <c r="S52" s="14">
        <v>40478.013923611114</v>
      </c>
      <c r="T52" s="14">
        <v>40567.916666666664</v>
      </c>
    </row>
    <row r="53" spans="1:20" x14ac:dyDescent="0.25">
      <c r="A53">
        <v>3034</v>
      </c>
      <c r="B53" t="s">
        <v>3034</v>
      </c>
      <c r="C53" s="3" t="s">
        <v>7144</v>
      </c>
      <c r="D53">
        <v>100000</v>
      </c>
      <c r="E53">
        <v>112536</v>
      </c>
      <c r="F53" t="s">
        <v>8219</v>
      </c>
      <c r="G53" t="s">
        <v>8224</v>
      </c>
      <c r="H53" t="s">
        <v>8246</v>
      </c>
      <c r="I53">
        <v>1477972740</v>
      </c>
      <c r="J53">
        <v>1475326255</v>
      </c>
      <c r="K53" t="b">
        <v>0</v>
      </c>
      <c r="L53">
        <v>1260</v>
      </c>
      <c r="M53" t="b">
        <v>1</v>
      </c>
      <c r="N53" t="s">
        <v>8303</v>
      </c>
      <c r="O53">
        <v>112.53599999999999</v>
      </c>
      <c r="P53">
        <v>89.314285714285717</v>
      </c>
      <c r="Q53" t="s">
        <v>8319</v>
      </c>
      <c r="R53" t="s">
        <v>8356</v>
      </c>
      <c r="S53" s="14">
        <v>42644.285358796296</v>
      </c>
      <c r="T53" s="14">
        <v>42674.915972222225</v>
      </c>
    </row>
    <row r="54" spans="1:20" x14ac:dyDescent="0.25">
      <c r="A54">
        <v>3029</v>
      </c>
      <c r="B54" t="s">
        <v>3029</v>
      </c>
      <c r="C54" t="s">
        <v>7139</v>
      </c>
      <c r="D54">
        <v>30000</v>
      </c>
      <c r="E54">
        <v>32903</v>
      </c>
      <c r="F54" t="s">
        <v>8219</v>
      </c>
      <c r="G54" t="s">
        <v>8224</v>
      </c>
      <c r="H54" t="s">
        <v>8246</v>
      </c>
      <c r="I54">
        <v>1416285300</v>
      </c>
      <c r="J54">
        <v>1413824447</v>
      </c>
      <c r="K54" t="b">
        <v>0</v>
      </c>
      <c r="L54">
        <v>348</v>
      </c>
      <c r="M54" t="b">
        <v>1</v>
      </c>
      <c r="N54" t="s">
        <v>8303</v>
      </c>
      <c r="O54">
        <v>109.67666666666666</v>
      </c>
      <c r="P54">
        <v>94.548850574712645</v>
      </c>
      <c r="Q54" t="s">
        <v>8319</v>
      </c>
      <c r="R54" t="s">
        <v>8356</v>
      </c>
      <c r="S54" s="14">
        <v>41932.458877314813</v>
      </c>
      <c r="T54" s="14">
        <v>41960.940972222219</v>
      </c>
    </row>
    <row r="55" spans="1:20" x14ac:dyDescent="0.25">
      <c r="A55">
        <v>3021</v>
      </c>
      <c r="B55" t="s">
        <v>3021</v>
      </c>
      <c r="C55" t="s">
        <v>7131</v>
      </c>
      <c r="D55">
        <v>4500</v>
      </c>
      <c r="E55">
        <v>5221</v>
      </c>
      <c r="F55" t="s">
        <v>8219</v>
      </c>
      <c r="G55" t="s">
        <v>8224</v>
      </c>
      <c r="H55" t="s">
        <v>8246</v>
      </c>
      <c r="I55">
        <v>1479794340</v>
      </c>
      <c r="J55">
        <v>1476715869</v>
      </c>
      <c r="K55" t="b">
        <v>0</v>
      </c>
      <c r="L55">
        <v>103</v>
      </c>
      <c r="M55" t="b">
        <v>1</v>
      </c>
      <c r="N55" t="s">
        <v>8303</v>
      </c>
      <c r="O55">
        <v>116.02222222222223</v>
      </c>
      <c r="P55">
        <v>50.689320388349515</v>
      </c>
      <c r="Q55" t="s">
        <v>8319</v>
      </c>
      <c r="R55" t="s">
        <v>8356</v>
      </c>
      <c r="S55" s="14">
        <v>42660.368854166663</v>
      </c>
      <c r="T55" s="14">
        <v>42695.999305555553</v>
      </c>
    </row>
    <row r="56" spans="1:20" x14ac:dyDescent="0.25">
      <c r="A56">
        <v>3014</v>
      </c>
      <c r="B56" t="s">
        <v>3014</v>
      </c>
      <c r="C56" t="s">
        <v>7124</v>
      </c>
      <c r="D56">
        <v>25000</v>
      </c>
      <c r="E56">
        <v>28276</v>
      </c>
      <c r="F56" t="s">
        <v>8219</v>
      </c>
      <c r="G56" t="s">
        <v>8224</v>
      </c>
      <c r="H56" t="s">
        <v>8246</v>
      </c>
      <c r="I56">
        <v>1415163600</v>
      </c>
      <c r="J56">
        <v>1412737080</v>
      </c>
      <c r="K56" t="b">
        <v>0</v>
      </c>
      <c r="L56">
        <v>557</v>
      </c>
      <c r="M56" t="b">
        <v>1</v>
      </c>
      <c r="N56" t="s">
        <v>8303</v>
      </c>
      <c r="O56">
        <v>113.104</v>
      </c>
      <c r="P56">
        <v>50.764811490125673</v>
      </c>
      <c r="Q56" t="s">
        <v>8319</v>
      </c>
      <c r="R56" t="s">
        <v>8356</v>
      </c>
      <c r="S56" s="14">
        <v>41919.873611111114</v>
      </c>
      <c r="T56" s="14">
        <v>41947.958333333336</v>
      </c>
    </row>
    <row r="57" spans="1:20" x14ac:dyDescent="0.25">
      <c r="A57">
        <v>3009</v>
      </c>
      <c r="B57" t="s">
        <v>3009</v>
      </c>
      <c r="C57" t="s">
        <v>7119</v>
      </c>
      <c r="D57">
        <v>25000</v>
      </c>
      <c r="E57">
        <v>29939</v>
      </c>
      <c r="F57" t="s">
        <v>8219</v>
      </c>
      <c r="G57" t="s">
        <v>8224</v>
      </c>
      <c r="H57" t="s">
        <v>8246</v>
      </c>
      <c r="I57">
        <v>1417012840</v>
      </c>
      <c r="J57">
        <v>1414417240</v>
      </c>
      <c r="K57" t="b">
        <v>0</v>
      </c>
      <c r="L57">
        <v>128</v>
      </c>
      <c r="M57" t="b">
        <v>1</v>
      </c>
      <c r="N57" t="s">
        <v>8303</v>
      </c>
      <c r="O57">
        <v>119.756</v>
      </c>
      <c r="P57">
        <v>233.8984375</v>
      </c>
      <c r="Q57" t="s">
        <v>8319</v>
      </c>
      <c r="R57" t="s">
        <v>8356</v>
      </c>
      <c r="S57" s="14">
        <v>41939.319907407407</v>
      </c>
      <c r="T57" s="14">
        <v>41969.361574074072</v>
      </c>
    </row>
    <row r="58" spans="1:20" x14ac:dyDescent="0.25">
      <c r="A58">
        <v>3004</v>
      </c>
      <c r="B58" t="s">
        <v>3004</v>
      </c>
      <c r="C58" t="s">
        <v>7114</v>
      </c>
      <c r="D58">
        <v>40000</v>
      </c>
      <c r="E58">
        <v>45126</v>
      </c>
      <c r="F58" t="s">
        <v>8219</v>
      </c>
      <c r="G58" t="s">
        <v>8224</v>
      </c>
      <c r="H58" t="s">
        <v>8246</v>
      </c>
      <c r="I58">
        <v>1416089324</v>
      </c>
      <c r="J58">
        <v>1413493724</v>
      </c>
      <c r="K58" t="b">
        <v>0</v>
      </c>
      <c r="L58">
        <v>277</v>
      </c>
      <c r="M58" t="b">
        <v>1</v>
      </c>
      <c r="N58" t="s">
        <v>8303</v>
      </c>
      <c r="O58">
        <v>112.815</v>
      </c>
      <c r="P58">
        <v>162.90974729241879</v>
      </c>
      <c r="Q58" t="s">
        <v>8319</v>
      </c>
      <c r="R58" t="s">
        <v>8356</v>
      </c>
      <c r="S58" s="14">
        <v>41928.631064814814</v>
      </c>
      <c r="T58" s="14">
        <v>41958.672731481478</v>
      </c>
    </row>
    <row r="59" spans="1:20" x14ac:dyDescent="0.25">
      <c r="A59">
        <v>2985</v>
      </c>
      <c r="B59" t="s">
        <v>2985</v>
      </c>
      <c r="C59" t="s">
        <v>7095</v>
      </c>
      <c r="D59">
        <v>10000</v>
      </c>
      <c r="E59">
        <v>12165</v>
      </c>
      <c r="F59" t="s">
        <v>8219</v>
      </c>
      <c r="G59" t="s">
        <v>8228</v>
      </c>
      <c r="H59" t="s">
        <v>8250</v>
      </c>
      <c r="I59">
        <v>1477886400</v>
      </c>
      <c r="J59">
        <v>1476228128</v>
      </c>
      <c r="K59" t="b">
        <v>0</v>
      </c>
      <c r="L59">
        <v>111</v>
      </c>
      <c r="M59" t="b">
        <v>1</v>
      </c>
      <c r="N59" t="s">
        <v>8303</v>
      </c>
      <c r="O59">
        <v>121.64999999999999</v>
      </c>
      <c r="P59">
        <v>109.5945945945946</v>
      </c>
      <c r="Q59" t="s">
        <v>8319</v>
      </c>
      <c r="R59" t="s">
        <v>8356</v>
      </c>
      <c r="S59" s="14">
        <v>42654.723703703705</v>
      </c>
      <c r="T59" s="14">
        <v>42673.916666666664</v>
      </c>
    </row>
    <row r="60" spans="1:20" x14ac:dyDescent="0.25">
      <c r="A60">
        <v>58</v>
      </c>
      <c r="B60" t="s">
        <v>60</v>
      </c>
      <c r="C60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v>102.91</v>
      </c>
      <c r="P60">
        <v>137.21333333333334</v>
      </c>
      <c r="Q60" t="s">
        <v>8313</v>
      </c>
      <c r="R60" t="s">
        <v>8358</v>
      </c>
      <c r="S60" s="14">
        <v>41932.495046296295</v>
      </c>
      <c r="T60" s="14">
        <v>41962.536712962959</v>
      </c>
    </row>
    <row r="61" spans="1:20" x14ac:dyDescent="0.25">
      <c r="A61">
        <v>2978</v>
      </c>
      <c r="B61" t="s">
        <v>2978</v>
      </c>
      <c r="C61" t="s">
        <v>7088</v>
      </c>
      <c r="D61">
        <v>750</v>
      </c>
      <c r="E61">
        <v>971</v>
      </c>
      <c r="F61" t="s">
        <v>8219</v>
      </c>
      <c r="G61" t="s">
        <v>8224</v>
      </c>
      <c r="H61" t="s">
        <v>8246</v>
      </c>
      <c r="I61">
        <v>1413784740</v>
      </c>
      <c r="J61">
        <v>1412954547</v>
      </c>
      <c r="K61" t="b">
        <v>0</v>
      </c>
      <c r="L61">
        <v>16</v>
      </c>
      <c r="M61" t="b">
        <v>1</v>
      </c>
      <c r="N61" t="s">
        <v>8271</v>
      </c>
      <c r="O61">
        <v>129.46666666666667</v>
      </c>
      <c r="P61">
        <v>60.6875</v>
      </c>
      <c r="Q61" t="s">
        <v>8319</v>
      </c>
      <c r="R61" t="s">
        <v>8347</v>
      </c>
      <c r="S61" s="14">
        <v>41922.390590277777</v>
      </c>
      <c r="T61" s="14">
        <v>41931.999305555553</v>
      </c>
    </row>
    <row r="62" spans="1:20" x14ac:dyDescent="0.25">
      <c r="A62">
        <v>2975</v>
      </c>
      <c r="B62" t="s">
        <v>2975</v>
      </c>
      <c r="C62" t="s">
        <v>7085</v>
      </c>
      <c r="D62">
        <v>8000</v>
      </c>
      <c r="E62">
        <v>8010</v>
      </c>
      <c r="F62" t="s">
        <v>8219</v>
      </c>
      <c r="G62" t="s">
        <v>8224</v>
      </c>
      <c r="H62" t="s">
        <v>8246</v>
      </c>
      <c r="I62">
        <v>1417057200</v>
      </c>
      <c r="J62">
        <v>1414599886</v>
      </c>
      <c r="K62" t="b">
        <v>0</v>
      </c>
      <c r="L62">
        <v>113</v>
      </c>
      <c r="M62" t="b">
        <v>1</v>
      </c>
      <c r="N62" t="s">
        <v>8271</v>
      </c>
      <c r="O62">
        <v>100.125</v>
      </c>
      <c r="P62">
        <v>70.884955752212392</v>
      </c>
      <c r="Q62" t="s">
        <v>8319</v>
      </c>
      <c r="R62" t="s">
        <v>8347</v>
      </c>
      <c r="S62" s="14">
        <v>41941.433865740742</v>
      </c>
      <c r="T62" s="14">
        <v>41969.875</v>
      </c>
    </row>
    <row r="63" spans="1:20" x14ac:dyDescent="0.25">
      <c r="A63">
        <v>2837</v>
      </c>
      <c r="B63" t="s">
        <v>2837</v>
      </c>
      <c r="C63" t="s">
        <v>6947</v>
      </c>
      <c r="D63">
        <v>850</v>
      </c>
      <c r="E63">
        <v>850</v>
      </c>
      <c r="F63" t="s">
        <v>8219</v>
      </c>
      <c r="G63" t="s">
        <v>8229</v>
      </c>
      <c r="H63" t="s">
        <v>8251</v>
      </c>
      <c r="I63">
        <v>1449701284</v>
      </c>
      <c r="J63">
        <v>1446241684</v>
      </c>
      <c r="K63" t="b">
        <v>0</v>
      </c>
      <c r="L63">
        <v>21</v>
      </c>
      <c r="M63" t="b">
        <v>1</v>
      </c>
      <c r="N63" t="s">
        <v>8271</v>
      </c>
      <c r="O63">
        <v>100</v>
      </c>
      <c r="P63">
        <v>40.476190476190474</v>
      </c>
      <c r="Q63" t="s">
        <v>8319</v>
      </c>
      <c r="R63" t="s">
        <v>8347</v>
      </c>
      <c r="S63" s="14">
        <v>42307.658379629633</v>
      </c>
      <c r="T63" s="14">
        <v>42347.700046296297</v>
      </c>
    </row>
    <row r="64" spans="1:20" x14ac:dyDescent="0.25">
      <c r="A64">
        <v>2832</v>
      </c>
      <c r="B64" t="s">
        <v>2832</v>
      </c>
      <c r="C64" t="s">
        <v>6942</v>
      </c>
      <c r="D64">
        <v>2500</v>
      </c>
      <c r="E64">
        <v>2867.99</v>
      </c>
      <c r="F64" t="s">
        <v>8219</v>
      </c>
      <c r="G64" t="s">
        <v>8225</v>
      </c>
      <c r="H64" t="s">
        <v>8247</v>
      </c>
      <c r="I64">
        <v>1416780000</v>
      </c>
      <c r="J64">
        <v>1414342894</v>
      </c>
      <c r="K64" t="b">
        <v>0</v>
      </c>
      <c r="L64">
        <v>95</v>
      </c>
      <c r="M64" t="b">
        <v>1</v>
      </c>
      <c r="N64" t="s">
        <v>8271</v>
      </c>
      <c r="O64">
        <v>114.71959999999999</v>
      </c>
      <c r="P64">
        <v>30.189368421052631</v>
      </c>
      <c r="Q64" t="s">
        <v>8319</v>
      </c>
      <c r="R64" t="s">
        <v>8347</v>
      </c>
      <c r="S64" s="14">
        <v>41938.459421296298</v>
      </c>
      <c r="T64" s="14">
        <v>41966.666666666664</v>
      </c>
    </row>
    <row r="65" spans="1:20" x14ac:dyDescent="0.25">
      <c r="A65">
        <v>2784</v>
      </c>
      <c r="B65" t="s">
        <v>2784</v>
      </c>
      <c r="C65" t="s">
        <v>6894</v>
      </c>
      <c r="D65">
        <v>6000</v>
      </c>
      <c r="E65">
        <v>7140</v>
      </c>
      <c r="F65" t="s">
        <v>8219</v>
      </c>
      <c r="G65" t="s">
        <v>8224</v>
      </c>
      <c r="H65" t="s">
        <v>8246</v>
      </c>
      <c r="I65">
        <v>1414608843</v>
      </c>
      <c r="J65">
        <v>1412794443</v>
      </c>
      <c r="K65" t="b">
        <v>0</v>
      </c>
      <c r="L65">
        <v>108</v>
      </c>
      <c r="M65" t="b">
        <v>1</v>
      </c>
      <c r="N65" t="s">
        <v>8271</v>
      </c>
      <c r="O65">
        <v>119</v>
      </c>
      <c r="P65">
        <v>66.111111111111114</v>
      </c>
      <c r="Q65" t="s">
        <v>8319</v>
      </c>
      <c r="R65" t="s">
        <v>8347</v>
      </c>
      <c r="S65" s="14">
        <v>41920.537534722222</v>
      </c>
      <c r="T65" s="14">
        <v>41941.537534722222</v>
      </c>
    </row>
    <row r="66" spans="1:20" x14ac:dyDescent="0.25">
      <c r="A66">
        <v>2720</v>
      </c>
      <c r="B66" t="s">
        <v>2720</v>
      </c>
      <c r="C66" t="s">
        <v>6830</v>
      </c>
      <c r="D66">
        <v>25000</v>
      </c>
      <c r="E66">
        <v>29531</v>
      </c>
      <c r="F66" t="s">
        <v>8219</v>
      </c>
      <c r="G66" t="s">
        <v>8224</v>
      </c>
      <c r="H66" t="s">
        <v>8246</v>
      </c>
      <c r="I66">
        <v>1478866253</v>
      </c>
      <c r="J66">
        <v>1476270653</v>
      </c>
      <c r="K66" t="b">
        <v>0</v>
      </c>
      <c r="L66">
        <v>173</v>
      </c>
      <c r="M66" t="b">
        <v>1</v>
      </c>
      <c r="N66" t="s">
        <v>8303</v>
      </c>
      <c r="O66">
        <v>118.12400000000001</v>
      </c>
      <c r="P66">
        <v>170.69942196531792</v>
      </c>
      <c r="Q66" t="s">
        <v>8319</v>
      </c>
      <c r="R66" t="s">
        <v>8356</v>
      </c>
      <c r="S66" s="14">
        <v>42655.215891203705</v>
      </c>
      <c r="T66" s="14">
        <v>42685.257557870369</v>
      </c>
    </row>
    <row r="67" spans="1:20" x14ac:dyDescent="0.25">
      <c r="A67">
        <v>2717</v>
      </c>
      <c r="B67" t="s">
        <v>2717</v>
      </c>
      <c r="C67" t="s">
        <v>6827</v>
      </c>
      <c r="D67">
        <v>25000</v>
      </c>
      <c r="E67">
        <v>30026</v>
      </c>
      <c r="F67" t="s">
        <v>8219</v>
      </c>
      <c r="G67" t="s">
        <v>8224</v>
      </c>
      <c r="H67" t="s">
        <v>8246</v>
      </c>
      <c r="I67">
        <v>1417906649</v>
      </c>
      <c r="J67">
        <v>1414015049</v>
      </c>
      <c r="K67" t="b">
        <v>1</v>
      </c>
      <c r="L67">
        <v>325</v>
      </c>
      <c r="M67" t="b">
        <v>1</v>
      </c>
      <c r="N67" t="s">
        <v>8303</v>
      </c>
      <c r="O67">
        <v>120.10400000000001</v>
      </c>
      <c r="P67">
        <v>92.387692307692305</v>
      </c>
      <c r="Q67" t="s">
        <v>8319</v>
      </c>
      <c r="R67" t="s">
        <v>8356</v>
      </c>
      <c r="S67" s="14">
        <v>41934.664918981478</v>
      </c>
      <c r="T67" s="14">
        <v>41979.706585648149</v>
      </c>
    </row>
    <row r="68" spans="1:20" x14ac:dyDescent="0.25">
      <c r="A68">
        <v>2627</v>
      </c>
      <c r="B68" t="s">
        <v>2627</v>
      </c>
      <c r="C68" t="s">
        <v>6737</v>
      </c>
      <c r="D68">
        <v>150</v>
      </c>
      <c r="E68">
        <v>970</v>
      </c>
      <c r="F68" t="s">
        <v>8219</v>
      </c>
      <c r="G68" t="s">
        <v>8224</v>
      </c>
      <c r="H68" t="s">
        <v>8246</v>
      </c>
      <c r="I68">
        <v>1448571261</v>
      </c>
      <c r="J68">
        <v>1445975661</v>
      </c>
      <c r="K68" t="b">
        <v>0</v>
      </c>
      <c r="L68">
        <v>45</v>
      </c>
      <c r="M68" t="b">
        <v>1</v>
      </c>
      <c r="N68" t="s">
        <v>8301</v>
      </c>
      <c r="O68">
        <v>646.66666666666663</v>
      </c>
      <c r="P68">
        <v>21.555555555555557</v>
      </c>
      <c r="Q68" t="s">
        <v>8318</v>
      </c>
      <c r="R68" t="s">
        <v>8355</v>
      </c>
      <c r="S68" s="14">
        <v>42304.579409722224</v>
      </c>
      <c r="T68" s="14">
        <v>42334.621076388888</v>
      </c>
    </row>
    <row r="69" spans="1:20" x14ac:dyDescent="0.25">
      <c r="A69">
        <v>2625</v>
      </c>
      <c r="B69" t="s">
        <v>2625</v>
      </c>
      <c r="C69" t="s">
        <v>6735</v>
      </c>
      <c r="D69">
        <v>150</v>
      </c>
      <c r="E69">
        <v>1434</v>
      </c>
      <c r="F69" t="s">
        <v>8219</v>
      </c>
      <c r="G69" t="s">
        <v>8236</v>
      </c>
      <c r="H69" t="s">
        <v>8249</v>
      </c>
      <c r="I69">
        <v>1478723208</v>
      </c>
      <c r="J69">
        <v>1476559608</v>
      </c>
      <c r="K69" t="b">
        <v>0</v>
      </c>
      <c r="L69">
        <v>52</v>
      </c>
      <c r="M69" t="b">
        <v>1</v>
      </c>
      <c r="N69" t="s">
        <v>8301</v>
      </c>
      <c r="O69">
        <v>956</v>
      </c>
      <c r="P69">
        <v>27.576923076923077</v>
      </c>
      <c r="Q69" t="s">
        <v>8318</v>
      </c>
      <c r="R69" t="s">
        <v>8355</v>
      </c>
      <c r="S69" s="14">
        <v>42658.560277777775</v>
      </c>
      <c r="T69" s="14">
        <v>42683.601944444446</v>
      </c>
    </row>
    <row r="70" spans="1:20" x14ac:dyDescent="0.25">
      <c r="A70">
        <v>2618</v>
      </c>
      <c r="B70" t="s">
        <v>2618</v>
      </c>
      <c r="C70" t="s">
        <v>6728</v>
      </c>
      <c r="D70">
        <v>15000</v>
      </c>
      <c r="E70">
        <v>15808</v>
      </c>
      <c r="F70" t="s">
        <v>8219</v>
      </c>
      <c r="G70" t="s">
        <v>8224</v>
      </c>
      <c r="H70" t="s">
        <v>8246</v>
      </c>
      <c r="I70">
        <v>1449000061</v>
      </c>
      <c r="J70">
        <v>1443812461</v>
      </c>
      <c r="K70" t="b">
        <v>1</v>
      </c>
      <c r="L70">
        <v>77</v>
      </c>
      <c r="M70" t="b">
        <v>1</v>
      </c>
      <c r="N70" t="s">
        <v>8301</v>
      </c>
      <c r="O70">
        <v>105.38666666666667</v>
      </c>
      <c r="P70">
        <v>205.2987012987013</v>
      </c>
      <c r="Q70" t="s">
        <v>8318</v>
      </c>
      <c r="R70" t="s">
        <v>8355</v>
      </c>
      <c r="S70" s="14">
        <v>42279.542372685188</v>
      </c>
      <c r="T70" s="14">
        <v>42339.584039351852</v>
      </c>
    </row>
    <row r="71" spans="1:20" x14ac:dyDescent="0.25">
      <c r="A71">
        <v>2602</v>
      </c>
      <c r="B71" t="s">
        <v>2602</v>
      </c>
      <c r="C71" t="s">
        <v>6712</v>
      </c>
      <c r="D71">
        <v>12000</v>
      </c>
      <c r="E71">
        <v>39131</v>
      </c>
      <c r="F71" t="s">
        <v>8219</v>
      </c>
      <c r="G71" t="s">
        <v>8224</v>
      </c>
      <c r="H71" t="s">
        <v>8246</v>
      </c>
      <c r="I71">
        <v>1415827200</v>
      </c>
      <c r="J71">
        <v>1412358968</v>
      </c>
      <c r="K71" t="b">
        <v>1</v>
      </c>
      <c r="L71">
        <v>489</v>
      </c>
      <c r="M71" t="b">
        <v>1</v>
      </c>
      <c r="N71" t="s">
        <v>8301</v>
      </c>
      <c r="O71">
        <v>326.0916666666667</v>
      </c>
      <c r="P71">
        <v>80.022494887525568</v>
      </c>
      <c r="Q71" t="s">
        <v>8318</v>
      </c>
      <c r="R71" t="s">
        <v>8355</v>
      </c>
      <c r="S71" s="14">
        <v>41915.497314814813</v>
      </c>
      <c r="T71" s="14">
        <v>41955.638888888891</v>
      </c>
    </row>
    <row r="72" spans="1:20" x14ac:dyDescent="0.25">
      <c r="A72">
        <v>2559</v>
      </c>
      <c r="B72" t="s">
        <v>2559</v>
      </c>
      <c r="C72" t="s">
        <v>6669</v>
      </c>
      <c r="D72">
        <v>800</v>
      </c>
      <c r="E72">
        <v>890</v>
      </c>
      <c r="F72" t="s">
        <v>8219</v>
      </c>
      <c r="G72" t="s">
        <v>8224</v>
      </c>
      <c r="H72" t="s">
        <v>8246</v>
      </c>
      <c r="I72">
        <v>1321385820</v>
      </c>
      <c r="J72">
        <v>1318539484</v>
      </c>
      <c r="K72" t="b">
        <v>0</v>
      </c>
      <c r="L72">
        <v>25</v>
      </c>
      <c r="M72" t="b">
        <v>1</v>
      </c>
      <c r="N72" t="s">
        <v>8300</v>
      </c>
      <c r="O72">
        <v>111.25</v>
      </c>
      <c r="P72">
        <v>35.6</v>
      </c>
      <c r="Q72" t="s">
        <v>8316</v>
      </c>
      <c r="R72" t="s">
        <v>8327</v>
      </c>
      <c r="S72" s="14">
        <v>40829.623657407406</v>
      </c>
      <c r="T72" s="14">
        <v>40862.567361111112</v>
      </c>
    </row>
    <row r="73" spans="1:20" x14ac:dyDescent="0.25">
      <c r="A73">
        <v>2535</v>
      </c>
      <c r="B73" t="s">
        <v>2535</v>
      </c>
      <c r="C73" t="s">
        <v>6645</v>
      </c>
      <c r="D73">
        <v>20000</v>
      </c>
      <c r="E73">
        <v>20755</v>
      </c>
      <c r="F73" t="s">
        <v>8219</v>
      </c>
      <c r="G73" t="s">
        <v>8224</v>
      </c>
      <c r="H73" t="s">
        <v>8246</v>
      </c>
      <c r="I73">
        <v>1417463945</v>
      </c>
      <c r="J73">
        <v>1414781945</v>
      </c>
      <c r="K73" t="b">
        <v>0</v>
      </c>
      <c r="L73">
        <v>78</v>
      </c>
      <c r="M73" t="b">
        <v>1</v>
      </c>
      <c r="N73" t="s">
        <v>8300</v>
      </c>
      <c r="O73">
        <v>103.77499999999999</v>
      </c>
      <c r="P73">
        <v>266.08974358974359</v>
      </c>
      <c r="Q73" t="s">
        <v>8316</v>
      </c>
      <c r="R73" t="s">
        <v>8327</v>
      </c>
      <c r="S73" s="14">
        <v>41943.541030092594</v>
      </c>
      <c r="T73" s="14">
        <v>41974.582696759258</v>
      </c>
    </row>
    <row r="74" spans="1:20" x14ac:dyDescent="0.25">
      <c r="A74">
        <v>72</v>
      </c>
      <c r="B74" t="s">
        <v>74</v>
      </c>
      <c r="C74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v>108.40909090909091</v>
      </c>
      <c r="P74">
        <v>58.170731707317074</v>
      </c>
      <c r="Q74" t="s">
        <v>8313</v>
      </c>
      <c r="R74" t="s">
        <v>8353</v>
      </c>
      <c r="S74" s="14">
        <v>41207.760196759256</v>
      </c>
      <c r="T74" s="14">
        <v>41227.75</v>
      </c>
    </row>
    <row r="75" spans="1:20" x14ac:dyDescent="0.25">
      <c r="A75">
        <v>2523</v>
      </c>
      <c r="B75" t="s">
        <v>2523</v>
      </c>
      <c r="C75" t="s">
        <v>6633</v>
      </c>
      <c r="D75">
        <v>900</v>
      </c>
      <c r="E75">
        <v>1408</v>
      </c>
      <c r="F75" t="s">
        <v>8219</v>
      </c>
      <c r="G75" t="s">
        <v>8224</v>
      </c>
      <c r="H75" t="s">
        <v>8246</v>
      </c>
      <c r="I75">
        <v>1416270292</v>
      </c>
      <c r="J75">
        <v>1413674692</v>
      </c>
      <c r="K75" t="b">
        <v>0</v>
      </c>
      <c r="L75">
        <v>26</v>
      </c>
      <c r="M75" t="b">
        <v>1</v>
      </c>
      <c r="N75" t="s">
        <v>8300</v>
      </c>
      <c r="O75">
        <v>156.44444444444446</v>
      </c>
      <c r="P75">
        <v>54.153846153846153</v>
      </c>
      <c r="Q75" t="s">
        <v>8316</v>
      </c>
      <c r="R75" t="s">
        <v>8327</v>
      </c>
      <c r="S75" s="14">
        <v>41930.725601851853</v>
      </c>
      <c r="T75" s="14">
        <v>41960.767268518517</v>
      </c>
    </row>
    <row r="76" spans="1:20" x14ac:dyDescent="0.25">
      <c r="A76">
        <v>2488</v>
      </c>
      <c r="B76" t="s">
        <v>2488</v>
      </c>
      <c r="C76" t="s">
        <v>6598</v>
      </c>
      <c r="D76">
        <v>3000</v>
      </c>
      <c r="E76">
        <v>3201</v>
      </c>
      <c r="F76" t="s">
        <v>8219</v>
      </c>
      <c r="G76" t="s">
        <v>8224</v>
      </c>
      <c r="H76" t="s">
        <v>8246</v>
      </c>
      <c r="I76">
        <v>1321459908</v>
      </c>
      <c r="J76">
        <v>1318864308</v>
      </c>
      <c r="K76" t="b">
        <v>0</v>
      </c>
      <c r="L76">
        <v>65</v>
      </c>
      <c r="M76" t="b">
        <v>1</v>
      </c>
      <c r="N76" t="s">
        <v>8279</v>
      </c>
      <c r="O76">
        <v>106.69999999999999</v>
      </c>
      <c r="P76">
        <v>49.246153846153845</v>
      </c>
      <c r="Q76" t="s">
        <v>8316</v>
      </c>
      <c r="R76" t="s">
        <v>8336</v>
      </c>
      <c r="S76" s="14">
        <v>40833.383194444446</v>
      </c>
      <c r="T76" s="14">
        <v>40863.424861111111</v>
      </c>
    </row>
    <row r="77" spans="1:20" x14ac:dyDescent="0.25">
      <c r="A77">
        <v>2476</v>
      </c>
      <c r="B77" t="s">
        <v>2477</v>
      </c>
      <c r="C77" t="s">
        <v>6586</v>
      </c>
      <c r="D77">
        <v>3200</v>
      </c>
      <c r="E77">
        <v>3360.72</v>
      </c>
      <c r="F77" t="s">
        <v>8219</v>
      </c>
      <c r="G77" t="s">
        <v>8224</v>
      </c>
      <c r="H77" t="s">
        <v>8246</v>
      </c>
      <c r="I77">
        <v>1415004770</v>
      </c>
      <c r="J77">
        <v>1412149970</v>
      </c>
      <c r="K77" t="b">
        <v>0</v>
      </c>
      <c r="L77">
        <v>55</v>
      </c>
      <c r="M77" t="b">
        <v>1</v>
      </c>
      <c r="N77" t="s">
        <v>8279</v>
      </c>
      <c r="O77">
        <v>105.02249999999999</v>
      </c>
      <c r="P77">
        <v>61.103999999999999</v>
      </c>
      <c r="Q77" t="s">
        <v>8316</v>
      </c>
      <c r="R77" t="s">
        <v>8336</v>
      </c>
      <c r="S77" s="14">
        <v>41913.078356481485</v>
      </c>
      <c r="T77" s="14">
        <v>41946.120023148149</v>
      </c>
    </row>
    <row r="78" spans="1:20" x14ac:dyDescent="0.25">
      <c r="A78">
        <v>76</v>
      </c>
      <c r="B78" t="s">
        <v>78</v>
      </c>
      <c r="C78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v>153.33333333333334</v>
      </c>
      <c r="P78">
        <v>30.666666666666668</v>
      </c>
      <c r="Q78" t="s">
        <v>8313</v>
      </c>
      <c r="R78" t="s">
        <v>8353</v>
      </c>
      <c r="S78" s="14">
        <v>40844.441643518519</v>
      </c>
      <c r="T78" s="14">
        <v>40904.483310185184</v>
      </c>
    </row>
    <row r="79" spans="1:20" x14ac:dyDescent="0.25">
      <c r="A79">
        <v>2473</v>
      </c>
      <c r="B79" t="s">
        <v>2474</v>
      </c>
      <c r="C79" t="s">
        <v>6583</v>
      </c>
      <c r="D79">
        <v>2000</v>
      </c>
      <c r="E79">
        <v>2000</v>
      </c>
      <c r="F79" t="s">
        <v>8219</v>
      </c>
      <c r="G79" t="s">
        <v>8224</v>
      </c>
      <c r="H79" t="s">
        <v>8246</v>
      </c>
      <c r="I79">
        <v>1352573869</v>
      </c>
      <c r="J79">
        <v>1349978269</v>
      </c>
      <c r="K79" t="b">
        <v>0</v>
      </c>
      <c r="L79">
        <v>47</v>
      </c>
      <c r="M79" t="b">
        <v>1</v>
      </c>
      <c r="N79" t="s">
        <v>8279</v>
      </c>
      <c r="O79">
        <v>100</v>
      </c>
      <c r="P79">
        <v>42.553191489361701</v>
      </c>
      <c r="Q79" t="s">
        <v>8316</v>
      </c>
      <c r="R79" t="s">
        <v>8336</v>
      </c>
      <c r="S79" s="14">
        <v>41193.498483796298</v>
      </c>
      <c r="T79" s="14">
        <v>41223.540150462963</v>
      </c>
    </row>
    <row r="80" spans="1:20" x14ac:dyDescent="0.25">
      <c r="A80">
        <v>2449</v>
      </c>
      <c r="B80" t="s">
        <v>2450</v>
      </c>
      <c r="C80" t="s">
        <v>6559</v>
      </c>
      <c r="D80">
        <v>10000</v>
      </c>
      <c r="E80">
        <v>10800</v>
      </c>
      <c r="F80" t="s">
        <v>8219</v>
      </c>
      <c r="G80" t="s">
        <v>8224</v>
      </c>
      <c r="H80" t="s">
        <v>8246</v>
      </c>
      <c r="I80">
        <v>1417321515</v>
      </c>
      <c r="J80">
        <v>1414725915</v>
      </c>
      <c r="K80" t="b">
        <v>0</v>
      </c>
      <c r="L80">
        <v>120</v>
      </c>
      <c r="M80" t="b">
        <v>1</v>
      </c>
      <c r="N80" t="s">
        <v>8298</v>
      </c>
      <c r="O80">
        <v>108</v>
      </c>
      <c r="P80">
        <v>90</v>
      </c>
      <c r="Q80" t="s">
        <v>8314</v>
      </c>
      <c r="R80" t="s">
        <v>8354</v>
      </c>
      <c r="S80" s="14">
        <v>41942.892534722225</v>
      </c>
      <c r="T80" s="14">
        <v>41972.934201388889</v>
      </c>
    </row>
    <row r="81" spans="1:20" x14ac:dyDescent="0.25">
      <c r="A81">
        <v>2447</v>
      </c>
      <c r="B81" t="s">
        <v>2448</v>
      </c>
      <c r="C81" t="s">
        <v>6557</v>
      </c>
      <c r="D81">
        <v>2500</v>
      </c>
      <c r="E81">
        <v>10680</v>
      </c>
      <c r="F81" t="s">
        <v>8219</v>
      </c>
      <c r="G81" t="s">
        <v>8224</v>
      </c>
      <c r="H81" t="s">
        <v>8246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8298</v>
      </c>
      <c r="O81">
        <v>427.20000000000005</v>
      </c>
      <c r="P81">
        <v>31.691394658753708</v>
      </c>
      <c r="Q81" t="s">
        <v>8314</v>
      </c>
      <c r="R81" t="s">
        <v>8354</v>
      </c>
      <c r="S81" s="14">
        <v>42654.219826388886</v>
      </c>
      <c r="T81" s="14">
        <v>42685.916666666664</v>
      </c>
    </row>
    <row r="82" spans="1:20" x14ac:dyDescent="0.25">
      <c r="A82">
        <v>2446</v>
      </c>
      <c r="B82" t="s">
        <v>2447</v>
      </c>
      <c r="C82" t="s">
        <v>6556</v>
      </c>
      <c r="D82">
        <v>5000</v>
      </c>
      <c r="E82">
        <v>8399</v>
      </c>
      <c r="F82" t="s">
        <v>8219</v>
      </c>
      <c r="G82" t="s">
        <v>8224</v>
      </c>
      <c r="H82" t="s">
        <v>8246</v>
      </c>
      <c r="I82">
        <v>1480174071</v>
      </c>
      <c r="J82">
        <v>1477578471</v>
      </c>
      <c r="K82" t="b">
        <v>0</v>
      </c>
      <c r="L82">
        <v>111</v>
      </c>
      <c r="M82" t="b">
        <v>1</v>
      </c>
      <c r="N82" t="s">
        <v>8298</v>
      </c>
      <c r="O82">
        <v>167.98</v>
      </c>
      <c r="P82">
        <v>75.666666666666671</v>
      </c>
      <c r="Q82" t="s">
        <v>8314</v>
      </c>
      <c r="R82" t="s">
        <v>8354</v>
      </c>
      <c r="S82" s="14">
        <v>42670.352673611109</v>
      </c>
      <c r="T82" s="14">
        <v>42700.39434027778</v>
      </c>
    </row>
    <row r="83" spans="1:20" x14ac:dyDescent="0.25">
      <c r="A83">
        <v>2334</v>
      </c>
      <c r="B83" t="s">
        <v>2335</v>
      </c>
      <c r="C83" t="s">
        <v>6444</v>
      </c>
      <c r="D83">
        <v>4000</v>
      </c>
      <c r="E83">
        <v>4078</v>
      </c>
      <c r="F83" t="s">
        <v>8219</v>
      </c>
      <c r="G83" t="s">
        <v>8224</v>
      </c>
      <c r="H83" t="s">
        <v>8246</v>
      </c>
      <c r="I83">
        <v>1415208840</v>
      </c>
      <c r="J83">
        <v>1412611498</v>
      </c>
      <c r="K83" t="b">
        <v>1</v>
      </c>
      <c r="L83">
        <v>67</v>
      </c>
      <c r="M83" t="b">
        <v>1</v>
      </c>
      <c r="N83" t="s">
        <v>8298</v>
      </c>
      <c r="O83">
        <v>101.95</v>
      </c>
      <c r="P83">
        <v>60.865671641791046</v>
      </c>
      <c r="Q83" t="s">
        <v>8314</v>
      </c>
      <c r="R83" t="s">
        <v>8354</v>
      </c>
      <c r="S83" s="14">
        <v>41918.420115740744</v>
      </c>
      <c r="T83" s="14">
        <v>41948.481944444444</v>
      </c>
    </row>
    <row r="84" spans="1:20" x14ac:dyDescent="0.25">
      <c r="A84">
        <v>2289</v>
      </c>
      <c r="B84" t="s">
        <v>2290</v>
      </c>
      <c r="C84" t="s">
        <v>6399</v>
      </c>
      <c r="D84">
        <v>1500</v>
      </c>
      <c r="E84">
        <v>1611</v>
      </c>
      <c r="F84" t="s">
        <v>8219</v>
      </c>
      <c r="G84" t="s">
        <v>8224</v>
      </c>
      <c r="H84" t="s">
        <v>8246</v>
      </c>
      <c r="I84">
        <v>1386372120</v>
      </c>
      <c r="J84">
        <v>1382659060</v>
      </c>
      <c r="K84" t="b">
        <v>0</v>
      </c>
      <c r="L84">
        <v>25</v>
      </c>
      <c r="M84" t="b">
        <v>1</v>
      </c>
      <c r="N84" t="s">
        <v>8276</v>
      </c>
      <c r="O84">
        <v>107.4</v>
      </c>
      <c r="P84">
        <v>64.44</v>
      </c>
      <c r="Q84" t="s">
        <v>8316</v>
      </c>
      <c r="R84" t="s">
        <v>8351</v>
      </c>
      <c r="S84" s="14">
        <v>41571.748379629629</v>
      </c>
      <c r="T84" s="14">
        <v>41614.723611111112</v>
      </c>
    </row>
    <row r="85" spans="1:20" x14ac:dyDescent="0.25">
      <c r="A85">
        <v>2262</v>
      </c>
      <c r="B85" t="s">
        <v>2263</v>
      </c>
      <c r="C85" t="s">
        <v>6372</v>
      </c>
      <c r="D85">
        <v>3300</v>
      </c>
      <c r="E85">
        <v>5087</v>
      </c>
      <c r="F85" t="s">
        <v>8219</v>
      </c>
      <c r="G85" t="s">
        <v>8224</v>
      </c>
      <c r="H85" t="s">
        <v>8246</v>
      </c>
      <c r="I85">
        <v>1416268800</v>
      </c>
      <c r="J85">
        <v>1413295358</v>
      </c>
      <c r="K85" t="b">
        <v>0</v>
      </c>
      <c r="L85">
        <v>181</v>
      </c>
      <c r="M85" t="b">
        <v>1</v>
      </c>
      <c r="N85" t="s">
        <v>8297</v>
      </c>
      <c r="O85">
        <v>154.15151515151516</v>
      </c>
      <c r="P85">
        <v>28.104972375690608</v>
      </c>
      <c r="Q85" t="s">
        <v>8320</v>
      </c>
      <c r="R85" t="s">
        <v>8357</v>
      </c>
      <c r="S85" s="14">
        <v>41926.335162037038</v>
      </c>
      <c r="T85" s="14">
        <v>41960.75</v>
      </c>
    </row>
    <row r="86" spans="1:20" x14ac:dyDescent="0.25">
      <c r="A86">
        <v>2253</v>
      </c>
      <c r="B86" t="s">
        <v>2254</v>
      </c>
      <c r="C86" t="s">
        <v>6363</v>
      </c>
      <c r="D86">
        <v>8000</v>
      </c>
      <c r="E86">
        <v>9015</v>
      </c>
      <c r="F86" t="s">
        <v>8219</v>
      </c>
      <c r="G86" t="s">
        <v>8224</v>
      </c>
      <c r="H86" t="s">
        <v>8246</v>
      </c>
      <c r="I86">
        <v>1447862947</v>
      </c>
      <c r="J86">
        <v>1445267347</v>
      </c>
      <c r="K86" t="b">
        <v>0</v>
      </c>
      <c r="L86">
        <v>84</v>
      </c>
      <c r="M86" t="b">
        <v>1</v>
      </c>
      <c r="N86" t="s">
        <v>8297</v>
      </c>
      <c r="O86">
        <v>112.6875</v>
      </c>
      <c r="P86">
        <v>107.32142857142857</v>
      </c>
      <c r="Q86" t="s">
        <v>8320</v>
      </c>
      <c r="R86" t="s">
        <v>8357</v>
      </c>
      <c r="S86" s="14">
        <v>42296.381331018521</v>
      </c>
      <c r="T86" s="14">
        <v>42326.422997685186</v>
      </c>
    </row>
    <row r="87" spans="1:20" x14ac:dyDescent="0.25">
      <c r="A87">
        <v>2244</v>
      </c>
      <c r="B87" t="s">
        <v>2245</v>
      </c>
      <c r="C87" t="s">
        <v>6354</v>
      </c>
      <c r="D87">
        <v>5000</v>
      </c>
      <c r="E87">
        <v>18851</v>
      </c>
      <c r="F87" t="s">
        <v>8219</v>
      </c>
      <c r="G87" t="s">
        <v>8224</v>
      </c>
      <c r="H87" t="s">
        <v>8246</v>
      </c>
      <c r="I87">
        <v>1476649800</v>
      </c>
      <c r="J87">
        <v>1475609946</v>
      </c>
      <c r="K87" t="b">
        <v>0</v>
      </c>
      <c r="L87">
        <v>290</v>
      </c>
      <c r="M87" t="b">
        <v>1</v>
      </c>
      <c r="N87" t="s">
        <v>8297</v>
      </c>
      <c r="O87">
        <v>377.02</v>
      </c>
      <c r="P87">
        <v>65.00344827586207</v>
      </c>
      <c r="Q87" t="s">
        <v>8320</v>
      </c>
      <c r="R87" t="s">
        <v>8357</v>
      </c>
      <c r="S87" s="14">
        <v>42647.568819444445</v>
      </c>
      <c r="T87" s="14">
        <v>42659.604166666664</v>
      </c>
    </row>
    <row r="88" spans="1:20" x14ac:dyDescent="0.25">
      <c r="A88">
        <v>86</v>
      </c>
      <c r="B88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v>106.46666666666667</v>
      </c>
      <c r="P88">
        <v>375.76470588235293</v>
      </c>
      <c r="Q88" t="s">
        <v>8313</v>
      </c>
      <c r="R88" t="s">
        <v>8353</v>
      </c>
      <c r="S88" s="14">
        <v>42291.306076388886</v>
      </c>
      <c r="T88" s="14">
        <v>42365.347743055558</v>
      </c>
    </row>
    <row r="89" spans="1:20" x14ac:dyDescent="0.25">
      <c r="A89">
        <v>2242</v>
      </c>
      <c r="B89" t="s">
        <v>2243</v>
      </c>
      <c r="C89" t="s">
        <v>6352</v>
      </c>
      <c r="D89">
        <v>10000</v>
      </c>
      <c r="E89">
        <v>136009.76</v>
      </c>
      <c r="F89" t="s">
        <v>8219</v>
      </c>
      <c r="G89" t="s">
        <v>8224</v>
      </c>
      <c r="H89" t="s">
        <v>8246</v>
      </c>
      <c r="I89">
        <v>1385521320</v>
      </c>
      <c r="J89">
        <v>1382449733</v>
      </c>
      <c r="K89" t="b">
        <v>0</v>
      </c>
      <c r="L89">
        <v>2525</v>
      </c>
      <c r="M89" t="b">
        <v>1</v>
      </c>
      <c r="N89" t="s">
        <v>8297</v>
      </c>
      <c r="O89">
        <v>1360.0976000000001</v>
      </c>
      <c r="P89">
        <v>53.865251485148519</v>
      </c>
      <c r="Q89" t="s">
        <v>8320</v>
      </c>
      <c r="R89" t="s">
        <v>8357</v>
      </c>
      <c r="S89" s="14">
        <v>41569.325613425928</v>
      </c>
      <c r="T89" s="14">
        <v>41604.876388888886</v>
      </c>
    </row>
    <row r="90" spans="1:20" x14ac:dyDescent="0.25">
      <c r="A90">
        <v>2239</v>
      </c>
      <c r="B90" t="s">
        <v>2240</v>
      </c>
      <c r="C90" t="s">
        <v>6349</v>
      </c>
      <c r="D90">
        <v>25000</v>
      </c>
      <c r="E90">
        <v>32006.67</v>
      </c>
      <c r="F90" t="s">
        <v>8219</v>
      </c>
      <c r="G90" t="s">
        <v>8224</v>
      </c>
      <c r="H90" t="s">
        <v>8246</v>
      </c>
      <c r="I90">
        <v>1385870520</v>
      </c>
      <c r="J90">
        <v>1382742014</v>
      </c>
      <c r="K90" t="b">
        <v>0</v>
      </c>
      <c r="L90">
        <v>426</v>
      </c>
      <c r="M90" t="b">
        <v>1</v>
      </c>
      <c r="N90" t="s">
        <v>8297</v>
      </c>
      <c r="O90">
        <v>128.02668</v>
      </c>
      <c r="P90">
        <v>75.133028169014082</v>
      </c>
      <c r="Q90" t="s">
        <v>8320</v>
      </c>
      <c r="R90" t="s">
        <v>8357</v>
      </c>
      <c r="S90" s="14">
        <v>41572.708495370367</v>
      </c>
      <c r="T90" s="14">
        <v>41608.918055555558</v>
      </c>
    </row>
    <row r="91" spans="1:20" x14ac:dyDescent="0.25">
      <c r="A91">
        <v>2237</v>
      </c>
      <c r="B91" t="s">
        <v>2238</v>
      </c>
      <c r="C91" t="s">
        <v>6347</v>
      </c>
      <c r="D91">
        <v>18000</v>
      </c>
      <c r="E91">
        <v>63527</v>
      </c>
      <c r="F91" t="s">
        <v>8219</v>
      </c>
      <c r="G91" t="s">
        <v>8224</v>
      </c>
      <c r="H91" t="s">
        <v>8246</v>
      </c>
      <c r="I91">
        <v>1415779140</v>
      </c>
      <c r="J91">
        <v>1412294683</v>
      </c>
      <c r="K91" t="b">
        <v>0</v>
      </c>
      <c r="L91">
        <v>983</v>
      </c>
      <c r="M91" t="b">
        <v>1</v>
      </c>
      <c r="N91" t="s">
        <v>8297</v>
      </c>
      <c r="O91">
        <v>352.92777777777775</v>
      </c>
      <c r="P91">
        <v>64.625635808748726</v>
      </c>
      <c r="Q91" t="s">
        <v>8320</v>
      </c>
      <c r="R91" t="s">
        <v>8357</v>
      </c>
      <c r="S91" s="14">
        <v>41914.753275462965</v>
      </c>
      <c r="T91" s="14">
        <v>41955.082638888889</v>
      </c>
    </row>
    <row r="92" spans="1:20" x14ac:dyDescent="0.25">
      <c r="A92">
        <v>2227</v>
      </c>
      <c r="B92" t="s">
        <v>2228</v>
      </c>
      <c r="C92" t="s">
        <v>6337</v>
      </c>
      <c r="D92">
        <v>13000</v>
      </c>
      <c r="E92">
        <v>20459</v>
      </c>
      <c r="F92" t="s">
        <v>8219</v>
      </c>
      <c r="G92" t="s">
        <v>8225</v>
      </c>
      <c r="H92" t="s">
        <v>8247</v>
      </c>
      <c r="I92">
        <v>1384374155</v>
      </c>
      <c r="J92">
        <v>1381778555</v>
      </c>
      <c r="K92" t="b">
        <v>0</v>
      </c>
      <c r="L92">
        <v>301</v>
      </c>
      <c r="M92" t="b">
        <v>1</v>
      </c>
      <c r="N92" t="s">
        <v>8297</v>
      </c>
      <c r="O92">
        <v>157.37692307692308</v>
      </c>
      <c r="P92">
        <v>67.970099667774093</v>
      </c>
      <c r="Q92" t="s">
        <v>8320</v>
      </c>
      <c r="R92" t="s">
        <v>8357</v>
      </c>
      <c r="S92" s="14">
        <v>41561.557349537034</v>
      </c>
      <c r="T92" s="14">
        <v>41591.599016203705</v>
      </c>
    </row>
    <row r="93" spans="1:20" x14ac:dyDescent="0.25">
      <c r="A93">
        <v>2224</v>
      </c>
      <c r="B93" t="s">
        <v>2225</v>
      </c>
      <c r="C93" t="s">
        <v>6334</v>
      </c>
      <c r="D93">
        <v>10000</v>
      </c>
      <c r="E93">
        <v>24315</v>
      </c>
      <c r="F93" t="s">
        <v>8219</v>
      </c>
      <c r="G93" t="s">
        <v>8224</v>
      </c>
      <c r="H93" t="s">
        <v>8246</v>
      </c>
      <c r="I93">
        <v>1477767600</v>
      </c>
      <c r="J93">
        <v>1475337675</v>
      </c>
      <c r="K93" t="b">
        <v>0</v>
      </c>
      <c r="L93">
        <v>296</v>
      </c>
      <c r="M93" t="b">
        <v>1</v>
      </c>
      <c r="N93" t="s">
        <v>8297</v>
      </c>
      <c r="O93">
        <v>243.15000000000003</v>
      </c>
      <c r="P93">
        <v>82.145270270270274</v>
      </c>
      <c r="Q93" t="s">
        <v>8320</v>
      </c>
      <c r="R93" t="s">
        <v>8357</v>
      </c>
      <c r="S93" s="14">
        <v>42644.417534722219</v>
      </c>
      <c r="T93" s="14">
        <v>42672.541666666664</v>
      </c>
    </row>
    <row r="94" spans="1:20" x14ac:dyDescent="0.25">
      <c r="A94">
        <v>2217</v>
      </c>
      <c r="B94" t="s">
        <v>2218</v>
      </c>
      <c r="C94" t="s">
        <v>6327</v>
      </c>
      <c r="D94">
        <v>420</v>
      </c>
      <c r="E94">
        <v>425</v>
      </c>
      <c r="F94" t="s">
        <v>8219</v>
      </c>
      <c r="G94" t="s">
        <v>8224</v>
      </c>
      <c r="H94" t="s">
        <v>8246</v>
      </c>
      <c r="I94">
        <v>1446451200</v>
      </c>
      <c r="J94">
        <v>1445539113</v>
      </c>
      <c r="K94" t="b">
        <v>0</v>
      </c>
      <c r="L94">
        <v>9</v>
      </c>
      <c r="M94" t="b">
        <v>1</v>
      </c>
      <c r="N94" t="s">
        <v>8280</v>
      </c>
      <c r="O94">
        <v>101.19047619047619</v>
      </c>
      <c r="P94">
        <v>47.222222222222221</v>
      </c>
      <c r="Q94" t="s">
        <v>8316</v>
      </c>
      <c r="R94" t="s">
        <v>8330</v>
      </c>
      <c r="S94" s="14">
        <v>42299.526770833334</v>
      </c>
      <c r="T94" s="14">
        <v>42310.083333333336</v>
      </c>
    </row>
    <row r="95" spans="1:20" x14ac:dyDescent="0.25">
      <c r="A95">
        <v>2212</v>
      </c>
      <c r="B95" t="s">
        <v>2213</v>
      </c>
      <c r="C95" t="s">
        <v>6322</v>
      </c>
      <c r="D95">
        <v>6000</v>
      </c>
      <c r="E95">
        <v>6863</v>
      </c>
      <c r="F95" t="s">
        <v>8219</v>
      </c>
      <c r="G95" t="s">
        <v>8224</v>
      </c>
      <c r="H95" t="s">
        <v>8246</v>
      </c>
      <c r="I95">
        <v>1383526800</v>
      </c>
      <c r="J95">
        <v>1380650177</v>
      </c>
      <c r="K95" t="b">
        <v>0</v>
      </c>
      <c r="L95">
        <v>123</v>
      </c>
      <c r="M95" t="b">
        <v>1</v>
      </c>
      <c r="N95" t="s">
        <v>8280</v>
      </c>
      <c r="O95">
        <v>114.38333333333333</v>
      </c>
      <c r="P95">
        <v>55.796747967479675</v>
      </c>
      <c r="Q95" t="s">
        <v>8316</v>
      </c>
      <c r="R95" t="s">
        <v>8330</v>
      </c>
      <c r="S95" s="14">
        <v>41548.497418981482</v>
      </c>
      <c r="T95" s="14">
        <v>41581.791666666664</v>
      </c>
    </row>
    <row r="96" spans="1:20" x14ac:dyDescent="0.25">
      <c r="A96">
        <v>2207</v>
      </c>
      <c r="B96" t="s">
        <v>2208</v>
      </c>
      <c r="C96" t="s">
        <v>6317</v>
      </c>
      <c r="D96">
        <v>2000</v>
      </c>
      <c r="E96">
        <v>2000</v>
      </c>
      <c r="F96" t="s">
        <v>8219</v>
      </c>
      <c r="G96" t="s">
        <v>8224</v>
      </c>
      <c r="H96" t="s">
        <v>8246</v>
      </c>
      <c r="I96">
        <v>1384580373</v>
      </c>
      <c r="J96">
        <v>1381984773</v>
      </c>
      <c r="K96" t="b">
        <v>0</v>
      </c>
      <c r="L96">
        <v>7</v>
      </c>
      <c r="M96" t="b">
        <v>1</v>
      </c>
      <c r="N96" t="s">
        <v>8280</v>
      </c>
      <c r="O96">
        <v>100</v>
      </c>
      <c r="P96">
        <v>285.71428571428572</v>
      </c>
      <c r="Q96" t="s">
        <v>8316</v>
      </c>
      <c r="R96" t="s">
        <v>8330</v>
      </c>
      <c r="S96" s="14">
        <v>41563.944131944445</v>
      </c>
      <c r="T96" s="14">
        <v>41593.985798611109</v>
      </c>
    </row>
    <row r="97" spans="1:20" x14ac:dyDescent="0.25">
      <c r="A97">
        <v>2202</v>
      </c>
      <c r="B97" t="s">
        <v>2203</v>
      </c>
      <c r="C97" t="s">
        <v>6312</v>
      </c>
      <c r="D97">
        <v>4000</v>
      </c>
      <c r="E97">
        <v>28167.25</v>
      </c>
      <c r="F97" t="s">
        <v>8219</v>
      </c>
      <c r="G97" t="s">
        <v>8224</v>
      </c>
      <c r="H97" t="s">
        <v>8246</v>
      </c>
      <c r="I97">
        <v>1351801368</v>
      </c>
      <c r="J97">
        <v>1349209368</v>
      </c>
      <c r="K97" t="b">
        <v>0</v>
      </c>
      <c r="L97">
        <v>721</v>
      </c>
      <c r="M97" t="b">
        <v>1</v>
      </c>
      <c r="N97" t="s">
        <v>8280</v>
      </c>
      <c r="O97">
        <v>704.18124999999998</v>
      </c>
      <c r="P97">
        <v>39.066920943134534</v>
      </c>
      <c r="Q97" t="s">
        <v>8316</v>
      </c>
      <c r="R97" t="s">
        <v>8330</v>
      </c>
      <c r="S97" s="14">
        <v>41184.599166666667</v>
      </c>
      <c r="T97" s="14">
        <v>41214.599166666667</v>
      </c>
    </row>
    <row r="98" spans="1:20" x14ac:dyDescent="0.25">
      <c r="A98">
        <v>2198</v>
      </c>
      <c r="B98" t="s">
        <v>2199</v>
      </c>
      <c r="C98" t="s">
        <v>6308</v>
      </c>
      <c r="D98">
        <v>40000</v>
      </c>
      <c r="E98">
        <v>53157</v>
      </c>
      <c r="F98" t="s">
        <v>8219</v>
      </c>
      <c r="G98" t="s">
        <v>8224</v>
      </c>
      <c r="H98" t="s">
        <v>8246</v>
      </c>
      <c r="I98">
        <v>1447507200</v>
      </c>
      <c r="J98">
        <v>1444911600</v>
      </c>
      <c r="K98" t="b">
        <v>0</v>
      </c>
      <c r="L98">
        <v>651</v>
      </c>
      <c r="M98" t="b">
        <v>1</v>
      </c>
      <c r="N98" t="s">
        <v>8297</v>
      </c>
      <c r="O98">
        <v>132.89249999999998</v>
      </c>
      <c r="P98">
        <v>81.654377880184327</v>
      </c>
      <c r="Q98" t="s">
        <v>8320</v>
      </c>
      <c r="R98" t="s">
        <v>8357</v>
      </c>
      <c r="S98" s="14">
        <v>42292.263888888891</v>
      </c>
      <c r="T98" s="14">
        <v>42322.305555555555</v>
      </c>
    </row>
    <row r="99" spans="1:20" x14ac:dyDescent="0.25">
      <c r="A99">
        <v>2193</v>
      </c>
      <c r="B99" t="s">
        <v>2194</v>
      </c>
      <c r="C99" t="s">
        <v>6303</v>
      </c>
      <c r="D99">
        <v>15000</v>
      </c>
      <c r="E99">
        <v>67856</v>
      </c>
      <c r="F99" t="s">
        <v>8219</v>
      </c>
      <c r="G99" t="s">
        <v>8224</v>
      </c>
      <c r="H99" t="s">
        <v>8246</v>
      </c>
      <c r="I99">
        <v>1479704340</v>
      </c>
      <c r="J99">
        <v>1477043072</v>
      </c>
      <c r="K99" t="b">
        <v>0</v>
      </c>
      <c r="L99">
        <v>897</v>
      </c>
      <c r="M99" t="b">
        <v>1</v>
      </c>
      <c r="N99" t="s">
        <v>8297</v>
      </c>
      <c r="O99">
        <v>452.37333333333333</v>
      </c>
      <c r="P99">
        <v>75.647714604236342</v>
      </c>
      <c r="Q99" t="s">
        <v>8320</v>
      </c>
      <c r="R99" t="s">
        <v>8357</v>
      </c>
      <c r="S99" s="14">
        <v>42664.155925925923</v>
      </c>
      <c r="T99" s="14">
        <v>42694.957638888889</v>
      </c>
    </row>
    <row r="100" spans="1:20" x14ac:dyDescent="0.25">
      <c r="A100">
        <v>2180</v>
      </c>
      <c r="B100" t="s">
        <v>2181</v>
      </c>
      <c r="C100" t="s">
        <v>6290</v>
      </c>
      <c r="D100">
        <v>5000</v>
      </c>
      <c r="E100">
        <v>5359.21</v>
      </c>
      <c r="F100" t="s">
        <v>8219</v>
      </c>
      <c r="G100" t="s">
        <v>8224</v>
      </c>
      <c r="H100" t="s">
        <v>8246</v>
      </c>
      <c r="I100">
        <v>1447434268</v>
      </c>
      <c r="J100">
        <v>1443801868</v>
      </c>
      <c r="K100" t="b">
        <v>0</v>
      </c>
      <c r="L100">
        <v>78</v>
      </c>
      <c r="M100" t="b">
        <v>1</v>
      </c>
      <c r="N100" t="s">
        <v>8276</v>
      </c>
      <c r="O100">
        <v>107.18419999999999</v>
      </c>
      <c r="P100">
        <v>68.707820512820518</v>
      </c>
      <c r="Q100" t="s">
        <v>8316</v>
      </c>
      <c r="R100" t="s">
        <v>8351</v>
      </c>
      <c r="S100" s="14">
        <v>42279.419768518521</v>
      </c>
      <c r="T100" s="14">
        <v>42321.461435185185</v>
      </c>
    </row>
    <row r="101" spans="1:20" x14ac:dyDescent="0.25">
      <c r="A101">
        <v>2166</v>
      </c>
      <c r="B101" t="s">
        <v>2167</v>
      </c>
      <c r="C101" t="s">
        <v>6276</v>
      </c>
      <c r="D101">
        <v>2000</v>
      </c>
      <c r="E101">
        <v>2932</v>
      </c>
      <c r="F101" t="s">
        <v>8219</v>
      </c>
      <c r="G101" t="s">
        <v>8224</v>
      </c>
      <c r="H101" t="s">
        <v>8246</v>
      </c>
      <c r="I101">
        <v>1417813618</v>
      </c>
      <c r="J101">
        <v>1413922018</v>
      </c>
      <c r="K101" t="b">
        <v>0</v>
      </c>
      <c r="L101">
        <v>32</v>
      </c>
      <c r="M101" t="b">
        <v>1</v>
      </c>
      <c r="N101" t="s">
        <v>8276</v>
      </c>
      <c r="O101">
        <v>146.6</v>
      </c>
      <c r="P101">
        <v>91.625</v>
      </c>
      <c r="Q101" t="s">
        <v>8316</v>
      </c>
      <c r="R101" t="s">
        <v>8351</v>
      </c>
      <c r="S101" s="14">
        <v>41933.588171296295</v>
      </c>
      <c r="T101" s="14">
        <v>41978.629837962966</v>
      </c>
    </row>
    <row r="102" spans="1:20" x14ac:dyDescent="0.25">
      <c r="A102">
        <v>100</v>
      </c>
      <c r="B102" t="s">
        <v>102</v>
      </c>
      <c r="C102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v>100</v>
      </c>
      <c r="P102">
        <v>192.30769230769232</v>
      </c>
      <c r="Q102" t="s">
        <v>8313</v>
      </c>
      <c r="R102" t="s">
        <v>8353</v>
      </c>
      <c r="S102" s="14">
        <v>41197.503310185188</v>
      </c>
      <c r="T102" s="14">
        <v>41217.544976851852</v>
      </c>
    </row>
    <row r="103" spans="1:20" x14ac:dyDescent="0.25">
      <c r="A103">
        <v>2117</v>
      </c>
      <c r="B103" t="s">
        <v>2118</v>
      </c>
      <c r="C103" t="s">
        <v>6227</v>
      </c>
      <c r="D103">
        <v>1200</v>
      </c>
      <c r="E103">
        <v>1773</v>
      </c>
      <c r="F103" t="s">
        <v>8219</v>
      </c>
      <c r="G103" t="s">
        <v>8224</v>
      </c>
      <c r="H103" t="s">
        <v>8246</v>
      </c>
      <c r="I103">
        <v>1445921940</v>
      </c>
      <c r="J103">
        <v>1444699549</v>
      </c>
      <c r="K103" t="b">
        <v>0</v>
      </c>
      <c r="L103">
        <v>35</v>
      </c>
      <c r="M103" t="b">
        <v>1</v>
      </c>
      <c r="N103" t="s">
        <v>8279</v>
      </c>
      <c r="O103">
        <v>147.75</v>
      </c>
      <c r="P103">
        <v>50.657142857142858</v>
      </c>
      <c r="Q103" t="s">
        <v>8316</v>
      </c>
      <c r="R103" t="s">
        <v>8336</v>
      </c>
      <c r="S103" s="14">
        <v>42289.809594907405</v>
      </c>
      <c r="T103" s="14">
        <v>42303.957638888889</v>
      </c>
    </row>
    <row r="104" spans="1:20" x14ac:dyDescent="0.25">
      <c r="A104">
        <v>2114</v>
      </c>
      <c r="B104" t="s">
        <v>2115</v>
      </c>
      <c r="C104" t="s">
        <v>6224</v>
      </c>
      <c r="D104">
        <v>5000</v>
      </c>
      <c r="E104">
        <v>5235</v>
      </c>
      <c r="F104" t="s">
        <v>8219</v>
      </c>
      <c r="G104" t="s">
        <v>8224</v>
      </c>
      <c r="H104" t="s">
        <v>8246</v>
      </c>
      <c r="I104">
        <v>1291870740</v>
      </c>
      <c r="J104">
        <v>1286480070</v>
      </c>
      <c r="K104" t="b">
        <v>0</v>
      </c>
      <c r="L104">
        <v>147</v>
      </c>
      <c r="M104" t="b">
        <v>1</v>
      </c>
      <c r="N104" t="s">
        <v>8279</v>
      </c>
      <c r="O104">
        <v>104.69999999999999</v>
      </c>
      <c r="P104">
        <v>35.612244897959187</v>
      </c>
      <c r="Q104" t="s">
        <v>8316</v>
      </c>
      <c r="R104" t="s">
        <v>8336</v>
      </c>
      <c r="S104" s="14">
        <v>40458.565625000003</v>
      </c>
      <c r="T104" s="14">
        <v>40520.957638888889</v>
      </c>
    </row>
    <row r="105" spans="1:20" x14ac:dyDescent="0.25">
      <c r="A105">
        <v>2107</v>
      </c>
      <c r="B105" t="s">
        <v>2108</v>
      </c>
      <c r="C105" t="s">
        <v>6217</v>
      </c>
      <c r="D105">
        <v>2000</v>
      </c>
      <c r="E105">
        <v>2154.66</v>
      </c>
      <c r="F105" t="s">
        <v>8219</v>
      </c>
      <c r="G105" t="s">
        <v>8224</v>
      </c>
      <c r="H105" t="s">
        <v>8246</v>
      </c>
      <c r="I105">
        <v>1415815393</v>
      </c>
      <c r="J105">
        <v>1413997393</v>
      </c>
      <c r="K105" t="b">
        <v>0</v>
      </c>
      <c r="L105">
        <v>58</v>
      </c>
      <c r="M105" t="b">
        <v>1</v>
      </c>
      <c r="N105" t="s">
        <v>8279</v>
      </c>
      <c r="O105">
        <v>107.73299999999999</v>
      </c>
      <c r="P105">
        <v>37.149310344827583</v>
      </c>
      <c r="Q105" t="s">
        <v>8316</v>
      </c>
      <c r="R105" t="s">
        <v>8336</v>
      </c>
      <c r="S105" s="14">
        <v>41934.46056712963</v>
      </c>
      <c r="T105" s="14">
        <v>41955.502233796295</v>
      </c>
    </row>
    <row r="106" spans="1:20" x14ac:dyDescent="0.25">
      <c r="A106">
        <v>2103</v>
      </c>
      <c r="B106" t="s">
        <v>2104</v>
      </c>
      <c r="C106" t="s">
        <v>6213</v>
      </c>
      <c r="D106">
        <v>7777</v>
      </c>
      <c r="E106">
        <v>11364</v>
      </c>
      <c r="F106" t="s">
        <v>8219</v>
      </c>
      <c r="G106" t="s">
        <v>8224</v>
      </c>
      <c r="H106" t="s">
        <v>8246</v>
      </c>
      <c r="I106">
        <v>1352488027</v>
      </c>
      <c r="J106">
        <v>1349892427</v>
      </c>
      <c r="K106" t="b">
        <v>0</v>
      </c>
      <c r="L106">
        <v>115</v>
      </c>
      <c r="M106" t="b">
        <v>1</v>
      </c>
      <c r="N106" t="s">
        <v>8279</v>
      </c>
      <c r="O106">
        <v>146.12318374694613</v>
      </c>
      <c r="P106">
        <v>98.817391304347822</v>
      </c>
      <c r="Q106" t="s">
        <v>8316</v>
      </c>
      <c r="R106" t="s">
        <v>8336</v>
      </c>
      <c r="S106" s="14">
        <v>41192.504942129628</v>
      </c>
      <c r="T106" s="14">
        <v>41222.5466087963</v>
      </c>
    </row>
    <row r="107" spans="1:20" x14ac:dyDescent="0.25">
      <c r="A107">
        <v>2097</v>
      </c>
      <c r="B107" t="s">
        <v>2098</v>
      </c>
      <c r="C107" t="s">
        <v>6207</v>
      </c>
      <c r="D107">
        <v>3000</v>
      </c>
      <c r="E107">
        <v>3000</v>
      </c>
      <c r="F107" t="s">
        <v>8219</v>
      </c>
      <c r="G107" t="s">
        <v>8224</v>
      </c>
      <c r="H107" t="s">
        <v>8246</v>
      </c>
      <c r="I107">
        <v>1322751735</v>
      </c>
      <c r="J107">
        <v>1317564135</v>
      </c>
      <c r="K107" t="b">
        <v>0</v>
      </c>
      <c r="L107">
        <v>38</v>
      </c>
      <c r="M107" t="b">
        <v>1</v>
      </c>
      <c r="N107" t="s">
        <v>8279</v>
      </c>
      <c r="O107">
        <v>100</v>
      </c>
      <c r="P107">
        <v>78.94736842105263</v>
      </c>
      <c r="Q107" t="s">
        <v>8316</v>
      </c>
      <c r="R107" t="s">
        <v>8336</v>
      </c>
      <c r="S107" s="14">
        <v>40818.33489583333</v>
      </c>
      <c r="T107" s="14">
        <v>40878.376562500001</v>
      </c>
    </row>
    <row r="108" spans="1:20" x14ac:dyDescent="0.25">
      <c r="A108">
        <v>2096</v>
      </c>
      <c r="B108" t="s">
        <v>2097</v>
      </c>
      <c r="C108" t="s">
        <v>6206</v>
      </c>
      <c r="D108">
        <v>600</v>
      </c>
      <c r="E108">
        <v>610</v>
      </c>
      <c r="F108" t="s">
        <v>8219</v>
      </c>
      <c r="G108" t="s">
        <v>8224</v>
      </c>
      <c r="H108" t="s">
        <v>8246</v>
      </c>
      <c r="I108">
        <v>1351223940</v>
      </c>
      <c r="J108">
        <v>1349892735</v>
      </c>
      <c r="K108" t="b">
        <v>0</v>
      </c>
      <c r="L108">
        <v>14</v>
      </c>
      <c r="M108" t="b">
        <v>1</v>
      </c>
      <c r="N108" t="s">
        <v>8279</v>
      </c>
      <c r="O108">
        <v>101.66666666666666</v>
      </c>
      <c r="P108">
        <v>43.571428571428569</v>
      </c>
      <c r="Q108" t="s">
        <v>8316</v>
      </c>
      <c r="R108" t="s">
        <v>8336</v>
      </c>
      <c r="S108" s="14">
        <v>41192.508506944447</v>
      </c>
      <c r="T108" s="14">
        <v>41207.915972222225</v>
      </c>
    </row>
    <row r="109" spans="1:20" x14ac:dyDescent="0.25">
      <c r="A109">
        <v>2093</v>
      </c>
      <c r="B109" t="s">
        <v>2094</v>
      </c>
      <c r="C109" t="s">
        <v>6203</v>
      </c>
      <c r="D109">
        <v>1500</v>
      </c>
      <c r="E109">
        <v>1537</v>
      </c>
      <c r="F109" t="s">
        <v>8219</v>
      </c>
      <c r="G109" t="s">
        <v>8224</v>
      </c>
      <c r="H109" t="s">
        <v>8246</v>
      </c>
      <c r="I109">
        <v>1356211832</v>
      </c>
      <c r="J109">
        <v>1351024232</v>
      </c>
      <c r="K109" t="b">
        <v>0</v>
      </c>
      <c r="L109">
        <v>23</v>
      </c>
      <c r="M109" t="b">
        <v>1</v>
      </c>
      <c r="N109" t="s">
        <v>8279</v>
      </c>
      <c r="O109">
        <v>102.46666666666667</v>
      </c>
      <c r="P109">
        <v>66.826086956521735</v>
      </c>
      <c r="Q109" t="s">
        <v>8316</v>
      </c>
      <c r="R109" t="s">
        <v>8336</v>
      </c>
      <c r="S109" s="14">
        <v>41205.604537037034</v>
      </c>
      <c r="T109" s="14">
        <v>41265.646203703705</v>
      </c>
    </row>
    <row r="110" spans="1:20" x14ac:dyDescent="0.25">
      <c r="A110">
        <v>2080</v>
      </c>
      <c r="B110" t="s">
        <v>2081</v>
      </c>
      <c r="C110" t="s">
        <v>6190</v>
      </c>
      <c r="D110">
        <v>1000</v>
      </c>
      <c r="E110">
        <v>5078</v>
      </c>
      <c r="F110" t="s">
        <v>8219</v>
      </c>
      <c r="G110" t="s">
        <v>8224</v>
      </c>
      <c r="H110" t="s">
        <v>8246</v>
      </c>
      <c r="I110">
        <v>1447286300</v>
      </c>
      <c r="J110">
        <v>1444690700</v>
      </c>
      <c r="K110" t="b">
        <v>0</v>
      </c>
      <c r="L110">
        <v>50</v>
      </c>
      <c r="M110" t="b">
        <v>1</v>
      </c>
      <c r="N110" t="s">
        <v>8295</v>
      </c>
      <c r="O110">
        <v>507.8</v>
      </c>
      <c r="P110">
        <v>101.56</v>
      </c>
      <c r="Q110" t="s">
        <v>8318</v>
      </c>
      <c r="R110" t="s">
        <v>8335</v>
      </c>
      <c r="S110" s="14">
        <v>42289.707175925927</v>
      </c>
      <c r="T110" s="14">
        <v>42319.748842592591</v>
      </c>
    </row>
    <row r="111" spans="1:20" x14ac:dyDescent="0.25">
      <c r="A111">
        <v>2053</v>
      </c>
      <c r="B111" t="s">
        <v>2054</v>
      </c>
      <c r="C111" t="s">
        <v>6163</v>
      </c>
      <c r="D111">
        <v>5000</v>
      </c>
      <c r="E111">
        <v>5051</v>
      </c>
      <c r="F111" t="s">
        <v>8219</v>
      </c>
      <c r="G111" t="s">
        <v>8224</v>
      </c>
      <c r="H111" t="s">
        <v>8246</v>
      </c>
      <c r="I111">
        <v>1448466551</v>
      </c>
      <c r="J111">
        <v>1445870951</v>
      </c>
      <c r="K111" t="b">
        <v>0</v>
      </c>
      <c r="L111">
        <v>121</v>
      </c>
      <c r="M111" t="b">
        <v>1</v>
      </c>
      <c r="N111" t="s">
        <v>8295</v>
      </c>
      <c r="O111">
        <v>101.02</v>
      </c>
      <c r="P111">
        <v>41.743801652892564</v>
      </c>
      <c r="Q111" t="s">
        <v>8318</v>
      </c>
      <c r="R111" t="s">
        <v>8335</v>
      </c>
      <c r="S111" s="14">
        <v>42303.367488425924</v>
      </c>
      <c r="T111" s="14">
        <v>42333.409155092595</v>
      </c>
    </row>
    <row r="112" spans="1:20" x14ac:dyDescent="0.25">
      <c r="A112">
        <v>110</v>
      </c>
      <c r="B112" t="s">
        <v>112</v>
      </c>
      <c r="C112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v>130.76923076923077</v>
      </c>
      <c r="P112">
        <v>65.384615384615387</v>
      </c>
      <c r="Q112" t="s">
        <v>8313</v>
      </c>
      <c r="R112" t="s">
        <v>8353</v>
      </c>
      <c r="S112" s="14">
        <v>41557.699687499997</v>
      </c>
      <c r="T112" s="14">
        <v>41591.999305555553</v>
      </c>
    </row>
    <row r="113" spans="1:20" x14ac:dyDescent="0.25">
      <c r="A113">
        <v>2049</v>
      </c>
      <c r="B113" t="s">
        <v>2050</v>
      </c>
      <c r="C113" t="s">
        <v>6159</v>
      </c>
      <c r="D113">
        <v>50000</v>
      </c>
      <c r="E113">
        <v>60095.35</v>
      </c>
      <c r="F113" t="s">
        <v>8219</v>
      </c>
      <c r="G113" t="s">
        <v>8225</v>
      </c>
      <c r="H113" t="s">
        <v>8247</v>
      </c>
      <c r="I113">
        <v>1386025140</v>
      </c>
      <c r="J113">
        <v>1382963963</v>
      </c>
      <c r="K113" t="b">
        <v>0</v>
      </c>
      <c r="L113">
        <v>742</v>
      </c>
      <c r="M113" t="b">
        <v>1</v>
      </c>
      <c r="N113" t="s">
        <v>8295</v>
      </c>
      <c r="O113">
        <v>120.19070000000001</v>
      </c>
      <c r="P113">
        <v>80.991037735849048</v>
      </c>
      <c r="Q113" t="s">
        <v>8318</v>
      </c>
      <c r="R113" t="s">
        <v>8335</v>
      </c>
      <c r="S113" s="14">
        <v>41575.277349537035</v>
      </c>
      <c r="T113" s="14">
        <v>41610.707638888889</v>
      </c>
    </row>
    <row r="114" spans="1:20" x14ac:dyDescent="0.25">
      <c r="A114">
        <v>2043</v>
      </c>
      <c r="B114" t="s">
        <v>2044</v>
      </c>
      <c r="C114" t="s">
        <v>6153</v>
      </c>
      <c r="D114">
        <v>1385</v>
      </c>
      <c r="E114">
        <v>7011</v>
      </c>
      <c r="F114" t="s">
        <v>8219</v>
      </c>
      <c r="G114" t="s">
        <v>8224</v>
      </c>
      <c r="H114" t="s">
        <v>8246</v>
      </c>
      <c r="I114">
        <v>1481432340</v>
      </c>
      <c r="J114">
        <v>1476764077</v>
      </c>
      <c r="K114" t="b">
        <v>0</v>
      </c>
      <c r="L114">
        <v>193</v>
      </c>
      <c r="M114" t="b">
        <v>1</v>
      </c>
      <c r="N114" t="s">
        <v>8295</v>
      </c>
      <c r="O114">
        <v>506.20938628158842</v>
      </c>
      <c r="P114">
        <v>36.326424870466319</v>
      </c>
      <c r="Q114" t="s">
        <v>8318</v>
      </c>
      <c r="R114" t="s">
        <v>8335</v>
      </c>
      <c r="S114" s="14">
        <v>42660.926817129628</v>
      </c>
      <c r="T114" s="14">
        <v>42714.957638888889</v>
      </c>
    </row>
    <row r="115" spans="1:20" x14ac:dyDescent="0.25">
      <c r="A115">
        <v>2041</v>
      </c>
      <c r="B115" t="s">
        <v>2042</v>
      </c>
      <c r="C115" t="s">
        <v>6151</v>
      </c>
      <c r="D115">
        <v>9500</v>
      </c>
      <c r="E115">
        <v>17277</v>
      </c>
      <c r="F115" t="s">
        <v>8219</v>
      </c>
      <c r="G115" t="s">
        <v>8224</v>
      </c>
      <c r="H115" t="s">
        <v>8246</v>
      </c>
      <c r="I115">
        <v>1478785027</v>
      </c>
      <c r="J115">
        <v>1476189427</v>
      </c>
      <c r="K115" t="b">
        <v>0</v>
      </c>
      <c r="L115">
        <v>120</v>
      </c>
      <c r="M115" t="b">
        <v>1</v>
      </c>
      <c r="N115" t="s">
        <v>8295</v>
      </c>
      <c r="O115">
        <v>181.86315789473684</v>
      </c>
      <c r="P115">
        <v>143.97499999999999</v>
      </c>
      <c r="Q115" t="s">
        <v>8318</v>
      </c>
      <c r="R115" t="s">
        <v>8335</v>
      </c>
      <c r="S115" s="14">
        <v>42654.275775462964</v>
      </c>
      <c r="T115" s="14">
        <v>42684.317442129628</v>
      </c>
    </row>
    <row r="116" spans="1:20" x14ac:dyDescent="0.25">
      <c r="A116">
        <v>2040</v>
      </c>
      <c r="B116" t="s">
        <v>2041</v>
      </c>
      <c r="C116" s="3" t="s">
        <v>6150</v>
      </c>
      <c r="D116">
        <v>3000</v>
      </c>
      <c r="E116">
        <v>7445.14</v>
      </c>
      <c r="F116" t="s">
        <v>8219</v>
      </c>
      <c r="G116" t="s">
        <v>8224</v>
      </c>
      <c r="H116" t="s">
        <v>8246</v>
      </c>
      <c r="I116">
        <v>1384557303</v>
      </c>
      <c r="J116">
        <v>1383257703</v>
      </c>
      <c r="K116" t="b">
        <v>1</v>
      </c>
      <c r="L116">
        <v>271</v>
      </c>
      <c r="M116" t="b">
        <v>1</v>
      </c>
      <c r="N116" t="s">
        <v>8295</v>
      </c>
      <c r="O116">
        <v>248.17133333333334</v>
      </c>
      <c r="P116">
        <v>27.472841328413285</v>
      </c>
      <c r="Q116" t="s">
        <v>8318</v>
      </c>
      <c r="R116" t="s">
        <v>8335</v>
      </c>
      <c r="S116" s="14">
        <v>41578.677118055559</v>
      </c>
      <c r="T116" s="14">
        <v>41593.718784722223</v>
      </c>
    </row>
    <row r="117" spans="1:20" x14ac:dyDescent="0.25">
      <c r="A117">
        <v>2037</v>
      </c>
      <c r="B117" t="s">
        <v>2038</v>
      </c>
      <c r="C117" t="s">
        <v>6147</v>
      </c>
      <c r="D117">
        <v>10000</v>
      </c>
      <c r="E117">
        <v>30047.64</v>
      </c>
      <c r="F117" t="s">
        <v>8219</v>
      </c>
      <c r="G117" t="s">
        <v>8224</v>
      </c>
      <c r="H117" t="s">
        <v>8246</v>
      </c>
      <c r="I117">
        <v>1388383353</v>
      </c>
      <c r="J117">
        <v>1383195753</v>
      </c>
      <c r="K117" t="b">
        <v>1</v>
      </c>
      <c r="L117">
        <v>429</v>
      </c>
      <c r="M117" t="b">
        <v>1</v>
      </c>
      <c r="N117" t="s">
        <v>8295</v>
      </c>
      <c r="O117">
        <v>300.47639999999996</v>
      </c>
      <c r="P117">
        <v>70.041118881118877</v>
      </c>
      <c r="Q117" t="s">
        <v>8318</v>
      </c>
      <c r="R117" t="s">
        <v>8335</v>
      </c>
      <c r="S117" s="14">
        <v>41577.960104166668</v>
      </c>
      <c r="T117" s="14">
        <v>41638.001770833333</v>
      </c>
    </row>
    <row r="118" spans="1:20" x14ac:dyDescent="0.25">
      <c r="A118">
        <v>2030</v>
      </c>
      <c r="B118" t="s">
        <v>2031</v>
      </c>
      <c r="C118" t="s">
        <v>6140</v>
      </c>
      <c r="D118">
        <v>32768</v>
      </c>
      <c r="E118">
        <v>74134</v>
      </c>
      <c r="F118" t="s">
        <v>8219</v>
      </c>
      <c r="G118" t="s">
        <v>8225</v>
      </c>
      <c r="H118" t="s">
        <v>8247</v>
      </c>
      <c r="I118">
        <v>1354233296</v>
      </c>
      <c r="J118">
        <v>1351641296</v>
      </c>
      <c r="K118" t="b">
        <v>1</v>
      </c>
      <c r="L118">
        <v>625</v>
      </c>
      <c r="M118" t="b">
        <v>1</v>
      </c>
      <c r="N118" t="s">
        <v>8295</v>
      </c>
      <c r="O118">
        <v>226.239013671875</v>
      </c>
      <c r="P118">
        <v>118.6144</v>
      </c>
      <c r="Q118" t="s">
        <v>8318</v>
      </c>
      <c r="R118" t="s">
        <v>8335</v>
      </c>
      <c r="S118" s="14">
        <v>41212.746481481481</v>
      </c>
      <c r="T118" s="14">
        <v>41242.746481481481</v>
      </c>
    </row>
    <row r="119" spans="1:20" x14ac:dyDescent="0.25">
      <c r="A119">
        <v>2009</v>
      </c>
      <c r="B119" t="s">
        <v>2010</v>
      </c>
      <c r="C119" t="s">
        <v>6119</v>
      </c>
      <c r="D119">
        <v>50000</v>
      </c>
      <c r="E119">
        <v>152579</v>
      </c>
      <c r="F119" t="s">
        <v>8219</v>
      </c>
      <c r="G119" t="s">
        <v>8236</v>
      </c>
      <c r="H119" t="s">
        <v>8249</v>
      </c>
      <c r="I119">
        <v>1479890743</v>
      </c>
      <c r="J119">
        <v>1476776743</v>
      </c>
      <c r="K119" t="b">
        <v>1</v>
      </c>
      <c r="L119">
        <v>398</v>
      </c>
      <c r="M119" t="b">
        <v>1</v>
      </c>
      <c r="N119" t="s">
        <v>8295</v>
      </c>
      <c r="O119">
        <v>305.15800000000002</v>
      </c>
      <c r="P119">
        <v>383.3643216080402</v>
      </c>
      <c r="Q119" t="s">
        <v>8318</v>
      </c>
      <c r="R119" t="s">
        <v>8335</v>
      </c>
      <c r="S119" s="14">
        <v>42661.073414351849</v>
      </c>
      <c r="T119" s="14">
        <v>42697.115081018521</v>
      </c>
    </row>
    <row r="120" spans="1:20" x14ac:dyDescent="0.25">
      <c r="A120">
        <v>2006</v>
      </c>
      <c r="B120" t="s">
        <v>2007</v>
      </c>
      <c r="C120" t="s">
        <v>6116</v>
      </c>
      <c r="D120">
        <v>50000</v>
      </c>
      <c r="E120">
        <v>123920</v>
      </c>
      <c r="F120" t="s">
        <v>8219</v>
      </c>
      <c r="G120" t="s">
        <v>8224</v>
      </c>
      <c r="H120" t="s">
        <v>8246</v>
      </c>
      <c r="I120">
        <v>1417611645</v>
      </c>
      <c r="J120">
        <v>1414584045</v>
      </c>
      <c r="K120" t="b">
        <v>1</v>
      </c>
      <c r="L120">
        <v>303</v>
      </c>
      <c r="M120" t="b">
        <v>1</v>
      </c>
      <c r="N120" t="s">
        <v>8295</v>
      </c>
      <c r="O120">
        <v>247.84</v>
      </c>
      <c r="P120">
        <v>408.97689768976898</v>
      </c>
      <c r="Q120" t="s">
        <v>8318</v>
      </c>
      <c r="R120" t="s">
        <v>8335</v>
      </c>
      <c r="S120" s="14">
        <v>41941.250520833331</v>
      </c>
      <c r="T120" s="14">
        <v>41976.292187500003</v>
      </c>
    </row>
    <row r="121" spans="1:20" x14ac:dyDescent="0.25">
      <c r="A121">
        <v>1979</v>
      </c>
      <c r="B121" t="s">
        <v>1980</v>
      </c>
      <c r="C121" t="s">
        <v>6089</v>
      </c>
      <c r="D121">
        <v>200000</v>
      </c>
      <c r="E121">
        <v>229802.31</v>
      </c>
      <c r="F121" t="s">
        <v>8219</v>
      </c>
      <c r="G121" t="s">
        <v>8224</v>
      </c>
      <c r="H121" t="s">
        <v>8246</v>
      </c>
      <c r="I121">
        <v>1447909140</v>
      </c>
      <c r="J121">
        <v>1444734146</v>
      </c>
      <c r="K121" t="b">
        <v>1</v>
      </c>
      <c r="L121">
        <v>813</v>
      </c>
      <c r="M121" t="b">
        <v>1</v>
      </c>
      <c r="N121" t="s">
        <v>8295</v>
      </c>
      <c r="O121">
        <v>114.901155</v>
      </c>
      <c r="P121">
        <v>282.65966789667897</v>
      </c>
      <c r="Q121" t="s">
        <v>8318</v>
      </c>
      <c r="R121" t="s">
        <v>8335</v>
      </c>
      <c r="S121" s="14">
        <v>42290.210023148145</v>
      </c>
      <c r="T121" s="14">
        <v>42326.957638888889</v>
      </c>
    </row>
    <row r="122" spans="1:20" x14ac:dyDescent="0.25">
      <c r="A122">
        <v>1972</v>
      </c>
      <c r="B122" t="s">
        <v>1973</v>
      </c>
      <c r="C122" t="s">
        <v>6082</v>
      </c>
      <c r="D122">
        <v>2500</v>
      </c>
      <c r="E122">
        <v>16862</v>
      </c>
      <c r="F122" t="s">
        <v>8219</v>
      </c>
      <c r="G122" t="s">
        <v>8224</v>
      </c>
      <c r="H122" t="s">
        <v>8246</v>
      </c>
      <c r="I122">
        <v>1353201444</v>
      </c>
      <c r="J122">
        <v>1350605844</v>
      </c>
      <c r="K122" t="b">
        <v>1</v>
      </c>
      <c r="L122">
        <v>238</v>
      </c>
      <c r="M122" t="b">
        <v>1</v>
      </c>
      <c r="N122" t="s">
        <v>8295</v>
      </c>
      <c r="O122">
        <v>674.48</v>
      </c>
      <c r="P122">
        <v>70.848739495798313</v>
      </c>
      <c r="Q122" t="s">
        <v>8318</v>
      </c>
      <c r="R122" t="s">
        <v>8335</v>
      </c>
      <c r="S122" s="14">
        <v>41200.762083333335</v>
      </c>
      <c r="T122" s="14">
        <v>41230.803749999999</v>
      </c>
    </row>
    <row r="123" spans="1:20" x14ac:dyDescent="0.25">
      <c r="A123">
        <v>1971</v>
      </c>
      <c r="B123" t="s">
        <v>1972</v>
      </c>
      <c r="C123" t="s">
        <v>6081</v>
      </c>
      <c r="D123">
        <v>400000</v>
      </c>
      <c r="E123">
        <v>1052110.8700000001</v>
      </c>
      <c r="F123" t="s">
        <v>8219</v>
      </c>
      <c r="G123" t="s">
        <v>8224</v>
      </c>
      <c r="H123" t="s">
        <v>8246</v>
      </c>
      <c r="I123">
        <v>1384488000</v>
      </c>
      <c r="J123">
        <v>1381752061</v>
      </c>
      <c r="K123" t="b">
        <v>1</v>
      </c>
      <c r="L123">
        <v>3863</v>
      </c>
      <c r="M123" t="b">
        <v>1</v>
      </c>
      <c r="N123" t="s">
        <v>8295</v>
      </c>
      <c r="O123">
        <v>263.02771750000005</v>
      </c>
      <c r="P123">
        <v>272.35590732591254</v>
      </c>
      <c r="Q123" t="s">
        <v>8318</v>
      </c>
      <c r="R123" t="s">
        <v>8335</v>
      </c>
      <c r="S123" s="14">
        <v>41561.250706018516</v>
      </c>
      <c r="T123" s="14">
        <v>41592.916666666664</v>
      </c>
    </row>
    <row r="124" spans="1:20" x14ac:dyDescent="0.25">
      <c r="A124">
        <v>1951</v>
      </c>
      <c r="B124" t="s">
        <v>1952</v>
      </c>
      <c r="C124" t="s">
        <v>6061</v>
      </c>
      <c r="D124">
        <v>50000</v>
      </c>
      <c r="E124">
        <v>106222</v>
      </c>
      <c r="F124" t="s">
        <v>8219</v>
      </c>
      <c r="G124" t="s">
        <v>8224</v>
      </c>
      <c r="H124" t="s">
        <v>8246</v>
      </c>
      <c r="I124">
        <v>1478516737</v>
      </c>
      <c r="J124">
        <v>1475921137</v>
      </c>
      <c r="K124" t="b">
        <v>1</v>
      </c>
      <c r="L124">
        <v>834</v>
      </c>
      <c r="M124" t="b">
        <v>1</v>
      </c>
      <c r="N124" t="s">
        <v>8295</v>
      </c>
      <c r="O124">
        <v>212.44399999999999</v>
      </c>
      <c r="P124">
        <v>127.36450839328538</v>
      </c>
      <c r="Q124" t="s">
        <v>8318</v>
      </c>
      <c r="R124" t="s">
        <v>8335</v>
      </c>
      <c r="S124" s="14">
        <v>42651.170567129629</v>
      </c>
      <c r="T124" s="14">
        <v>42681.212233796294</v>
      </c>
    </row>
    <row r="125" spans="1:20" x14ac:dyDescent="0.25">
      <c r="A125">
        <v>1947</v>
      </c>
      <c r="B125" t="s">
        <v>1948</v>
      </c>
      <c r="C125" t="s">
        <v>6057</v>
      </c>
      <c r="D125">
        <v>800</v>
      </c>
      <c r="E125">
        <v>805.07</v>
      </c>
      <c r="F125" t="s">
        <v>8219</v>
      </c>
      <c r="G125" t="s">
        <v>8224</v>
      </c>
      <c r="H125" t="s">
        <v>8246</v>
      </c>
      <c r="I125">
        <v>1258955940</v>
      </c>
      <c r="J125">
        <v>1255730520</v>
      </c>
      <c r="K125" t="b">
        <v>1</v>
      </c>
      <c r="L125">
        <v>23</v>
      </c>
      <c r="M125" t="b">
        <v>1</v>
      </c>
      <c r="N125" t="s">
        <v>8295</v>
      </c>
      <c r="O125">
        <v>100.63375000000001</v>
      </c>
      <c r="P125">
        <v>35.003043478260871</v>
      </c>
      <c r="Q125" t="s">
        <v>8318</v>
      </c>
      <c r="R125" t="s">
        <v>8335</v>
      </c>
      <c r="S125" s="14">
        <v>40102.668055555558</v>
      </c>
      <c r="T125" s="14">
        <v>40139.999305555553</v>
      </c>
    </row>
    <row r="126" spans="1:20" x14ac:dyDescent="0.25">
      <c r="A126">
        <v>1926</v>
      </c>
      <c r="B126" t="s">
        <v>1927</v>
      </c>
      <c r="C126" t="s">
        <v>6036</v>
      </c>
      <c r="D126">
        <v>1500</v>
      </c>
      <c r="E126">
        <v>2930.69</v>
      </c>
      <c r="F126" t="s">
        <v>8219</v>
      </c>
      <c r="G126" t="s">
        <v>8224</v>
      </c>
      <c r="H126" t="s">
        <v>8246</v>
      </c>
      <c r="I126">
        <v>1288657560</v>
      </c>
      <c r="J126">
        <v>1286319256</v>
      </c>
      <c r="K126" t="b">
        <v>0</v>
      </c>
      <c r="L126">
        <v>107</v>
      </c>
      <c r="M126" t="b">
        <v>1</v>
      </c>
      <c r="N126" t="s">
        <v>8279</v>
      </c>
      <c r="O126">
        <v>195.37933333333334</v>
      </c>
      <c r="P126">
        <v>27.3896261682243</v>
      </c>
      <c r="Q126" t="s">
        <v>8316</v>
      </c>
      <c r="R126" t="s">
        <v>8336</v>
      </c>
      <c r="S126" s="14">
        <v>40456.704351851855</v>
      </c>
      <c r="T126" s="14">
        <v>40483.768055555556</v>
      </c>
    </row>
    <row r="127" spans="1:20" x14ac:dyDescent="0.25">
      <c r="A127">
        <v>1886</v>
      </c>
      <c r="B127" t="s">
        <v>1887</v>
      </c>
      <c r="C127" t="s">
        <v>5996</v>
      </c>
      <c r="D127">
        <v>1200</v>
      </c>
      <c r="E127">
        <v>1225</v>
      </c>
      <c r="F127" t="s">
        <v>8219</v>
      </c>
      <c r="G127" t="s">
        <v>8224</v>
      </c>
      <c r="H127" t="s">
        <v>8246</v>
      </c>
      <c r="I127">
        <v>1415832338</v>
      </c>
      <c r="J127">
        <v>1413236738</v>
      </c>
      <c r="K127" t="b">
        <v>0</v>
      </c>
      <c r="L127">
        <v>29</v>
      </c>
      <c r="M127" t="b">
        <v>1</v>
      </c>
      <c r="N127" t="s">
        <v>8279</v>
      </c>
      <c r="O127">
        <v>102.08333333333333</v>
      </c>
      <c r="P127">
        <v>42.241379310344826</v>
      </c>
      <c r="Q127" t="s">
        <v>8316</v>
      </c>
      <c r="R127" t="s">
        <v>8336</v>
      </c>
      <c r="S127" s="14">
        <v>41925.656689814816</v>
      </c>
      <c r="T127" s="14">
        <v>41955.69835648148</v>
      </c>
    </row>
    <row r="128" spans="1:20" x14ac:dyDescent="0.25">
      <c r="A128">
        <v>1884</v>
      </c>
      <c r="B128" t="s">
        <v>1885</v>
      </c>
      <c r="C128" t="s">
        <v>5994</v>
      </c>
      <c r="D128">
        <v>1000</v>
      </c>
      <c r="E128">
        <v>1351</v>
      </c>
      <c r="F128" t="s">
        <v>8219</v>
      </c>
      <c r="G128" t="s">
        <v>8224</v>
      </c>
      <c r="H128" t="s">
        <v>8246</v>
      </c>
      <c r="I128">
        <v>1354017600</v>
      </c>
      <c r="J128">
        <v>1350967535</v>
      </c>
      <c r="K128" t="b">
        <v>0</v>
      </c>
      <c r="L128">
        <v>26</v>
      </c>
      <c r="M128" t="b">
        <v>1</v>
      </c>
      <c r="N128" t="s">
        <v>8279</v>
      </c>
      <c r="O128">
        <v>135.1</v>
      </c>
      <c r="P128">
        <v>51.96153846153846</v>
      </c>
      <c r="Q128" t="s">
        <v>8316</v>
      </c>
      <c r="R128" t="s">
        <v>8336</v>
      </c>
      <c r="S128" s="14">
        <v>41204.948321759257</v>
      </c>
      <c r="T128" s="14">
        <v>41240.25</v>
      </c>
    </row>
    <row r="129" spans="1:20" x14ac:dyDescent="0.25">
      <c r="A129">
        <v>1858</v>
      </c>
      <c r="B129" t="s">
        <v>1859</v>
      </c>
      <c r="C129" t="s">
        <v>5968</v>
      </c>
      <c r="D129">
        <v>5555.55</v>
      </c>
      <c r="E129">
        <v>6041.55</v>
      </c>
      <c r="F129" t="s">
        <v>8219</v>
      </c>
      <c r="G129" t="s">
        <v>8224</v>
      </c>
      <c r="H129" t="s">
        <v>8246</v>
      </c>
      <c r="I129">
        <v>1324014521</v>
      </c>
      <c r="J129">
        <v>1318826921</v>
      </c>
      <c r="K129" t="b">
        <v>0</v>
      </c>
      <c r="L129">
        <v>149</v>
      </c>
      <c r="M129" t="b">
        <v>1</v>
      </c>
      <c r="N129" t="s">
        <v>8276</v>
      </c>
      <c r="O129">
        <v>108.74800874800874</v>
      </c>
      <c r="P129">
        <v>40.547315436241611</v>
      </c>
      <c r="Q129" t="s">
        <v>8316</v>
      </c>
      <c r="R129" t="s">
        <v>8351</v>
      </c>
      <c r="S129" s="14">
        <v>40832.950474537036</v>
      </c>
      <c r="T129" s="14">
        <v>40892.9921412037</v>
      </c>
    </row>
    <row r="130" spans="1:20" x14ac:dyDescent="0.25">
      <c r="A130">
        <v>1747</v>
      </c>
      <c r="B130" t="s">
        <v>1748</v>
      </c>
      <c r="C130" t="s">
        <v>5857</v>
      </c>
      <c r="D130">
        <v>9000</v>
      </c>
      <c r="E130">
        <v>9446</v>
      </c>
      <c r="F130" t="s">
        <v>8219</v>
      </c>
      <c r="G130" t="s">
        <v>8225</v>
      </c>
      <c r="H130" t="s">
        <v>8247</v>
      </c>
      <c r="I130">
        <v>1447426800</v>
      </c>
      <c r="J130">
        <v>1444904830</v>
      </c>
      <c r="K130" t="b">
        <v>0</v>
      </c>
      <c r="L130">
        <v>159</v>
      </c>
      <c r="M130" t="b">
        <v>1</v>
      </c>
      <c r="N130" t="s">
        <v>8285</v>
      </c>
      <c r="O130">
        <v>104.95555555555556</v>
      </c>
      <c r="P130">
        <v>59.408805031446541</v>
      </c>
      <c r="Q130" t="s">
        <v>8321</v>
      </c>
      <c r="R130" t="s">
        <v>8345</v>
      </c>
      <c r="S130" s="14">
        <v>42292.185532407406</v>
      </c>
      <c r="T130" s="14">
        <v>42321.375</v>
      </c>
    </row>
    <row r="131" spans="1:20" x14ac:dyDescent="0.25">
      <c r="A131">
        <v>1746</v>
      </c>
      <c r="B131" t="s">
        <v>1747</v>
      </c>
      <c r="C131" t="s">
        <v>5856</v>
      </c>
      <c r="D131">
        <v>15000</v>
      </c>
      <c r="E131">
        <v>22215</v>
      </c>
      <c r="F131" t="s">
        <v>8219</v>
      </c>
      <c r="G131" t="s">
        <v>8224</v>
      </c>
      <c r="H131" t="s">
        <v>8246</v>
      </c>
      <c r="I131">
        <v>1479952800</v>
      </c>
      <c r="J131">
        <v>1477368867</v>
      </c>
      <c r="K131" t="b">
        <v>0</v>
      </c>
      <c r="L131">
        <v>107</v>
      </c>
      <c r="M131" t="b">
        <v>1</v>
      </c>
      <c r="N131" t="s">
        <v>8285</v>
      </c>
      <c r="O131">
        <v>148.10000000000002</v>
      </c>
      <c r="P131">
        <v>207.61682242990653</v>
      </c>
      <c r="Q131" t="s">
        <v>8321</v>
      </c>
      <c r="R131" t="s">
        <v>8345</v>
      </c>
      <c r="S131" s="14">
        <v>42667.926701388889</v>
      </c>
      <c r="T131" s="14">
        <v>42697.833333333336</v>
      </c>
    </row>
    <row r="132" spans="1:20" x14ac:dyDescent="0.25">
      <c r="A132">
        <v>1668</v>
      </c>
      <c r="B132" t="s">
        <v>1669</v>
      </c>
      <c r="C132" t="s">
        <v>5778</v>
      </c>
      <c r="D132">
        <v>8000</v>
      </c>
      <c r="E132">
        <v>8211</v>
      </c>
      <c r="F132" t="s">
        <v>8219</v>
      </c>
      <c r="G132" t="s">
        <v>8224</v>
      </c>
      <c r="H132" t="s">
        <v>8246</v>
      </c>
      <c r="I132">
        <v>1322454939</v>
      </c>
      <c r="J132">
        <v>1319859339</v>
      </c>
      <c r="K132" t="b">
        <v>0</v>
      </c>
      <c r="L132">
        <v>116</v>
      </c>
      <c r="M132" t="b">
        <v>1</v>
      </c>
      <c r="N132" t="s">
        <v>8292</v>
      </c>
      <c r="O132">
        <v>102.6375</v>
      </c>
      <c r="P132">
        <v>70.784482758620683</v>
      </c>
      <c r="Q132" t="s">
        <v>8316</v>
      </c>
      <c r="R132" t="s">
        <v>8348</v>
      </c>
      <c r="S132" s="14">
        <v>40844.899756944447</v>
      </c>
      <c r="T132" s="14">
        <v>40874.941423611112</v>
      </c>
    </row>
    <row r="133" spans="1:20" x14ac:dyDescent="0.25">
      <c r="A133">
        <v>1662</v>
      </c>
      <c r="B133" t="s">
        <v>1663</v>
      </c>
      <c r="C133" t="s">
        <v>5772</v>
      </c>
      <c r="D133">
        <v>8000</v>
      </c>
      <c r="E133">
        <v>8211</v>
      </c>
      <c r="F133" t="s">
        <v>8219</v>
      </c>
      <c r="G133" t="s">
        <v>8224</v>
      </c>
      <c r="H133" t="s">
        <v>8246</v>
      </c>
      <c r="I133">
        <v>1325310336</v>
      </c>
      <c r="J133">
        <v>1320122736</v>
      </c>
      <c r="K133" t="b">
        <v>0</v>
      </c>
      <c r="L133">
        <v>62</v>
      </c>
      <c r="M133" t="b">
        <v>1</v>
      </c>
      <c r="N133" t="s">
        <v>8292</v>
      </c>
      <c r="O133">
        <v>102.6375</v>
      </c>
      <c r="P133">
        <v>132.43548387096774</v>
      </c>
      <c r="Q133" t="s">
        <v>8316</v>
      </c>
      <c r="R133" t="s">
        <v>8348</v>
      </c>
      <c r="S133" s="14">
        <v>40847.948333333334</v>
      </c>
      <c r="T133" s="14">
        <v>40907.99</v>
      </c>
    </row>
    <row r="134" spans="1:20" x14ac:dyDescent="0.25">
      <c r="A134">
        <v>1652</v>
      </c>
      <c r="B134" t="s">
        <v>1653</v>
      </c>
      <c r="C134" t="s">
        <v>5762</v>
      </c>
      <c r="D134">
        <v>4500</v>
      </c>
      <c r="E134">
        <v>4530</v>
      </c>
      <c r="F134" t="s">
        <v>8219</v>
      </c>
      <c r="G134" t="s">
        <v>8224</v>
      </c>
      <c r="H134" t="s">
        <v>8246</v>
      </c>
      <c r="I134">
        <v>1385297393</v>
      </c>
      <c r="J134">
        <v>1382701793</v>
      </c>
      <c r="K134" t="b">
        <v>0</v>
      </c>
      <c r="L134">
        <v>70</v>
      </c>
      <c r="M134" t="b">
        <v>1</v>
      </c>
      <c r="N134" t="s">
        <v>8292</v>
      </c>
      <c r="O134">
        <v>100.66666666666666</v>
      </c>
      <c r="P134">
        <v>64.714285714285708</v>
      </c>
      <c r="Q134" t="s">
        <v>8316</v>
      </c>
      <c r="R134" t="s">
        <v>8348</v>
      </c>
      <c r="S134" s="14">
        <v>41572.242974537039</v>
      </c>
      <c r="T134" s="14">
        <v>41602.284641203703</v>
      </c>
    </row>
    <row r="135" spans="1:20" x14ac:dyDescent="0.25">
      <c r="A135">
        <v>1627</v>
      </c>
      <c r="B135" t="s">
        <v>1628</v>
      </c>
      <c r="C135" t="s">
        <v>5737</v>
      </c>
      <c r="D135">
        <v>2000</v>
      </c>
      <c r="E135">
        <v>2340</v>
      </c>
      <c r="F135" t="s">
        <v>8219</v>
      </c>
      <c r="G135" t="s">
        <v>8224</v>
      </c>
      <c r="H135" t="s">
        <v>8246</v>
      </c>
      <c r="I135">
        <v>1353905940</v>
      </c>
      <c r="J135">
        <v>1351011489</v>
      </c>
      <c r="K135" t="b">
        <v>0</v>
      </c>
      <c r="L135">
        <v>38</v>
      </c>
      <c r="M135" t="b">
        <v>1</v>
      </c>
      <c r="N135" t="s">
        <v>8276</v>
      </c>
      <c r="O135">
        <v>117</v>
      </c>
      <c r="P135">
        <v>61.578947368421055</v>
      </c>
      <c r="Q135" t="s">
        <v>8316</v>
      </c>
      <c r="R135" t="s">
        <v>8351</v>
      </c>
      <c r="S135" s="14">
        <v>41205.457048611112</v>
      </c>
      <c r="T135" s="14">
        <v>41238.957638888889</v>
      </c>
    </row>
    <row r="136" spans="1:20" x14ac:dyDescent="0.25">
      <c r="A136">
        <v>1616</v>
      </c>
      <c r="B136" t="s">
        <v>1617</v>
      </c>
      <c r="C136" t="s">
        <v>5726</v>
      </c>
      <c r="D136">
        <v>10000</v>
      </c>
      <c r="E136">
        <v>10420</v>
      </c>
      <c r="F136" t="s">
        <v>8219</v>
      </c>
      <c r="G136" t="s">
        <v>8224</v>
      </c>
      <c r="H136" t="s">
        <v>8246</v>
      </c>
      <c r="I136">
        <v>1353621600</v>
      </c>
      <c r="J136">
        <v>1350061821</v>
      </c>
      <c r="K136" t="b">
        <v>0</v>
      </c>
      <c r="L136">
        <v>157</v>
      </c>
      <c r="M136" t="b">
        <v>1</v>
      </c>
      <c r="N136" t="s">
        <v>8276</v>
      </c>
      <c r="O136">
        <v>104.2</v>
      </c>
      <c r="P136">
        <v>66.369426751592357</v>
      </c>
      <c r="Q136" t="s">
        <v>8316</v>
      </c>
      <c r="R136" t="s">
        <v>8351</v>
      </c>
      <c r="S136" s="14">
        <v>41194.465520833335</v>
      </c>
      <c r="T136" s="14">
        <v>41235.666666666664</v>
      </c>
    </row>
    <row r="137" spans="1:20" x14ac:dyDescent="0.25">
      <c r="A137">
        <v>1615</v>
      </c>
      <c r="B137" t="s">
        <v>1616</v>
      </c>
      <c r="C137" t="s">
        <v>5725</v>
      </c>
      <c r="D137">
        <v>8000</v>
      </c>
      <c r="E137">
        <v>9130</v>
      </c>
      <c r="F137" t="s">
        <v>8219</v>
      </c>
      <c r="G137" t="s">
        <v>8224</v>
      </c>
      <c r="H137" t="s">
        <v>8246</v>
      </c>
      <c r="I137">
        <v>1323742396</v>
      </c>
      <c r="J137">
        <v>1319850796</v>
      </c>
      <c r="K137" t="b">
        <v>0</v>
      </c>
      <c r="L137">
        <v>136</v>
      </c>
      <c r="M137" t="b">
        <v>1</v>
      </c>
      <c r="N137" t="s">
        <v>8276</v>
      </c>
      <c r="O137">
        <v>114.12500000000001</v>
      </c>
      <c r="P137">
        <v>67.132352941176464</v>
      </c>
      <c r="Q137" t="s">
        <v>8316</v>
      </c>
      <c r="R137" t="s">
        <v>8351</v>
      </c>
      <c r="S137" s="14">
        <v>40844.800879629627</v>
      </c>
      <c r="T137" s="14">
        <v>40889.842546296299</v>
      </c>
    </row>
    <row r="138" spans="1:20" x14ac:dyDescent="0.25">
      <c r="A138">
        <v>1540</v>
      </c>
      <c r="B138" t="s">
        <v>1541</v>
      </c>
      <c r="C138" t="s">
        <v>5650</v>
      </c>
      <c r="D138">
        <v>15000</v>
      </c>
      <c r="E138">
        <v>17680</v>
      </c>
      <c r="F138" t="s">
        <v>8219</v>
      </c>
      <c r="G138" t="s">
        <v>8224</v>
      </c>
      <c r="H138" t="s">
        <v>8246</v>
      </c>
      <c r="I138">
        <v>1416964500</v>
      </c>
      <c r="J138">
        <v>1414368616</v>
      </c>
      <c r="K138" t="b">
        <v>1</v>
      </c>
      <c r="L138">
        <v>98</v>
      </c>
      <c r="M138" t="b">
        <v>1</v>
      </c>
      <c r="N138" t="s">
        <v>8285</v>
      </c>
      <c r="O138">
        <v>117.86666666666667</v>
      </c>
      <c r="P138">
        <v>180.40816326530611</v>
      </c>
      <c r="Q138" t="s">
        <v>8321</v>
      </c>
      <c r="R138" t="s">
        <v>8345</v>
      </c>
      <c r="S138" s="14">
        <v>41938.75712962963</v>
      </c>
      <c r="T138" s="14">
        <v>41968.802083333336</v>
      </c>
    </row>
    <row r="139" spans="1:20" x14ac:dyDescent="0.25">
      <c r="A139">
        <v>1531</v>
      </c>
      <c r="B139" t="s">
        <v>1532</v>
      </c>
      <c r="C139" t="s">
        <v>5641</v>
      </c>
      <c r="D139">
        <v>2350</v>
      </c>
      <c r="E139">
        <v>4135</v>
      </c>
      <c r="F139" t="s">
        <v>8219</v>
      </c>
      <c r="G139" t="s">
        <v>8224</v>
      </c>
      <c r="H139" t="s">
        <v>8246</v>
      </c>
      <c r="I139">
        <v>1417402800</v>
      </c>
      <c r="J139">
        <v>1414610126</v>
      </c>
      <c r="K139" t="b">
        <v>1</v>
      </c>
      <c r="L139">
        <v>73</v>
      </c>
      <c r="M139" t="b">
        <v>1</v>
      </c>
      <c r="N139" t="s">
        <v>8285</v>
      </c>
      <c r="O139">
        <v>175.95744680851064</v>
      </c>
      <c r="P139">
        <v>56.643835616438359</v>
      </c>
      <c r="Q139" t="s">
        <v>8321</v>
      </c>
      <c r="R139" t="s">
        <v>8345</v>
      </c>
      <c r="S139" s="14">
        <v>41941.552384259259</v>
      </c>
      <c r="T139" s="14">
        <v>41973.875</v>
      </c>
    </row>
    <row r="140" spans="1:20" x14ac:dyDescent="0.25">
      <c r="A140">
        <v>1511</v>
      </c>
      <c r="B140" t="s">
        <v>1512</v>
      </c>
      <c r="C140" t="s">
        <v>5621</v>
      </c>
      <c r="D140">
        <v>14000</v>
      </c>
      <c r="E140">
        <v>15651</v>
      </c>
      <c r="F140" t="s">
        <v>8219</v>
      </c>
      <c r="G140" t="s">
        <v>8224</v>
      </c>
      <c r="H140" t="s">
        <v>8246</v>
      </c>
      <c r="I140">
        <v>1447858804</v>
      </c>
      <c r="J140">
        <v>1445263204</v>
      </c>
      <c r="K140" t="b">
        <v>1</v>
      </c>
      <c r="L140">
        <v>206</v>
      </c>
      <c r="M140" t="b">
        <v>1</v>
      </c>
      <c r="N140" t="s">
        <v>8285</v>
      </c>
      <c r="O140">
        <v>111.79285714285714</v>
      </c>
      <c r="P140">
        <v>75.975728155339809</v>
      </c>
      <c r="Q140" t="s">
        <v>8321</v>
      </c>
      <c r="R140" t="s">
        <v>8345</v>
      </c>
      <c r="S140" s="14">
        <v>42296.333379629628</v>
      </c>
      <c r="T140" s="14">
        <v>42326.3750462963</v>
      </c>
    </row>
    <row r="141" spans="1:20" x14ac:dyDescent="0.25">
      <c r="A141">
        <v>1477</v>
      </c>
      <c r="B141" t="s">
        <v>1478</v>
      </c>
      <c r="C141" t="s">
        <v>5587</v>
      </c>
      <c r="D141">
        <v>30000</v>
      </c>
      <c r="E141">
        <v>33393</v>
      </c>
      <c r="F141" t="s">
        <v>8219</v>
      </c>
      <c r="G141" t="s">
        <v>8224</v>
      </c>
      <c r="H141" t="s">
        <v>8246</v>
      </c>
      <c r="I141">
        <v>1324609200</v>
      </c>
      <c r="J141">
        <v>1319467604</v>
      </c>
      <c r="K141" t="b">
        <v>1</v>
      </c>
      <c r="L141">
        <v>369</v>
      </c>
      <c r="M141" t="b">
        <v>1</v>
      </c>
      <c r="N141" t="s">
        <v>8288</v>
      </c>
      <c r="O141">
        <v>111.31</v>
      </c>
      <c r="P141">
        <v>90.495934959349597</v>
      </c>
      <c r="Q141" t="s">
        <v>8317</v>
      </c>
      <c r="R141" t="s">
        <v>8349</v>
      </c>
      <c r="S141" s="14">
        <v>40840.365787037037</v>
      </c>
      <c r="T141" s="14">
        <v>40899.875</v>
      </c>
    </row>
    <row r="142" spans="1:20" x14ac:dyDescent="0.25">
      <c r="A142">
        <v>1367</v>
      </c>
      <c r="B142" t="s">
        <v>1368</v>
      </c>
      <c r="C142" t="s">
        <v>5477</v>
      </c>
      <c r="D142">
        <v>5000</v>
      </c>
      <c r="E142">
        <v>5713</v>
      </c>
      <c r="F142" t="s">
        <v>8219</v>
      </c>
      <c r="G142" t="s">
        <v>8224</v>
      </c>
      <c r="H142" t="s">
        <v>8246</v>
      </c>
      <c r="I142">
        <v>1447463050</v>
      </c>
      <c r="J142">
        <v>1444867450</v>
      </c>
      <c r="K142" t="b">
        <v>0</v>
      </c>
      <c r="L142">
        <v>90</v>
      </c>
      <c r="M142" t="b">
        <v>1</v>
      </c>
      <c r="N142" t="s">
        <v>8276</v>
      </c>
      <c r="O142">
        <v>114.26</v>
      </c>
      <c r="P142">
        <v>63.477777777777774</v>
      </c>
      <c r="Q142" t="s">
        <v>8316</v>
      </c>
      <c r="R142" t="s">
        <v>8351</v>
      </c>
      <c r="S142" s="14">
        <v>42291.752893518518</v>
      </c>
      <c r="T142" s="14">
        <v>42321.794560185182</v>
      </c>
    </row>
    <row r="143" spans="1:20" x14ac:dyDescent="0.25">
      <c r="A143">
        <v>1366</v>
      </c>
      <c r="B143" t="s">
        <v>1367</v>
      </c>
      <c r="C143" t="s">
        <v>5476</v>
      </c>
      <c r="D143">
        <v>7500</v>
      </c>
      <c r="E143">
        <v>9486.69</v>
      </c>
      <c r="F143" t="s">
        <v>8219</v>
      </c>
      <c r="G143" t="s">
        <v>8224</v>
      </c>
      <c r="H143" t="s">
        <v>8246</v>
      </c>
      <c r="I143">
        <v>1417049663</v>
      </c>
      <c r="J143">
        <v>1413158063</v>
      </c>
      <c r="K143" t="b">
        <v>0</v>
      </c>
      <c r="L143">
        <v>147</v>
      </c>
      <c r="M143" t="b">
        <v>1</v>
      </c>
      <c r="N143" t="s">
        <v>8276</v>
      </c>
      <c r="O143">
        <v>126.48920000000001</v>
      </c>
      <c r="P143">
        <v>64.535306122448986</v>
      </c>
      <c r="Q143" t="s">
        <v>8316</v>
      </c>
      <c r="R143" t="s">
        <v>8351</v>
      </c>
      <c r="S143" s="14">
        <v>41924.746099537035</v>
      </c>
      <c r="T143" s="14">
        <v>41969.787766203706</v>
      </c>
    </row>
    <row r="144" spans="1:20" x14ac:dyDescent="0.25">
      <c r="A144">
        <v>1355</v>
      </c>
      <c r="B144" t="s">
        <v>1356</v>
      </c>
      <c r="C144" t="s">
        <v>5465</v>
      </c>
      <c r="D144">
        <v>2500</v>
      </c>
      <c r="E144">
        <v>3067</v>
      </c>
      <c r="F144" t="s">
        <v>8219</v>
      </c>
      <c r="G144" t="s">
        <v>8225</v>
      </c>
      <c r="H144" t="s">
        <v>8247</v>
      </c>
      <c r="I144">
        <v>1354269600</v>
      </c>
      <c r="J144">
        <v>1351663605</v>
      </c>
      <c r="K144" t="b">
        <v>0</v>
      </c>
      <c r="L144">
        <v>121</v>
      </c>
      <c r="M144" t="b">
        <v>1</v>
      </c>
      <c r="N144" t="s">
        <v>8274</v>
      </c>
      <c r="O144">
        <v>122.67999999999999</v>
      </c>
      <c r="P144">
        <v>25.347107438016529</v>
      </c>
      <c r="Q144" t="s">
        <v>8317</v>
      </c>
      <c r="R144" t="s">
        <v>8343</v>
      </c>
      <c r="S144" s="14">
        <v>41213.004687499997</v>
      </c>
      <c r="T144" s="14">
        <v>41243.166666666664</v>
      </c>
    </row>
    <row r="145" spans="1:20" x14ac:dyDescent="0.25">
      <c r="A145">
        <v>1302</v>
      </c>
      <c r="B145" t="s">
        <v>1303</v>
      </c>
      <c r="C145" t="s">
        <v>5412</v>
      </c>
      <c r="D145">
        <v>2500</v>
      </c>
      <c r="E145">
        <v>2500</v>
      </c>
      <c r="F145" t="s">
        <v>8219</v>
      </c>
      <c r="G145" t="s">
        <v>8224</v>
      </c>
      <c r="H145" t="s">
        <v>8246</v>
      </c>
      <c r="I145">
        <v>1480559011</v>
      </c>
      <c r="J145">
        <v>1477963411</v>
      </c>
      <c r="K145" t="b">
        <v>0</v>
      </c>
      <c r="L145">
        <v>50</v>
      </c>
      <c r="M145" t="b">
        <v>1</v>
      </c>
      <c r="N145" t="s">
        <v>8271</v>
      </c>
      <c r="O145">
        <v>100</v>
      </c>
      <c r="P145">
        <v>50</v>
      </c>
      <c r="Q145" t="s">
        <v>8319</v>
      </c>
      <c r="R145" t="s">
        <v>8347</v>
      </c>
      <c r="S145" s="14">
        <v>42674.807997685188</v>
      </c>
      <c r="T145" s="14">
        <v>42704.849664351852</v>
      </c>
    </row>
    <row r="146" spans="1:20" x14ac:dyDescent="0.25">
      <c r="A146">
        <v>1294</v>
      </c>
      <c r="B146" t="s">
        <v>1295</v>
      </c>
      <c r="C146" t="s">
        <v>5404</v>
      </c>
      <c r="D146">
        <v>500</v>
      </c>
      <c r="E146">
        <v>610</v>
      </c>
      <c r="F146" t="s">
        <v>8219</v>
      </c>
      <c r="G146" t="s">
        <v>8225</v>
      </c>
      <c r="H146" t="s">
        <v>8247</v>
      </c>
      <c r="I146">
        <v>1445252400</v>
      </c>
      <c r="J146">
        <v>1443696797</v>
      </c>
      <c r="K146" t="b">
        <v>0</v>
      </c>
      <c r="L146">
        <v>22</v>
      </c>
      <c r="M146" t="b">
        <v>1</v>
      </c>
      <c r="N146" t="s">
        <v>8271</v>
      </c>
      <c r="O146">
        <v>122</v>
      </c>
      <c r="P146">
        <v>27.727272727272727</v>
      </c>
      <c r="Q146" t="s">
        <v>8319</v>
      </c>
      <c r="R146" t="s">
        <v>8347</v>
      </c>
      <c r="S146" s="14">
        <v>42278.203668981485</v>
      </c>
      <c r="T146" s="14">
        <v>42296.208333333336</v>
      </c>
    </row>
    <row r="147" spans="1:20" x14ac:dyDescent="0.25">
      <c r="A147">
        <v>1293</v>
      </c>
      <c r="B147" t="s">
        <v>1294</v>
      </c>
      <c r="C147" t="s">
        <v>5403</v>
      </c>
      <c r="D147">
        <v>15000</v>
      </c>
      <c r="E147">
        <v>15335</v>
      </c>
      <c r="F147" t="s">
        <v>8219</v>
      </c>
      <c r="G147" t="s">
        <v>8224</v>
      </c>
      <c r="H147" t="s">
        <v>8246</v>
      </c>
      <c r="I147">
        <v>1447523371</v>
      </c>
      <c r="J147">
        <v>1444927771</v>
      </c>
      <c r="K147" t="b">
        <v>0</v>
      </c>
      <c r="L147">
        <v>120</v>
      </c>
      <c r="M147" t="b">
        <v>1</v>
      </c>
      <c r="N147" t="s">
        <v>8271</v>
      </c>
      <c r="O147">
        <v>102.23333333333333</v>
      </c>
      <c r="P147">
        <v>127.79166666666667</v>
      </c>
      <c r="Q147" t="s">
        <v>8319</v>
      </c>
      <c r="R147" t="s">
        <v>8347</v>
      </c>
      <c r="S147" s="14">
        <v>42292.451053240744</v>
      </c>
      <c r="T147" s="14">
        <v>42322.492719907408</v>
      </c>
    </row>
    <row r="148" spans="1:20" x14ac:dyDescent="0.25">
      <c r="A148">
        <v>1271</v>
      </c>
      <c r="B148" t="s">
        <v>1272</v>
      </c>
      <c r="C148" t="s">
        <v>5381</v>
      </c>
      <c r="D148">
        <v>7500</v>
      </c>
      <c r="E148">
        <v>7635</v>
      </c>
      <c r="F148" t="s">
        <v>8219</v>
      </c>
      <c r="G148" t="s">
        <v>8224</v>
      </c>
      <c r="H148" t="s">
        <v>8246</v>
      </c>
      <c r="I148">
        <v>1384363459</v>
      </c>
      <c r="J148">
        <v>1381767859</v>
      </c>
      <c r="K148" t="b">
        <v>1</v>
      </c>
      <c r="L148">
        <v>31</v>
      </c>
      <c r="M148" t="b">
        <v>1</v>
      </c>
      <c r="N148" t="s">
        <v>8276</v>
      </c>
      <c r="O148">
        <v>101.8</v>
      </c>
      <c r="P148">
        <v>246.29032258064515</v>
      </c>
      <c r="Q148" t="s">
        <v>8316</v>
      </c>
      <c r="R148" t="s">
        <v>8351</v>
      </c>
      <c r="S148" s="14">
        <v>41561.433553240742</v>
      </c>
      <c r="T148" s="14">
        <v>41591.475219907406</v>
      </c>
    </row>
    <row r="149" spans="1:20" x14ac:dyDescent="0.25">
      <c r="A149">
        <v>1265</v>
      </c>
      <c r="B149" t="s">
        <v>1266</v>
      </c>
      <c r="C149" t="s">
        <v>5375</v>
      </c>
      <c r="D149">
        <v>3500</v>
      </c>
      <c r="E149">
        <v>4170.17</v>
      </c>
      <c r="F149" t="s">
        <v>8219</v>
      </c>
      <c r="G149" t="s">
        <v>8224</v>
      </c>
      <c r="H149" t="s">
        <v>8246</v>
      </c>
      <c r="I149">
        <v>1291131815</v>
      </c>
      <c r="J149">
        <v>1287071015</v>
      </c>
      <c r="K149" t="b">
        <v>1</v>
      </c>
      <c r="L149">
        <v>66</v>
      </c>
      <c r="M149" t="b">
        <v>1</v>
      </c>
      <c r="N149" t="s">
        <v>8276</v>
      </c>
      <c r="O149">
        <v>119.14771428571429</v>
      </c>
      <c r="P149">
        <v>63.184393939393942</v>
      </c>
      <c r="Q149" t="s">
        <v>8316</v>
      </c>
      <c r="R149" t="s">
        <v>8351</v>
      </c>
      <c r="S149" s="14">
        <v>40465.405266203707</v>
      </c>
      <c r="T149" s="14">
        <v>40512.405266203707</v>
      </c>
    </row>
    <row r="150" spans="1:20" x14ac:dyDescent="0.25">
      <c r="A150">
        <v>1246</v>
      </c>
      <c r="B150" t="s">
        <v>1247</v>
      </c>
      <c r="C150" t="s">
        <v>5356</v>
      </c>
      <c r="D150">
        <v>2000</v>
      </c>
      <c r="E150">
        <v>2340</v>
      </c>
      <c r="F150" t="s">
        <v>8219</v>
      </c>
      <c r="G150" t="s">
        <v>8224</v>
      </c>
      <c r="H150" t="s">
        <v>8246</v>
      </c>
      <c r="I150">
        <v>1323136949</v>
      </c>
      <c r="J150">
        <v>1319245349</v>
      </c>
      <c r="K150" t="b">
        <v>1</v>
      </c>
      <c r="L150">
        <v>31</v>
      </c>
      <c r="M150" t="b">
        <v>1</v>
      </c>
      <c r="N150" t="s">
        <v>8276</v>
      </c>
      <c r="O150">
        <v>117</v>
      </c>
      <c r="P150">
        <v>75.483870967741936</v>
      </c>
      <c r="Q150" t="s">
        <v>8316</v>
      </c>
      <c r="R150" t="s">
        <v>8351</v>
      </c>
      <c r="S150" s="14">
        <v>40837.793391203704</v>
      </c>
      <c r="T150" s="14">
        <v>40882.835057870368</v>
      </c>
    </row>
    <row r="151" spans="1:20" x14ac:dyDescent="0.25">
      <c r="A151">
        <v>1223</v>
      </c>
      <c r="B151" t="s">
        <v>1224</v>
      </c>
      <c r="C151" t="s">
        <v>5333</v>
      </c>
      <c r="D151">
        <v>19800</v>
      </c>
      <c r="E151">
        <v>22197</v>
      </c>
      <c r="F151" t="s">
        <v>8219</v>
      </c>
      <c r="G151" t="s">
        <v>8224</v>
      </c>
      <c r="H151" t="s">
        <v>8246</v>
      </c>
      <c r="I151">
        <v>1478754909</v>
      </c>
      <c r="J151">
        <v>1476159309</v>
      </c>
      <c r="K151" t="b">
        <v>0</v>
      </c>
      <c r="L151">
        <v>191</v>
      </c>
      <c r="M151" t="b">
        <v>1</v>
      </c>
      <c r="N151" t="s">
        <v>8285</v>
      </c>
      <c r="O151">
        <v>112.10606060606061</v>
      </c>
      <c r="P151">
        <v>116.21465968586388</v>
      </c>
      <c r="Q151" t="s">
        <v>8321</v>
      </c>
      <c r="R151" t="s">
        <v>8345</v>
      </c>
      <c r="S151" s="14">
        <v>42653.927187499998</v>
      </c>
      <c r="T151" s="14">
        <v>42683.968854166669</v>
      </c>
    </row>
    <row r="152" spans="1:20" x14ac:dyDescent="0.25">
      <c r="A152">
        <v>1218</v>
      </c>
      <c r="B152" t="s">
        <v>1219</v>
      </c>
      <c r="C152" t="s">
        <v>5328</v>
      </c>
      <c r="D152">
        <v>9000</v>
      </c>
      <c r="E152">
        <v>15505</v>
      </c>
      <c r="F152" t="s">
        <v>8219</v>
      </c>
      <c r="G152" t="s">
        <v>8224</v>
      </c>
      <c r="H152" t="s">
        <v>8246</v>
      </c>
      <c r="I152">
        <v>1446346800</v>
      </c>
      <c r="J152">
        <v>1443714800</v>
      </c>
      <c r="K152" t="b">
        <v>0</v>
      </c>
      <c r="L152">
        <v>89</v>
      </c>
      <c r="M152" t="b">
        <v>1</v>
      </c>
      <c r="N152" t="s">
        <v>8285</v>
      </c>
      <c r="O152">
        <v>172.27777777777777</v>
      </c>
      <c r="P152">
        <v>174.2134831460674</v>
      </c>
      <c r="Q152" t="s">
        <v>8321</v>
      </c>
      <c r="R152" t="s">
        <v>8345</v>
      </c>
      <c r="S152" s="14">
        <v>42278.412037037036</v>
      </c>
      <c r="T152" s="14">
        <v>42308.875</v>
      </c>
    </row>
    <row r="153" spans="1:20" x14ac:dyDescent="0.25">
      <c r="A153">
        <v>1204</v>
      </c>
      <c r="B153" t="s">
        <v>1205</v>
      </c>
      <c r="C153" t="s">
        <v>5314</v>
      </c>
      <c r="D153">
        <v>13000</v>
      </c>
      <c r="E153">
        <v>13383</v>
      </c>
      <c r="F153" t="s">
        <v>8219</v>
      </c>
      <c r="G153" t="s">
        <v>8224</v>
      </c>
      <c r="H153" t="s">
        <v>8246</v>
      </c>
      <c r="I153">
        <v>1449205200</v>
      </c>
      <c r="J153">
        <v>1445363833</v>
      </c>
      <c r="K153" t="b">
        <v>0</v>
      </c>
      <c r="L153">
        <v>57</v>
      </c>
      <c r="M153" t="b">
        <v>1</v>
      </c>
      <c r="N153" t="s">
        <v>8285</v>
      </c>
      <c r="O153">
        <v>102.94615384615385</v>
      </c>
      <c r="P153">
        <v>234.78947368421052</v>
      </c>
      <c r="Q153" t="s">
        <v>8321</v>
      </c>
      <c r="R153" t="s">
        <v>8345</v>
      </c>
      <c r="S153" s="14">
        <v>42297.498067129629</v>
      </c>
      <c r="T153" s="14">
        <v>42341.958333333336</v>
      </c>
    </row>
    <row r="154" spans="1:20" x14ac:dyDescent="0.25">
      <c r="A154">
        <v>1195</v>
      </c>
      <c r="B154" t="s">
        <v>1196</v>
      </c>
      <c r="C154" s="3" t="s">
        <v>5305</v>
      </c>
      <c r="D154">
        <v>10000</v>
      </c>
      <c r="E154">
        <v>13500</v>
      </c>
      <c r="F154" t="s">
        <v>8219</v>
      </c>
      <c r="G154" t="s">
        <v>8237</v>
      </c>
      <c r="H154" t="s">
        <v>8249</v>
      </c>
      <c r="I154">
        <v>1450602000</v>
      </c>
      <c r="J154">
        <v>1445415653</v>
      </c>
      <c r="K154" t="b">
        <v>0</v>
      </c>
      <c r="L154">
        <v>170</v>
      </c>
      <c r="M154" t="b">
        <v>1</v>
      </c>
      <c r="N154" t="s">
        <v>8285</v>
      </c>
      <c r="O154">
        <v>135</v>
      </c>
      <c r="P154">
        <v>79.411764705882348</v>
      </c>
      <c r="Q154" t="s">
        <v>8321</v>
      </c>
      <c r="R154" t="s">
        <v>8345</v>
      </c>
      <c r="S154" s="14">
        <v>42298.09783564815</v>
      </c>
      <c r="T154" s="14">
        <v>42358.125</v>
      </c>
    </row>
    <row r="155" spans="1:20" x14ac:dyDescent="0.25">
      <c r="A155">
        <v>857</v>
      </c>
      <c r="B155" t="s">
        <v>858</v>
      </c>
      <c r="C155" t="s">
        <v>4967</v>
      </c>
      <c r="D155">
        <v>1200</v>
      </c>
      <c r="E155">
        <v>1200</v>
      </c>
      <c r="F155" t="s">
        <v>8219</v>
      </c>
      <c r="G155" t="s">
        <v>8227</v>
      </c>
      <c r="H155" t="s">
        <v>8249</v>
      </c>
      <c r="I155">
        <v>1448463431</v>
      </c>
      <c r="J155">
        <v>1444831031</v>
      </c>
      <c r="K155" t="b">
        <v>0</v>
      </c>
      <c r="L155">
        <v>24</v>
      </c>
      <c r="M155" t="b">
        <v>1</v>
      </c>
      <c r="N155" t="s">
        <v>8277</v>
      </c>
      <c r="O155">
        <v>100</v>
      </c>
      <c r="P155">
        <v>50</v>
      </c>
      <c r="Q155" t="s">
        <v>8316</v>
      </c>
      <c r="R155" t="s">
        <v>8339</v>
      </c>
      <c r="S155" s="14">
        <v>42291.331377314818</v>
      </c>
      <c r="T155" s="14">
        <v>42333.373043981483</v>
      </c>
    </row>
    <row r="156" spans="1:20" x14ac:dyDescent="0.25">
      <c r="A156">
        <v>852</v>
      </c>
      <c r="B156" t="s">
        <v>853</v>
      </c>
      <c r="C156" t="s">
        <v>4962</v>
      </c>
      <c r="D156">
        <v>3500</v>
      </c>
      <c r="E156">
        <v>3674</v>
      </c>
      <c r="F156" t="s">
        <v>8219</v>
      </c>
      <c r="G156" t="s">
        <v>8224</v>
      </c>
      <c r="H156" t="s">
        <v>8246</v>
      </c>
      <c r="I156">
        <v>1477342800</v>
      </c>
      <c r="J156">
        <v>1476386395</v>
      </c>
      <c r="K156" t="b">
        <v>0</v>
      </c>
      <c r="L156">
        <v>62</v>
      </c>
      <c r="M156" t="b">
        <v>1</v>
      </c>
      <c r="N156" t="s">
        <v>8277</v>
      </c>
      <c r="O156">
        <v>104.97142857142859</v>
      </c>
      <c r="P156">
        <v>59.258064516129032</v>
      </c>
      <c r="Q156" t="s">
        <v>8316</v>
      </c>
      <c r="R156" t="s">
        <v>8339</v>
      </c>
      <c r="S156" s="14">
        <v>42656.555497685185</v>
      </c>
      <c r="T156" s="14">
        <v>42667.625</v>
      </c>
    </row>
    <row r="157" spans="1:20" x14ac:dyDescent="0.25">
      <c r="A157">
        <v>841</v>
      </c>
      <c r="B157" t="s">
        <v>842</v>
      </c>
      <c r="C157" t="s">
        <v>4951</v>
      </c>
      <c r="D157">
        <v>5000</v>
      </c>
      <c r="E157">
        <v>5066</v>
      </c>
      <c r="F157" t="s">
        <v>8219</v>
      </c>
      <c r="G157" t="s">
        <v>8224</v>
      </c>
      <c r="H157" t="s">
        <v>8246</v>
      </c>
      <c r="I157">
        <v>1415653663</v>
      </c>
      <c r="J157">
        <v>1413058063</v>
      </c>
      <c r="K157" t="b">
        <v>1</v>
      </c>
      <c r="L157">
        <v>94</v>
      </c>
      <c r="M157" t="b">
        <v>1</v>
      </c>
      <c r="N157" t="s">
        <v>8277</v>
      </c>
      <c r="O157">
        <v>101.32000000000001</v>
      </c>
      <c r="P157">
        <v>53.893617021276597</v>
      </c>
      <c r="Q157" t="s">
        <v>8316</v>
      </c>
      <c r="R157" t="s">
        <v>8339</v>
      </c>
      <c r="S157" s="14">
        <v>41923.588692129626</v>
      </c>
      <c r="T157" s="14">
        <v>41953.630358796298</v>
      </c>
    </row>
    <row r="158" spans="1:20" x14ac:dyDescent="0.25">
      <c r="A158">
        <v>825</v>
      </c>
      <c r="B158" t="s">
        <v>826</v>
      </c>
      <c r="C158" t="s">
        <v>4935</v>
      </c>
      <c r="D158">
        <v>12500</v>
      </c>
      <c r="E158">
        <v>12554</v>
      </c>
      <c r="F158" t="s">
        <v>8219</v>
      </c>
      <c r="G158" t="s">
        <v>8224</v>
      </c>
      <c r="H158" t="s">
        <v>8246</v>
      </c>
      <c r="I158">
        <v>1351495284</v>
      </c>
      <c r="J158">
        <v>1349335284</v>
      </c>
      <c r="K158" t="b">
        <v>0</v>
      </c>
      <c r="L158">
        <v>99</v>
      </c>
      <c r="M158" t="b">
        <v>1</v>
      </c>
      <c r="N158" t="s">
        <v>8276</v>
      </c>
      <c r="O158">
        <v>100.43200000000002</v>
      </c>
      <c r="P158">
        <v>126.8080808080808</v>
      </c>
      <c r="Q158" t="s">
        <v>8316</v>
      </c>
      <c r="R158" t="s">
        <v>8351</v>
      </c>
      <c r="S158" s="14">
        <v>41186.056527777779</v>
      </c>
      <c r="T158" s="14">
        <v>41211.056527777779</v>
      </c>
    </row>
    <row r="159" spans="1:20" x14ac:dyDescent="0.25">
      <c r="A159">
        <v>815</v>
      </c>
      <c r="B159" t="s">
        <v>816</v>
      </c>
      <c r="C159" t="s">
        <v>4925</v>
      </c>
      <c r="D159">
        <v>4000</v>
      </c>
      <c r="E159">
        <v>4280</v>
      </c>
      <c r="F159" t="s">
        <v>8219</v>
      </c>
      <c r="G159" t="s">
        <v>8224</v>
      </c>
      <c r="H159" t="s">
        <v>8246</v>
      </c>
      <c r="I159">
        <v>1414879303</v>
      </c>
      <c r="J159">
        <v>1412287303</v>
      </c>
      <c r="K159" t="b">
        <v>0</v>
      </c>
      <c r="L159">
        <v>43</v>
      </c>
      <c r="M159" t="b">
        <v>1</v>
      </c>
      <c r="N159" t="s">
        <v>8276</v>
      </c>
      <c r="O159">
        <v>107</v>
      </c>
      <c r="P159">
        <v>99.534883720930239</v>
      </c>
      <c r="Q159" t="s">
        <v>8316</v>
      </c>
      <c r="R159" t="s">
        <v>8351</v>
      </c>
      <c r="S159" s="14">
        <v>41914.667858796296</v>
      </c>
      <c r="T159" s="14">
        <v>41944.667858796296</v>
      </c>
    </row>
    <row r="160" spans="1:20" x14ac:dyDescent="0.25">
      <c r="A160">
        <v>792</v>
      </c>
      <c r="B160" t="s">
        <v>793</v>
      </c>
      <c r="C160" t="s">
        <v>4902</v>
      </c>
      <c r="D160">
        <v>2500</v>
      </c>
      <c r="E160">
        <v>2511.11</v>
      </c>
      <c r="F160" t="s">
        <v>8219</v>
      </c>
      <c r="G160" t="s">
        <v>8224</v>
      </c>
      <c r="H160" t="s">
        <v>8246</v>
      </c>
      <c r="I160">
        <v>1383861483</v>
      </c>
      <c r="J160">
        <v>1381265883</v>
      </c>
      <c r="K160" t="b">
        <v>0</v>
      </c>
      <c r="L160">
        <v>60</v>
      </c>
      <c r="M160" t="b">
        <v>1</v>
      </c>
      <c r="N160" t="s">
        <v>8276</v>
      </c>
      <c r="O160">
        <v>100.44440000000002</v>
      </c>
      <c r="P160">
        <v>41.851833333333339</v>
      </c>
      <c r="Q160" t="s">
        <v>8316</v>
      </c>
      <c r="R160" t="s">
        <v>8351</v>
      </c>
      <c r="S160" s="14">
        <v>41555.623645833337</v>
      </c>
      <c r="T160" s="14">
        <v>41585.665312500001</v>
      </c>
    </row>
    <row r="161" spans="1:20" x14ac:dyDescent="0.25">
      <c r="A161">
        <v>791</v>
      </c>
      <c r="B161" t="s">
        <v>792</v>
      </c>
      <c r="C161" t="s">
        <v>4901</v>
      </c>
      <c r="D161">
        <v>7500</v>
      </c>
      <c r="E161">
        <v>7790</v>
      </c>
      <c r="F161" t="s">
        <v>8219</v>
      </c>
      <c r="G161" t="s">
        <v>8224</v>
      </c>
      <c r="H161" t="s">
        <v>8246</v>
      </c>
      <c r="I161">
        <v>1384322340</v>
      </c>
      <c r="J161">
        <v>1381430646</v>
      </c>
      <c r="K161" t="b">
        <v>0</v>
      </c>
      <c r="L161">
        <v>128</v>
      </c>
      <c r="M161" t="b">
        <v>1</v>
      </c>
      <c r="N161" t="s">
        <v>8276</v>
      </c>
      <c r="O161">
        <v>103.86666666666666</v>
      </c>
      <c r="P161">
        <v>60.859375</v>
      </c>
      <c r="Q161" t="s">
        <v>8316</v>
      </c>
      <c r="R161" t="s">
        <v>8351</v>
      </c>
      <c r="S161" s="14">
        <v>41557.530624999999</v>
      </c>
      <c r="T161" s="14">
        <v>41590.999305555553</v>
      </c>
    </row>
    <row r="162" spans="1:20" x14ac:dyDescent="0.25">
      <c r="A162">
        <v>787</v>
      </c>
      <c r="B162" t="s">
        <v>788</v>
      </c>
      <c r="C162" t="s">
        <v>4897</v>
      </c>
      <c r="D162">
        <v>1200</v>
      </c>
      <c r="E162">
        <v>1370</v>
      </c>
      <c r="F162" t="s">
        <v>8219</v>
      </c>
      <c r="G162" t="s">
        <v>8224</v>
      </c>
      <c r="H162" t="s">
        <v>8246</v>
      </c>
      <c r="I162">
        <v>1383318226</v>
      </c>
      <c r="J162">
        <v>1380726226</v>
      </c>
      <c r="K162" t="b">
        <v>0</v>
      </c>
      <c r="L162">
        <v>17</v>
      </c>
      <c r="M162" t="b">
        <v>1</v>
      </c>
      <c r="N162" t="s">
        <v>8276</v>
      </c>
      <c r="O162">
        <v>114.16666666666666</v>
      </c>
      <c r="P162">
        <v>80.588235294117652</v>
      </c>
      <c r="Q162" t="s">
        <v>8316</v>
      </c>
      <c r="R162" t="s">
        <v>8351</v>
      </c>
      <c r="S162" s="14">
        <v>41549.377615740741</v>
      </c>
      <c r="T162" s="14">
        <v>41579.377615740741</v>
      </c>
    </row>
    <row r="163" spans="1:20" x14ac:dyDescent="0.25">
      <c r="A163">
        <v>738</v>
      </c>
      <c r="B163" t="s">
        <v>739</v>
      </c>
      <c r="C163" t="s">
        <v>4848</v>
      </c>
      <c r="D163">
        <v>1500</v>
      </c>
      <c r="E163">
        <v>1601</v>
      </c>
      <c r="F163" t="s">
        <v>8219</v>
      </c>
      <c r="G163" t="s">
        <v>8224</v>
      </c>
      <c r="H163" t="s">
        <v>8246</v>
      </c>
      <c r="I163">
        <v>1417409940</v>
      </c>
      <c r="J163">
        <v>1414765794</v>
      </c>
      <c r="K163" t="b">
        <v>0</v>
      </c>
      <c r="L163">
        <v>41</v>
      </c>
      <c r="M163" t="b">
        <v>1</v>
      </c>
      <c r="N163" t="s">
        <v>8274</v>
      </c>
      <c r="O163">
        <v>106.73333333333332</v>
      </c>
      <c r="P163">
        <v>39.048780487804876</v>
      </c>
      <c r="Q163" t="s">
        <v>8317</v>
      </c>
      <c r="R163" t="s">
        <v>8343</v>
      </c>
      <c r="S163" s="14">
        <v>41943.354097222225</v>
      </c>
      <c r="T163" s="14">
        <v>41973.957638888889</v>
      </c>
    </row>
    <row r="164" spans="1:20" x14ac:dyDescent="0.25">
      <c r="A164">
        <v>650</v>
      </c>
      <c r="B164" t="s">
        <v>651</v>
      </c>
      <c r="C164" t="s">
        <v>4760</v>
      </c>
      <c r="D164">
        <v>1500</v>
      </c>
      <c r="E164">
        <v>1686</v>
      </c>
      <c r="F164" t="s">
        <v>8219</v>
      </c>
      <c r="G164" t="s">
        <v>8224</v>
      </c>
      <c r="H164" t="s">
        <v>8246</v>
      </c>
      <c r="I164">
        <v>1418953984</v>
      </c>
      <c r="J164">
        <v>1413766384</v>
      </c>
      <c r="K164" t="b">
        <v>0</v>
      </c>
      <c r="L164">
        <v>48</v>
      </c>
      <c r="M164" t="b">
        <v>1</v>
      </c>
      <c r="N164" t="s">
        <v>8273</v>
      </c>
      <c r="O164">
        <v>112.4</v>
      </c>
      <c r="P164">
        <v>35.125</v>
      </c>
      <c r="Q164" t="s">
        <v>8318</v>
      </c>
      <c r="R164" t="s">
        <v>8361</v>
      </c>
      <c r="S164" s="14">
        <v>41931.786851851852</v>
      </c>
      <c r="T164" s="14">
        <v>41991.828518518516</v>
      </c>
    </row>
    <row r="165" spans="1:20" x14ac:dyDescent="0.25">
      <c r="A165">
        <v>537</v>
      </c>
      <c r="B165" t="s">
        <v>538</v>
      </c>
      <c r="C165" t="s">
        <v>4647</v>
      </c>
      <c r="D165">
        <v>2000</v>
      </c>
      <c r="E165">
        <v>2410</v>
      </c>
      <c r="F165" t="s">
        <v>8219</v>
      </c>
      <c r="G165" t="s">
        <v>8224</v>
      </c>
      <c r="H165" t="s">
        <v>8246</v>
      </c>
      <c r="I165">
        <v>1446665191</v>
      </c>
      <c r="J165">
        <v>1444069591</v>
      </c>
      <c r="K165" t="b">
        <v>0</v>
      </c>
      <c r="L165">
        <v>59</v>
      </c>
      <c r="M165" t="b">
        <v>1</v>
      </c>
      <c r="N165" t="s">
        <v>8271</v>
      </c>
      <c r="O165">
        <v>120.5</v>
      </c>
      <c r="P165">
        <v>40.847457627118644</v>
      </c>
      <c r="Q165" t="s">
        <v>8319</v>
      </c>
      <c r="R165" t="s">
        <v>8347</v>
      </c>
      <c r="S165" s="14">
        <v>42282.518414351849</v>
      </c>
      <c r="T165" s="14">
        <v>42312.560081018521</v>
      </c>
    </row>
    <row r="166" spans="1:20" x14ac:dyDescent="0.25">
      <c r="A166">
        <v>521</v>
      </c>
      <c r="B166" t="s">
        <v>522</v>
      </c>
      <c r="C166" t="s">
        <v>4631</v>
      </c>
      <c r="D166">
        <v>5000</v>
      </c>
      <c r="E166">
        <v>5232</v>
      </c>
      <c r="F166" t="s">
        <v>8219</v>
      </c>
      <c r="G166" t="s">
        <v>8224</v>
      </c>
      <c r="H166" t="s">
        <v>8246</v>
      </c>
      <c r="I166">
        <v>1477976340</v>
      </c>
      <c r="J166">
        <v>1475460819</v>
      </c>
      <c r="K166" t="b">
        <v>0</v>
      </c>
      <c r="L166">
        <v>56</v>
      </c>
      <c r="M166" t="b">
        <v>1</v>
      </c>
      <c r="N166" t="s">
        <v>8271</v>
      </c>
      <c r="O166">
        <v>104.64</v>
      </c>
      <c r="P166">
        <v>93.428571428571431</v>
      </c>
      <c r="Q166" t="s">
        <v>8319</v>
      </c>
      <c r="R166" t="s">
        <v>8347</v>
      </c>
      <c r="S166" s="14">
        <v>42645.842812499999</v>
      </c>
      <c r="T166" s="14">
        <v>42674.957638888889</v>
      </c>
    </row>
    <row r="167" spans="1:20" x14ac:dyDescent="0.25">
      <c r="A167">
        <v>402</v>
      </c>
      <c r="B167" t="s">
        <v>403</v>
      </c>
      <c r="C167" s="3" t="s">
        <v>4512</v>
      </c>
      <c r="D167">
        <v>2000</v>
      </c>
      <c r="E167">
        <v>2833</v>
      </c>
      <c r="F167" t="s">
        <v>8219</v>
      </c>
      <c r="G167" t="s">
        <v>8224</v>
      </c>
      <c r="H167" t="s">
        <v>8246</v>
      </c>
      <c r="I167">
        <v>1446731817</v>
      </c>
      <c r="J167">
        <v>1444913817</v>
      </c>
      <c r="K167" t="b">
        <v>0</v>
      </c>
      <c r="L167">
        <v>43</v>
      </c>
      <c r="M167" t="b">
        <v>1</v>
      </c>
      <c r="N167" t="s">
        <v>8269</v>
      </c>
      <c r="O167">
        <v>141.65</v>
      </c>
      <c r="P167">
        <v>65.883720930232556</v>
      </c>
      <c r="Q167" t="s">
        <v>8313</v>
      </c>
      <c r="R167" t="s">
        <v>8328</v>
      </c>
      <c r="S167" s="14">
        <v>42292.289548611108</v>
      </c>
      <c r="T167" s="14">
        <v>42313.33121527778</v>
      </c>
    </row>
    <row r="168" spans="1:20" x14ac:dyDescent="0.25">
      <c r="A168">
        <v>385</v>
      </c>
      <c r="B168" t="s">
        <v>386</v>
      </c>
      <c r="C168" t="s">
        <v>4495</v>
      </c>
      <c r="D168">
        <v>25000</v>
      </c>
      <c r="E168">
        <v>26495.5</v>
      </c>
      <c r="F168" t="s">
        <v>8219</v>
      </c>
      <c r="G168" t="s">
        <v>8224</v>
      </c>
      <c r="H168" t="s">
        <v>8246</v>
      </c>
      <c r="I168">
        <v>1416582101</v>
      </c>
      <c r="J168">
        <v>1413986501</v>
      </c>
      <c r="K168" t="b">
        <v>0</v>
      </c>
      <c r="L168">
        <v>237</v>
      </c>
      <c r="M168" t="b">
        <v>1</v>
      </c>
      <c r="N168" t="s">
        <v>8269</v>
      </c>
      <c r="O168">
        <v>105.982</v>
      </c>
      <c r="P168">
        <v>111.79535864978902</v>
      </c>
      <c r="Q168" t="s">
        <v>8313</v>
      </c>
      <c r="R168" t="s">
        <v>8328</v>
      </c>
      <c r="S168" s="14">
        <v>41934.334502314814</v>
      </c>
      <c r="T168" s="14">
        <v>41964.376168981478</v>
      </c>
    </row>
    <row r="169" spans="1:20" x14ac:dyDescent="0.25">
      <c r="A169">
        <v>377</v>
      </c>
      <c r="B169" t="s">
        <v>378</v>
      </c>
      <c r="C169" t="s">
        <v>4487</v>
      </c>
      <c r="D169">
        <v>12000</v>
      </c>
      <c r="E169">
        <v>13728</v>
      </c>
      <c r="F169" t="s">
        <v>8219</v>
      </c>
      <c r="G169" t="s">
        <v>8224</v>
      </c>
      <c r="H169" t="s">
        <v>8246</v>
      </c>
      <c r="I169">
        <v>1447484460</v>
      </c>
      <c r="J169">
        <v>1444888868</v>
      </c>
      <c r="K169" t="b">
        <v>0</v>
      </c>
      <c r="L169">
        <v>133</v>
      </c>
      <c r="M169" t="b">
        <v>1</v>
      </c>
      <c r="N169" t="s">
        <v>8269</v>
      </c>
      <c r="O169">
        <v>114.39999999999999</v>
      </c>
      <c r="P169">
        <v>103.21804511278195</v>
      </c>
      <c r="Q169" t="s">
        <v>8313</v>
      </c>
      <c r="R169" t="s">
        <v>8328</v>
      </c>
      <c r="S169" s="14">
        <v>42292.000787037039</v>
      </c>
      <c r="T169" s="14">
        <v>42322.042361111111</v>
      </c>
    </row>
    <row r="170" spans="1:20" x14ac:dyDescent="0.25">
      <c r="A170">
        <v>361</v>
      </c>
      <c r="B170" t="s">
        <v>362</v>
      </c>
      <c r="C170" t="s">
        <v>4471</v>
      </c>
      <c r="D170">
        <v>35000</v>
      </c>
      <c r="E170">
        <v>38876.949999999997</v>
      </c>
      <c r="F170" t="s">
        <v>8219</v>
      </c>
      <c r="G170" t="s">
        <v>8224</v>
      </c>
      <c r="H170" t="s">
        <v>8246</v>
      </c>
      <c r="I170">
        <v>1416704506</v>
      </c>
      <c r="J170">
        <v>1414108906</v>
      </c>
      <c r="K170" t="b">
        <v>0</v>
      </c>
      <c r="L170">
        <v>354</v>
      </c>
      <c r="M170" t="b">
        <v>1</v>
      </c>
      <c r="N170" t="s">
        <v>8269</v>
      </c>
      <c r="O170">
        <v>111.07699999999998</v>
      </c>
      <c r="P170">
        <v>109.82189265536722</v>
      </c>
      <c r="Q170" t="s">
        <v>8313</v>
      </c>
      <c r="R170" t="s">
        <v>8328</v>
      </c>
      <c r="S170" s="14">
        <v>41935.751226851855</v>
      </c>
      <c r="T170" s="14">
        <v>41965.792893518519</v>
      </c>
    </row>
    <row r="171" spans="1:20" x14ac:dyDescent="0.25">
      <c r="A171">
        <v>359</v>
      </c>
      <c r="B171" t="s">
        <v>360</v>
      </c>
      <c r="C171" t="s">
        <v>4469</v>
      </c>
      <c r="D171">
        <v>24200</v>
      </c>
      <c r="E171">
        <v>25375</v>
      </c>
      <c r="F171" t="s">
        <v>8219</v>
      </c>
      <c r="G171" t="s">
        <v>8224</v>
      </c>
      <c r="H171" t="s">
        <v>8246</v>
      </c>
      <c r="I171">
        <v>1415941920</v>
      </c>
      <c r="J171">
        <v>1414028490</v>
      </c>
      <c r="K171" t="b">
        <v>1</v>
      </c>
      <c r="L171">
        <v>302</v>
      </c>
      <c r="M171" t="b">
        <v>1</v>
      </c>
      <c r="N171" t="s">
        <v>8269</v>
      </c>
      <c r="O171">
        <v>104.85537190082646</v>
      </c>
      <c r="P171">
        <v>84.023178807947019</v>
      </c>
      <c r="Q171" t="s">
        <v>8313</v>
      </c>
      <c r="R171" t="s">
        <v>8328</v>
      </c>
      <c r="S171" s="14">
        <v>41934.820486111108</v>
      </c>
      <c r="T171" s="14">
        <v>41956.966666666667</v>
      </c>
    </row>
    <row r="172" spans="1:20" x14ac:dyDescent="0.25">
      <c r="A172">
        <v>355</v>
      </c>
      <c r="B172" t="s">
        <v>356</v>
      </c>
      <c r="C172" t="s">
        <v>4465</v>
      </c>
      <c r="D172">
        <v>35000</v>
      </c>
      <c r="E172">
        <v>40690</v>
      </c>
      <c r="F172" t="s">
        <v>8219</v>
      </c>
      <c r="G172" t="s">
        <v>8224</v>
      </c>
      <c r="H172" t="s">
        <v>8246</v>
      </c>
      <c r="I172">
        <v>1417420994</v>
      </c>
      <c r="J172">
        <v>1414738994</v>
      </c>
      <c r="K172" t="b">
        <v>1</v>
      </c>
      <c r="L172">
        <v>165</v>
      </c>
      <c r="M172" t="b">
        <v>1</v>
      </c>
      <c r="N172" t="s">
        <v>8269</v>
      </c>
      <c r="O172">
        <v>116.25714285714285</v>
      </c>
      <c r="P172">
        <v>246.60606060606059</v>
      </c>
      <c r="Q172" t="s">
        <v>8313</v>
      </c>
      <c r="R172" t="s">
        <v>8328</v>
      </c>
      <c r="S172" s="14">
        <v>41943.043912037036</v>
      </c>
      <c r="T172" s="14">
        <v>41974.085578703707</v>
      </c>
    </row>
    <row r="173" spans="1:20" x14ac:dyDescent="0.25">
      <c r="A173">
        <v>353</v>
      </c>
      <c r="B173" t="s">
        <v>354</v>
      </c>
      <c r="C173" t="s">
        <v>4463</v>
      </c>
      <c r="D173">
        <v>58425</v>
      </c>
      <c r="E173">
        <v>63460.18</v>
      </c>
      <c r="F173" t="s">
        <v>8219</v>
      </c>
      <c r="G173" t="s">
        <v>8224</v>
      </c>
      <c r="H173" t="s">
        <v>8246</v>
      </c>
      <c r="I173">
        <v>1447963219</v>
      </c>
      <c r="J173">
        <v>1445367619</v>
      </c>
      <c r="K173" t="b">
        <v>1</v>
      </c>
      <c r="L173">
        <v>613</v>
      </c>
      <c r="M173" t="b">
        <v>1</v>
      </c>
      <c r="N173" t="s">
        <v>8269</v>
      </c>
      <c r="O173">
        <v>108.61819426615318</v>
      </c>
      <c r="P173">
        <v>103.52394779771615</v>
      </c>
      <c r="Q173" t="s">
        <v>8313</v>
      </c>
      <c r="R173" t="s">
        <v>8328</v>
      </c>
      <c r="S173" s="14">
        <v>42297.541886574072</v>
      </c>
      <c r="T173" s="14">
        <v>42327.583553240744</v>
      </c>
    </row>
    <row r="174" spans="1:20" x14ac:dyDescent="0.25">
      <c r="A174">
        <v>347</v>
      </c>
      <c r="B174" t="s">
        <v>348</v>
      </c>
      <c r="C174" t="s">
        <v>4457</v>
      </c>
      <c r="D174">
        <v>40000</v>
      </c>
      <c r="E174">
        <v>44636.2</v>
      </c>
      <c r="F174" t="s">
        <v>8219</v>
      </c>
      <c r="G174" t="s">
        <v>8224</v>
      </c>
      <c r="H174" t="s">
        <v>8246</v>
      </c>
      <c r="I174">
        <v>1447505609</v>
      </c>
      <c r="J174">
        <v>1444910009</v>
      </c>
      <c r="K174" t="b">
        <v>1</v>
      </c>
      <c r="L174">
        <v>379</v>
      </c>
      <c r="M174" t="b">
        <v>1</v>
      </c>
      <c r="N174" t="s">
        <v>8269</v>
      </c>
      <c r="O174">
        <v>111.59049999999999</v>
      </c>
      <c r="P174">
        <v>117.77361477572559</v>
      </c>
      <c r="Q174" t="s">
        <v>8313</v>
      </c>
      <c r="R174" t="s">
        <v>8328</v>
      </c>
      <c r="S174" s="14">
        <v>42292.245474537034</v>
      </c>
      <c r="T174" s="14">
        <v>42322.287141203706</v>
      </c>
    </row>
    <row r="175" spans="1:20" x14ac:dyDescent="0.25">
      <c r="A175">
        <v>343</v>
      </c>
      <c r="B175" t="s">
        <v>344</v>
      </c>
      <c r="C175" t="s">
        <v>4453</v>
      </c>
      <c r="D175">
        <v>30000</v>
      </c>
      <c r="E175">
        <v>30608.59</v>
      </c>
      <c r="F175" t="s">
        <v>8219</v>
      </c>
      <c r="G175" t="s">
        <v>8224</v>
      </c>
      <c r="H175" t="s">
        <v>8246</v>
      </c>
      <c r="I175">
        <v>1415934000</v>
      </c>
      <c r="J175">
        <v>1413308545</v>
      </c>
      <c r="K175" t="b">
        <v>1</v>
      </c>
      <c r="L175">
        <v>524</v>
      </c>
      <c r="M175" t="b">
        <v>1</v>
      </c>
      <c r="N175" t="s">
        <v>8269</v>
      </c>
      <c r="O175">
        <v>102.02863333333335</v>
      </c>
      <c r="P175">
        <v>58.413339694656486</v>
      </c>
      <c r="Q175" t="s">
        <v>8313</v>
      </c>
      <c r="R175" t="s">
        <v>8328</v>
      </c>
      <c r="S175" s="14">
        <v>41926.48778935185</v>
      </c>
      <c r="T175" s="14">
        <v>41956.875</v>
      </c>
    </row>
    <row r="176" spans="1:20" x14ac:dyDescent="0.25">
      <c r="A176">
        <v>336</v>
      </c>
      <c r="B176" t="s">
        <v>337</v>
      </c>
      <c r="C176" t="s">
        <v>4446</v>
      </c>
      <c r="D176">
        <v>25000</v>
      </c>
      <c r="E176">
        <v>29209.78</v>
      </c>
      <c r="F176" t="s">
        <v>8219</v>
      </c>
      <c r="G176" t="s">
        <v>8224</v>
      </c>
      <c r="H176" t="s">
        <v>8246</v>
      </c>
      <c r="I176">
        <v>1447427918</v>
      </c>
      <c r="J176">
        <v>1444832318</v>
      </c>
      <c r="K176" t="b">
        <v>1</v>
      </c>
      <c r="L176">
        <v>493</v>
      </c>
      <c r="M176" t="b">
        <v>1</v>
      </c>
      <c r="N176" t="s">
        <v>8269</v>
      </c>
      <c r="O176">
        <v>116.83911999999998</v>
      </c>
      <c r="P176">
        <v>59.249046653144013</v>
      </c>
      <c r="Q176" t="s">
        <v>8313</v>
      </c>
      <c r="R176" t="s">
        <v>8328</v>
      </c>
      <c r="S176" s="14">
        <v>42291.346273148149</v>
      </c>
      <c r="T176" s="14">
        <v>42321.387939814813</v>
      </c>
    </row>
    <row r="177" spans="1:20" x14ac:dyDescent="0.25">
      <c r="A177">
        <v>329</v>
      </c>
      <c r="B177" t="s">
        <v>330</v>
      </c>
      <c r="C177" t="s">
        <v>4439</v>
      </c>
      <c r="D177">
        <v>10000</v>
      </c>
      <c r="E177">
        <v>10550</v>
      </c>
      <c r="F177" t="s">
        <v>8219</v>
      </c>
      <c r="G177" t="s">
        <v>8224</v>
      </c>
      <c r="H177" t="s">
        <v>8246</v>
      </c>
      <c r="I177">
        <v>1446868800</v>
      </c>
      <c r="J177">
        <v>1444821127</v>
      </c>
      <c r="K177" t="b">
        <v>1</v>
      </c>
      <c r="L177">
        <v>167</v>
      </c>
      <c r="M177" t="b">
        <v>1</v>
      </c>
      <c r="N177" t="s">
        <v>8269</v>
      </c>
      <c r="O177">
        <v>105.5</v>
      </c>
      <c r="P177">
        <v>63.17365269461078</v>
      </c>
      <c r="Q177" t="s">
        <v>8313</v>
      </c>
      <c r="R177" t="s">
        <v>8328</v>
      </c>
      <c r="S177" s="14">
        <v>42291.216747685183</v>
      </c>
      <c r="T177" s="14">
        <v>42314.916666666664</v>
      </c>
    </row>
    <row r="178" spans="1:20" x14ac:dyDescent="0.25">
      <c r="A178">
        <v>328</v>
      </c>
      <c r="B178" t="s">
        <v>329</v>
      </c>
      <c r="C178" t="s">
        <v>4438</v>
      </c>
      <c r="D178">
        <v>75000</v>
      </c>
      <c r="E178">
        <v>77710.8</v>
      </c>
      <c r="F178" t="s">
        <v>8219</v>
      </c>
      <c r="G178" t="s">
        <v>8224</v>
      </c>
      <c r="H178" t="s">
        <v>8246</v>
      </c>
      <c r="I178">
        <v>1446350400</v>
      </c>
      <c r="J178">
        <v>1443739388</v>
      </c>
      <c r="K178" t="b">
        <v>1</v>
      </c>
      <c r="L178">
        <v>498</v>
      </c>
      <c r="M178" t="b">
        <v>1</v>
      </c>
      <c r="N178" t="s">
        <v>8269</v>
      </c>
      <c r="O178">
        <v>103.61439999999999</v>
      </c>
      <c r="P178">
        <v>156.04578313253012</v>
      </c>
      <c r="Q178" t="s">
        <v>8313</v>
      </c>
      <c r="R178" t="s">
        <v>8328</v>
      </c>
      <c r="S178" s="14">
        <v>42278.696620370371</v>
      </c>
      <c r="T178" s="14">
        <v>42308.916666666664</v>
      </c>
    </row>
    <row r="179" spans="1:20" x14ac:dyDescent="0.25">
      <c r="A179">
        <v>321</v>
      </c>
      <c r="B179" t="s">
        <v>322</v>
      </c>
      <c r="C179" s="3" t="s">
        <v>4431</v>
      </c>
      <c r="D179">
        <v>35000</v>
      </c>
      <c r="E179">
        <v>35932</v>
      </c>
      <c r="F179" t="s">
        <v>8219</v>
      </c>
      <c r="G179" t="s">
        <v>8236</v>
      </c>
      <c r="H179" t="s">
        <v>8249</v>
      </c>
      <c r="I179">
        <v>1478605386</v>
      </c>
      <c r="J179">
        <v>1475577786</v>
      </c>
      <c r="K179" t="b">
        <v>1</v>
      </c>
      <c r="L179">
        <v>337</v>
      </c>
      <c r="M179" t="b">
        <v>1</v>
      </c>
      <c r="N179" t="s">
        <v>8269</v>
      </c>
      <c r="O179">
        <v>102.66285714285715</v>
      </c>
      <c r="P179">
        <v>106.62314540059347</v>
      </c>
      <c r="Q179" t="s">
        <v>8313</v>
      </c>
      <c r="R179" t="s">
        <v>8328</v>
      </c>
      <c r="S179" s="14">
        <v>42647.196597222224</v>
      </c>
      <c r="T179" s="14">
        <v>42682.238263888888</v>
      </c>
    </row>
    <row r="180" spans="1:20" x14ac:dyDescent="0.25">
      <c r="A180">
        <v>310</v>
      </c>
      <c r="B180" t="s">
        <v>311</v>
      </c>
      <c r="C180" t="s">
        <v>4420</v>
      </c>
      <c r="D180">
        <v>1000</v>
      </c>
      <c r="E180">
        <v>1041.29</v>
      </c>
      <c r="F180" t="s">
        <v>8219</v>
      </c>
      <c r="G180" t="s">
        <v>8224</v>
      </c>
      <c r="H180" t="s">
        <v>8246</v>
      </c>
      <c r="I180">
        <v>1319076000</v>
      </c>
      <c r="J180">
        <v>1317788623</v>
      </c>
      <c r="K180" t="b">
        <v>1</v>
      </c>
      <c r="L180">
        <v>36</v>
      </c>
      <c r="M180" t="b">
        <v>1</v>
      </c>
      <c r="N180" t="s">
        <v>8269</v>
      </c>
      <c r="O180">
        <v>104.129</v>
      </c>
      <c r="P180">
        <v>28.924722222222222</v>
      </c>
      <c r="Q180" t="s">
        <v>8313</v>
      </c>
      <c r="R180" t="s">
        <v>8328</v>
      </c>
      <c r="S180" s="14">
        <v>40820.933136574073</v>
      </c>
      <c r="T180" s="14">
        <v>40835.833333333336</v>
      </c>
    </row>
    <row r="181" spans="1:20" x14ac:dyDescent="0.25">
      <c r="A181">
        <v>299</v>
      </c>
      <c r="B181" t="s">
        <v>300</v>
      </c>
      <c r="C181" t="s">
        <v>4409</v>
      </c>
      <c r="D181">
        <v>10000</v>
      </c>
      <c r="E181">
        <v>17895.25</v>
      </c>
      <c r="F181" t="s">
        <v>8219</v>
      </c>
      <c r="G181" t="s">
        <v>8224</v>
      </c>
      <c r="H181" t="s">
        <v>8246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8269</v>
      </c>
      <c r="O181">
        <v>178.95250000000001</v>
      </c>
      <c r="P181">
        <v>73.341188524590166</v>
      </c>
      <c r="Q181" t="s">
        <v>8313</v>
      </c>
      <c r="R181" t="s">
        <v>8328</v>
      </c>
      <c r="S181" s="14">
        <v>40468.975231481483</v>
      </c>
      <c r="T181" s="14">
        <v>40499.016898148147</v>
      </c>
    </row>
    <row r="182" spans="1:20" x14ac:dyDescent="0.25">
      <c r="A182">
        <v>289</v>
      </c>
      <c r="B182" t="s">
        <v>290</v>
      </c>
      <c r="C182" t="s">
        <v>4399</v>
      </c>
      <c r="D182">
        <v>15000</v>
      </c>
      <c r="E182">
        <v>15723</v>
      </c>
      <c r="F182" t="s">
        <v>8219</v>
      </c>
      <c r="G182" t="s">
        <v>8225</v>
      </c>
      <c r="H182" t="s">
        <v>8247</v>
      </c>
      <c r="I182">
        <v>1383389834</v>
      </c>
      <c r="J182">
        <v>1380797834</v>
      </c>
      <c r="K182" t="b">
        <v>1</v>
      </c>
      <c r="L182">
        <v>232</v>
      </c>
      <c r="M182" t="b">
        <v>1</v>
      </c>
      <c r="N182" t="s">
        <v>8269</v>
      </c>
      <c r="O182">
        <v>104.82000000000001</v>
      </c>
      <c r="P182">
        <v>67.771551724137936</v>
      </c>
      <c r="Q182" t="s">
        <v>8313</v>
      </c>
      <c r="R182" t="s">
        <v>8328</v>
      </c>
      <c r="S182" s="14">
        <v>41550.206412037034</v>
      </c>
      <c r="T182" s="14">
        <v>41580.206412037034</v>
      </c>
    </row>
    <row r="183" spans="1:20" x14ac:dyDescent="0.25">
      <c r="A183">
        <v>287</v>
      </c>
      <c r="B183" t="s">
        <v>288</v>
      </c>
      <c r="C183" t="s">
        <v>4397</v>
      </c>
      <c r="D183">
        <v>15000</v>
      </c>
      <c r="E183">
        <v>26445</v>
      </c>
      <c r="F183" t="s">
        <v>8219</v>
      </c>
      <c r="G183" t="s">
        <v>8224</v>
      </c>
      <c r="H183" t="s">
        <v>8246</v>
      </c>
      <c r="I183">
        <v>1351828800</v>
      </c>
      <c r="J183">
        <v>1349160018</v>
      </c>
      <c r="K183" t="b">
        <v>1</v>
      </c>
      <c r="L183">
        <v>290</v>
      </c>
      <c r="M183" t="b">
        <v>1</v>
      </c>
      <c r="N183" t="s">
        <v>8269</v>
      </c>
      <c r="O183">
        <v>176.29999999999998</v>
      </c>
      <c r="P183">
        <v>91.189655172413794</v>
      </c>
      <c r="Q183" t="s">
        <v>8313</v>
      </c>
      <c r="R183" t="s">
        <v>8328</v>
      </c>
      <c r="S183" s="14">
        <v>41184.027986111112</v>
      </c>
      <c r="T183" s="14">
        <v>41214.916666666664</v>
      </c>
    </row>
    <row r="184" spans="1:20" x14ac:dyDescent="0.25">
      <c r="A184">
        <v>275</v>
      </c>
      <c r="B184" t="s">
        <v>276</v>
      </c>
      <c r="C184" t="s">
        <v>4385</v>
      </c>
      <c r="D184">
        <v>20000</v>
      </c>
      <c r="E184">
        <v>21679</v>
      </c>
      <c r="F184" t="s">
        <v>8219</v>
      </c>
      <c r="G184" t="s">
        <v>8224</v>
      </c>
      <c r="H184" t="s">
        <v>8246</v>
      </c>
      <c r="I184">
        <v>1352511966</v>
      </c>
      <c r="J184">
        <v>1349916366</v>
      </c>
      <c r="K184" t="b">
        <v>1</v>
      </c>
      <c r="L184">
        <v>332</v>
      </c>
      <c r="M184" t="b">
        <v>1</v>
      </c>
      <c r="N184" t="s">
        <v>8269</v>
      </c>
      <c r="O184">
        <v>108.395</v>
      </c>
      <c r="P184">
        <v>65.298192771084331</v>
      </c>
      <c r="Q184" t="s">
        <v>8313</v>
      </c>
      <c r="R184" t="s">
        <v>8328</v>
      </c>
      <c r="S184" s="14">
        <v>41192.782013888886</v>
      </c>
      <c r="T184" s="14">
        <v>41222.823680555557</v>
      </c>
    </row>
    <row r="185" spans="1:20" x14ac:dyDescent="0.25">
      <c r="A185">
        <v>246</v>
      </c>
      <c r="B185" t="s">
        <v>247</v>
      </c>
      <c r="C185" t="s">
        <v>4356</v>
      </c>
      <c r="D185">
        <v>5000</v>
      </c>
      <c r="E185">
        <v>15273</v>
      </c>
      <c r="F185" t="s">
        <v>8219</v>
      </c>
      <c r="G185" t="s">
        <v>8224</v>
      </c>
      <c r="H185" t="s">
        <v>8246</v>
      </c>
      <c r="I185">
        <v>1292665405</v>
      </c>
      <c r="J185">
        <v>1288341805</v>
      </c>
      <c r="K185" t="b">
        <v>1</v>
      </c>
      <c r="L185">
        <v>223</v>
      </c>
      <c r="M185" t="b">
        <v>1</v>
      </c>
      <c r="N185" t="s">
        <v>8269</v>
      </c>
      <c r="O185">
        <v>305.46000000000004</v>
      </c>
      <c r="P185">
        <v>68.488789237668158</v>
      </c>
      <c r="Q185" t="s">
        <v>8313</v>
      </c>
      <c r="R185" t="s">
        <v>8328</v>
      </c>
      <c r="S185" s="14">
        <v>40480.113483796296</v>
      </c>
      <c r="T185" s="14">
        <v>40530.155150462961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85DFB-E65A-449C-81BF-E2DA3CFBBC0F}">
  <dimension ref="A2:F19"/>
  <sheetViews>
    <sheetView workbookViewId="0">
      <selection activeCell="E16" sqref="E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8308</v>
      </c>
      <c r="B2" t="s">
        <v>8364</v>
      </c>
    </row>
    <row r="3" spans="1:6" x14ac:dyDescent="0.25">
      <c r="A3" s="9" t="s">
        <v>8379</v>
      </c>
      <c r="B3" t="s">
        <v>8364</v>
      </c>
    </row>
    <row r="5" spans="1:6" x14ac:dyDescent="0.25">
      <c r="A5" s="9" t="s">
        <v>8312</v>
      </c>
      <c r="B5" s="9" t="s">
        <v>8322</v>
      </c>
    </row>
    <row r="6" spans="1:6" x14ac:dyDescent="0.25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25">
      <c r="A7" s="11" t="s">
        <v>8373</v>
      </c>
      <c r="B7" s="6">
        <v>34</v>
      </c>
      <c r="C7" s="6">
        <v>148</v>
      </c>
      <c r="D7" s="6">
        <v>2</v>
      </c>
      <c r="E7" s="6">
        <v>184</v>
      </c>
      <c r="F7" s="6">
        <v>368</v>
      </c>
    </row>
    <row r="8" spans="1:6" x14ac:dyDescent="0.25">
      <c r="A8" s="11" t="s">
        <v>8374</v>
      </c>
      <c r="B8" s="6">
        <v>27</v>
      </c>
      <c r="C8" s="6">
        <v>106</v>
      </c>
      <c r="D8" s="6">
        <v>18</v>
      </c>
      <c r="E8" s="6">
        <v>202</v>
      </c>
      <c r="F8" s="6">
        <v>353</v>
      </c>
    </row>
    <row r="9" spans="1:6" x14ac:dyDescent="0.25">
      <c r="A9" s="11" t="s">
        <v>8375</v>
      </c>
      <c r="B9" s="6">
        <v>28</v>
      </c>
      <c r="C9" s="6">
        <v>108</v>
      </c>
      <c r="D9" s="6">
        <v>30</v>
      </c>
      <c r="E9" s="6">
        <v>179</v>
      </c>
      <c r="F9" s="6">
        <v>345</v>
      </c>
    </row>
    <row r="10" spans="1:6" x14ac:dyDescent="0.25">
      <c r="A10" s="11" t="s">
        <v>8376</v>
      </c>
      <c r="B10" s="6">
        <v>27</v>
      </c>
      <c r="C10" s="6">
        <v>102</v>
      </c>
      <c r="D10" s="6"/>
      <c r="E10" s="6">
        <v>193</v>
      </c>
      <c r="F10" s="6">
        <v>322</v>
      </c>
    </row>
    <row r="11" spans="1:6" x14ac:dyDescent="0.25">
      <c r="A11" s="11" t="s">
        <v>8367</v>
      </c>
      <c r="B11" s="6">
        <v>26</v>
      </c>
      <c r="C11" s="6">
        <v>126</v>
      </c>
      <c r="D11" s="6"/>
      <c r="E11" s="6">
        <v>232</v>
      </c>
      <c r="F11" s="6">
        <v>384</v>
      </c>
    </row>
    <row r="12" spans="1:6" x14ac:dyDescent="0.25">
      <c r="A12" s="11" t="s">
        <v>8377</v>
      </c>
      <c r="B12" s="6">
        <v>27</v>
      </c>
      <c r="C12" s="6">
        <v>148</v>
      </c>
      <c r="D12" s="6"/>
      <c r="E12" s="6">
        <v>213</v>
      </c>
      <c r="F12" s="6">
        <v>388</v>
      </c>
    </row>
    <row r="13" spans="1:6" x14ac:dyDescent="0.25">
      <c r="A13" s="11" t="s">
        <v>8368</v>
      </c>
      <c r="B13" s="6">
        <v>44</v>
      </c>
      <c r="C13" s="6">
        <v>148</v>
      </c>
      <c r="D13" s="6"/>
      <c r="E13" s="6">
        <v>192</v>
      </c>
      <c r="F13" s="6">
        <v>384</v>
      </c>
    </row>
    <row r="14" spans="1:6" x14ac:dyDescent="0.25">
      <c r="A14" s="11" t="s">
        <v>8369</v>
      </c>
      <c r="B14" s="6">
        <v>32</v>
      </c>
      <c r="C14" s="6">
        <v>134</v>
      </c>
      <c r="D14" s="6"/>
      <c r="E14" s="6">
        <v>167</v>
      </c>
      <c r="F14" s="6">
        <v>333</v>
      </c>
    </row>
    <row r="15" spans="1:6" x14ac:dyDescent="0.25">
      <c r="A15" s="11" t="s">
        <v>8370</v>
      </c>
      <c r="B15" s="6">
        <v>24</v>
      </c>
      <c r="C15" s="6">
        <v>127</v>
      </c>
      <c r="D15" s="6"/>
      <c r="E15" s="6">
        <v>148</v>
      </c>
      <c r="F15" s="6">
        <v>299</v>
      </c>
    </row>
    <row r="16" spans="1:6" x14ac:dyDescent="0.25">
      <c r="A16" s="11" t="s">
        <v>8371</v>
      </c>
      <c r="B16" s="6">
        <v>20</v>
      </c>
      <c r="C16" s="6">
        <v>150</v>
      </c>
      <c r="D16" s="6"/>
      <c r="E16" s="6">
        <v>184</v>
      </c>
      <c r="F16" s="6">
        <v>354</v>
      </c>
    </row>
    <row r="17" spans="1:6" x14ac:dyDescent="0.25">
      <c r="A17" s="11" t="s">
        <v>8372</v>
      </c>
      <c r="B17" s="6">
        <v>37</v>
      </c>
      <c r="C17" s="6">
        <v>114</v>
      </c>
      <c r="D17" s="6"/>
      <c r="E17" s="6">
        <v>180</v>
      </c>
      <c r="F17" s="6">
        <v>331</v>
      </c>
    </row>
    <row r="18" spans="1:6" x14ac:dyDescent="0.25">
      <c r="A18" s="11" t="s">
        <v>8378</v>
      </c>
      <c r="B18" s="6">
        <v>23</v>
      </c>
      <c r="C18" s="6">
        <v>119</v>
      </c>
      <c r="D18" s="6"/>
      <c r="E18" s="6">
        <v>111</v>
      </c>
      <c r="F18" s="6">
        <v>253</v>
      </c>
    </row>
    <row r="19" spans="1:6" x14ac:dyDescent="0.25">
      <c r="A19" s="11" t="s">
        <v>8311</v>
      </c>
      <c r="B19" s="6">
        <v>349</v>
      </c>
      <c r="C19" s="6">
        <v>1530</v>
      </c>
      <c r="D19" s="6">
        <v>50</v>
      </c>
      <c r="E19" s="6">
        <v>2185</v>
      </c>
      <c r="F19" s="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E0C4F-C535-4F83-8D4C-732B3F8FF641}">
  <dimension ref="A1:H13"/>
  <sheetViews>
    <sheetView workbookViewId="0">
      <selection activeCell="D7" sqref="D7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8387</v>
      </c>
      <c r="C1" t="s">
        <v>8381</v>
      </c>
      <c r="D1" t="s">
        <v>8382</v>
      </c>
      <c r="E1" t="s">
        <v>8383</v>
      </c>
      <c r="F1" t="s">
        <v>8385</v>
      </c>
      <c r="G1" t="s">
        <v>8386</v>
      </c>
      <c r="H1" t="s">
        <v>8384</v>
      </c>
    </row>
    <row r="2" spans="1:8" x14ac:dyDescent="0.25">
      <c r="A2" t="s">
        <v>8388</v>
      </c>
      <c r="B2">
        <f>COUNTIFS(Data!$D:$D, "&lt;1000", Data!$F:$F, "=successful")</f>
        <v>322</v>
      </c>
      <c r="C2">
        <f>COUNTIFS(Data!$D:$D, "&lt;1000", Data!$F:$F, "=failed")</f>
        <v>113</v>
      </c>
      <c r="D2">
        <f>COUNTIFS(Data!$D:$D, "&lt;1000", Data!$F:$F, "=canceled")</f>
        <v>18</v>
      </c>
      <c r="E2">
        <f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8398</v>
      </c>
      <c r="B3">
        <f>COUNTIFS(Data!$D:$D,"&gt;=1000", Data!$D:$D, "&lt;=4999 ", Data!$F:$F,"=successful")</f>
        <v>932</v>
      </c>
      <c r="C3">
        <f>COUNTIFS(Data!$D:$D,"&gt;=1000", Data!$D:$D, "&lt;=4999 ", Data!$F:$F,"=failed")</f>
        <v>420</v>
      </c>
      <c r="D3">
        <f>COUNTIFS(Data!$D:$D,"&gt;=1000", Data!$D:$D, "&lt;=4999 ", Data!$F:$F,"=canceled")</f>
        <v>60</v>
      </c>
      <c r="E3">
        <f t="shared" ref="E3:E13" si="0">SUM(B3:D3)</f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5">
      <c r="A4" t="s">
        <v>8389</v>
      </c>
      <c r="B4">
        <f>COUNTIFS(Data!$D:$D,"&gt;=5000", Data!$D:$D, "&lt;=9999 ", Data!$F:$F,"=successful")</f>
        <v>381</v>
      </c>
      <c r="C4">
        <f>COUNTIFS(Data!$D:$D,"&gt;=5000", Data!$D:$D, "&lt;=9999 ", Data!$F:$F,"=failed")</f>
        <v>283</v>
      </c>
      <c r="D4">
        <f>COUNTIFS(Data!$D:$D,"&gt;=5000", Data!$D:$D, "&lt;=9999 ", Data!$F:$F,"=canceled")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5">
      <c r="A5" t="s">
        <v>8390</v>
      </c>
      <c r="B5">
        <f>COUNTIFS(Data!$D:$D,"&gt;=10000", Data!$D:$D, "&lt;=14999 ", Data!$F:$F,"=successful")</f>
        <v>168</v>
      </c>
      <c r="C5">
        <f>COUNTIFS(Data!$D:$D,"&gt;=10000", Data!$D:$D, "&lt;=14999 ", Data!$F:$F,"=failed")</f>
        <v>144</v>
      </c>
      <c r="D5">
        <f>COUNTIFS(Data!$D:$D,"&gt;=10000", Data!$D:$D, "&lt;=14999 ", Data!$F:$F,"=canceled")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5">
      <c r="A6" t="s">
        <v>8391</v>
      </c>
      <c r="B6">
        <f>COUNTIFS(Data!$D:$D,"&gt;=15000", Data!$D:$D, "&lt;=19999 ", Data!$F:$F,"=successful")</f>
        <v>94</v>
      </c>
      <c r="C6">
        <f>COUNTIFS(Data!$D:$D,"&gt;=15000", Data!$D:$D, "&lt;=19999 ", Data!$F:$F,"=failed")</f>
        <v>90</v>
      </c>
      <c r="D6">
        <f>COUNTIFS(Data!$D:$D,"&gt;=15000", Data!$D:$D, "&lt;=19999 ", Data!$F:$F,"=canceled")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5">
      <c r="A7" t="s">
        <v>8392</v>
      </c>
      <c r="B7">
        <f>COUNTIFS(Data!$D:$D,"&gt;=20000", Data!$D:$D, "&lt;=24999 ", Data!$F:$F,"=successful")</f>
        <v>62</v>
      </c>
      <c r="C7">
        <f>COUNTIFS(Data!$D:$D,"&gt;=20000", Data!$D:$D, "&lt;=24999 ", Data!$F:$F,"=failed")</f>
        <v>72</v>
      </c>
      <c r="D7">
        <f>COUNTIFS(Data!$D:$D,"&gt;=20000", Data!$D:$D, "&lt;=24999 ", Data!$F:$F,"=canceled")</f>
        <v>14</v>
      </c>
      <c r="E7">
        <f>SUM(B7:D7)</f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5">
      <c r="A8" t="s">
        <v>8399</v>
      </c>
      <c r="B8">
        <f>COUNTIFS(Data!$D:$D,"&gt;=25000", Data!$D:$D, "&lt;=29999 ", Data!$F:$F,"=successful")</f>
        <v>55</v>
      </c>
      <c r="C8">
        <f>COUNTIFS(Data!$D:$D,"&gt;=25000", Data!$D:$D, "&lt;=29999 ", Data!$F:$F,"=failed")</f>
        <v>64</v>
      </c>
      <c r="D8">
        <f>COUNTIFS(Data!$D:$D,"&gt;=25000", Data!$D:$D, "&lt;=29999 ", Data!$F:$F,"=canceled")</f>
        <v>18</v>
      </c>
      <c r="E8">
        <f>SUM(B8:D8)</f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5">
      <c r="A9" t="s">
        <v>8393</v>
      </c>
      <c r="B9">
        <f>COUNTIFS(Data!$D:$D,"&gt;=30000", Data!$D:$D, "&lt;=34999 ", Data!$F:$F,"=successful")</f>
        <v>32</v>
      </c>
      <c r="C9">
        <f>COUNTIFS(Data!$D:$D,"&gt;=30000", Data!$D:$D, "&lt;=34999 ", Data!$F:$F,"=failed")</f>
        <v>37</v>
      </c>
      <c r="D9">
        <f>COUNTIFS(Data!$D:$D,"&gt;=30000", Data!$D:$D, "&lt;=34999 ", Data!$F:$F,"=canceled")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5">
      <c r="A10" t="s">
        <v>8394</v>
      </c>
      <c r="B10">
        <f>COUNTIFS(Data!$D:$D,"&gt;=35000", Data!$D:$D, "&lt;=39999 ", Data!$F:$F,"=successful")</f>
        <v>26</v>
      </c>
      <c r="C10">
        <f>COUNTIFS(Data!$D:$D,"&gt;=35000", Data!$D:$D, "&lt;=39999 ", Data!$F:$F,"=failed")</f>
        <v>22</v>
      </c>
      <c r="D10">
        <f>COUNTIFS(Data!$D:$D,"&gt;=35000", Data!$D:$D, "&lt;=39999 ", Data!$F:$F,"=canceled")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5">
      <c r="A11" t="s">
        <v>8395</v>
      </c>
      <c r="B11">
        <f>COUNTIFS(Data!$D:$D,"&gt;=40000", Data!$D:$D, "&lt;=44999 ", Data!$F:$F,"=successful")</f>
        <v>21</v>
      </c>
      <c r="C11">
        <f>COUNTIFS(Data!$D:$D,"&gt;=40000", Data!$D:$D, "&lt;=44999 ", Data!$F:$F,"=failed")</f>
        <v>16</v>
      </c>
      <c r="D11">
        <f>COUNTIFS(Data!$D:$D,"&gt;=40000", Data!$D:$D, "&lt;=44999 ", Data!$F:$F,"=canceled")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5">
      <c r="A12" t="s">
        <v>8396</v>
      </c>
      <c r="B12">
        <f>COUNTIFS(Data!$D:$D,"&gt;=45000", Data!$D:$D, "&lt;=49999 ", Data!$F:$F,"=successful")</f>
        <v>6</v>
      </c>
      <c r="C12">
        <f>COUNTIFS(Data!$D:$D,"&gt;=45000", Data!$D:$D, "&lt;=49999 ", Data!$F:$F,"=failed")</f>
        <v>11</v>
      </c>
      <c r="D12">
        <f>COUNTIFS(Data!$D:$D,"&gt;=45000", Data!$D:$D, "&lt;=49999 ", Data!$F:$F,"=canceled")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5">
      <c r="A13" t="s">
        <v>8397</v>
      </c>
      <c r="B13">
        <f>COUNTIFS(Data!$D:$D, "&gt;=50000", Data!$F:$F, "=successful")</f>
        <v>86</v>
      </c>
      <c r="C13">
        <f>COUNTIFS(Data!$D:$D, "&gt;=50000", Data!$F:$F, "=failed")</f>
        <v>258</v>
      </c>
      <c r="D13">
        <f>COUNTIFS(Data!$D:$D, "&gt;=50000", Data!$F:$F, "=canceled")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 Table Category</vt:lpstr>
      <vt:lpstr>Pivot Table Sub-Category</vt:lpstr>
      <vt:lpstr>Sheet2</vt:lpstr>
      <vt:lpstr>Pivot Table Date 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Saia</cp:lastModifiedBy>
  <dcterms:created xsi:type="dcterms:W3CDTF">2017-04-20T15:17:24Z</dcterms:created>
  <dcterms:modified xsi:type="dcterms:W3CDTF">2019-05-16T05:34:57Z</dcterms:modified>
</cp:coreProperties>
</file>