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savage/Documents/Schools Scores Demographics Data/"/>
    </mc:Choice>
  </mc:AlternateContent>
  <xr:revisionPtr revIDLastSave="0" documentId="8_{831C57F2-229A-6B43-9B32-3E064A31B582}" xr6:coauthVersionLast="47" xr6:coauthVersionMax="47" xr10:uidLastSave="{00000000-0000-0000-0000-000000000000}"/>
  <bookViews>
    <workbookView xWindow="320" yWindow="500" windowWidth="33280" windowHeight="19000" xr2:uid="{D99DB658-746F-6343-97BB-300A26D9F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 a="1"/>
  <c r="J30" i="1" s="1"/>
  <c r="J29" i="1" a="1"/>
  <c r="J29" i="1" s="1"/>
  <c r="J28" i="1" a="1"/>
  <c r="J28" i="1" s="1"/>
  <c r="J26" i="1" a="1"/>
  <c r="J26" i="1" s="1"/>
  <c r="J25" i="1" a="1"/>
  <c r="J25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/>
  <c r="F28" i="1"/>
  <c r="F30" i="1"/>
  <c r="F29" i="1"/>
  <c r="F27" i="1"/>
  <c r="F26" i="1"/>
  <c r="F25" i="1"/>
  <c r="I18" i="1"/>
  <c r="I19" i="1"/>
  <c r="I20" i="1"/>
  <c r="I21" i="1"/>
  <c r="I17" i="1"/>
  <c r="H18" i="1"/>
  <c r="H19" i="1"/>
  <c r="H20" i="1"/>
  <c r="H21" i="1"/>
  <c r="H17" i="1"/>
  <c r="G18" i="1"/>
  <c r="G19" i="1"/>
  <c r="G20" i="1"/>
  <c r="G21" i="1"/>
  <c r="G17" i="1"/>
  <c r="F18" i="1"/>
  <c r="F19" i="1"/>
  <c r="F20" i="1"/>
  <c r="F21" i="1"/>
  <c r="F17" i="1"/>
  <c r="J13" i="1"/>
  <c r="J12" i="1"/>
  <c r="J11" i="1"/>
  <c r="J10" i="1"/>
  <c r="J9" i="1"/>
  <c r="N6" i="1"/>
  <c r="N5" i="1"/>
  <c r="N4" i="1"/>
  <c r="N3" i="1"/>
  <c r="N2" i="1"/>
  <c r="I12" i="1"/>
  <c r="I13" i="1"/>
  <c r="I11" i="1"/>
  <c r="I10" i="1"/>
  <c r="I9" i="1"/>
  <c r="L6" i="1"/>
  <c r="L5" i="1"/>
  <c r="L4" i="1"/>
  <c r="L3" i="1"/>
  <c r="L2" i="1"/>
  <c r="H13" i="1"/>
  <c r="H12" i="1"/>
  <c r="H11" i="1"/>
  <c r="H10" i="1"/>
  <c r="H9" i="1"/>
  <c r="J6" i="1"/>
  <c r="J5" i="1"/>
  <c r="J4" i="1"/>
  <c r="J3" i="1"/>
  <c r="J2" i="1"/>
  <c r="G13" i="1"/>
  <c r="G12" i="1"/>
  <c r="G11" i="1"/>
  <c r="G10" i="1"/>
  <c r="G9" i="1"/>
  <c r="F13" i="1"/>
  <c r="F12" i="1"/>
  <c r="F11" i="1"/>
  <c r="F10" i="1"/>
  <c r="F9" i="1"/>
  <c r="H6" i="1"/>
  <c r="H5" i="1"/>
  <c r="H4" i="1"/>
  <c r="H3" i="1"/>
  <c r="H2" i="1"/>
  <c r="F6" i="1"/>
  <c r="F5" i="1"/>
  <c r="F4" i="1"/>
  <c r="F3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<sst xmlns="http://schemas.openxmlformats.org/spreadsheetml/2006/main" count="71" uniqueCount="21">
  <si>
    <t>Hour</t>
  </si>
  <si>
    <t>Score</t>
  </si>
  <si>
    <t>Letter Grade</t>
  </si>
  <si>
    <t>Total</t>
  </si>
  <si>
    <t>A</t>
  </si>
  <si>
    <t>B</t>
  </si>
  <si>
    <t>C</t>
  </si>
  <si>
    <t>D</t>
  </si>
  <si>
    <t>F</t>
  </si>
  <si>
    <t>Grade</t>
  </si>
  <si>
    <t>Hour 3</t>
  </si>
  <si>
    <t>Hour 5</t>
  </si>
  <si>
    <t>Hour 6</t>
  </si>
  <si>
    <t>Hour 2</t>
  </si>
  <si>
    <t>Calculation</t>
  </si>
  <si>
    <t>Mean</t>
  </si>
  <si>
    <t>Median</t>
  </si>
  <si>
    <t>Mode</t>
  </si>
  <si>
    <t>Range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</si>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</sst>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Hour 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Sheet1!$K$2:$K$6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Sheet1!$L$2:$L$6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E-5744-BC45-47960303B9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7243568"/>
        <c:axId val="1961347967"/>
      </c:barChart>
      <c:catAx>
        <c:axId val="99724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Letter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347967"/>
        <c:crosses val="autoZero"/>
        <c:auto val="1"/>
        <c:lblAlgn val="ctr"/>
        <c:lblOffset val="100"/>
        <c:noMultiLvlLbl val="0"/>
      </c:catAx>
      <c:valAx>
        <c:axId val="19613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24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15</xdr:row>
      <xdr:rowOff>107950</xdr:rowOff>
    </xdr:from>
    <xdr:to>
      <xdr:col>16</xdr:col>
      <xdr:colOff>406400</xdr:colOff>
      <xdr:row>37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0ABF4AF-F064-3224-1381-5EF8DA908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AD4A-E16B-DE4D-9968-E8EE2E0C8256}">
  <dimension ref="A1:N63"/>
  <sheetViews>
    <sheetView tabSelected="1" workbookViewId="0">
      <selection activeCell="K1" sqref="K1:L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E1" t="s">
        <v>9</v>
      </c>
      <c r="F1" t="s">
        <v>13</v>
      </c>
      <c r="G1" t="s">
        <v>9</v>
      </c>
      <c r="H1" t="s">
        <v>10</v>
      </c>
      <c r="I1" t="s">
        <v>9</v>
      </c>
      <c r="J1" t="s">
        <v>11</v>
      </c>
      <c r="K1" t="s">
        <v>9</v>
      </c>
      <c r="L1" t="s">
        <v>12</v>
      </c>
      <c r="M1" t="s">
        <v>9</v>
      </c>
      <c r="N1" t="s">
        <v>3</v>
      </c>
    </row>
    <row r="2" spans="1:14" x14ac:dyDescent="0.2">
      <c r="A2">
        <v>2</v>
      </c>
      <c r="B2" s="1">
        <v>74</v>
      </c>
      <c r="C2" t="str">
        <f>IF(B2&gt;89, "A", IF(B2&gt;79, "B", IF(B2&gt;69, "C", IF(B2&gt;59, "D", IF(B2&lt;60, "F", "")))))</f>
        <v>C</v>
      </c>
      <c r="E2" t="s">
        <v>4</v>
      </c>
      <c r="F2">
        <f>COUNTIFS(A:A, "2", C:C, "A")</f>
        <v>4</v>
      </c>
      <c r="G2" t="s">
        <v>4</v>
      </c>
      <c r="H2">
        <f>COUNTIFS(A:A, "3", C:C, "A")</f>
        <v>2</v>
      </c>
      <c r="I2" t="s">
        <v>4</v>
      </c>
      <c r="J2">
        <f>COUNTIFS(A:A, "5", C:C, "A")</f>
        <v>4</v>
      </c>
      <c r="K2" t="s">
        <v>4</v>
      </c>
      <c r="L2">
        <f>COUNTIFS(A:A, "6", C:C, "A")</f>
        <v>3</v>
      </c>
      <c r="M2" t="s">
        <v>4</v>
      </c>
      <c r="N2">
        <f>COUNTIF(C:C, "A")</f>
        <v>13</v>
      </c>
    </row>
    <row r="3" spans="1:14" x14ac:dyDescent="0.2">
      <c r="A3">
        <v>2</v>
      </c>
      <c r="B3" s="1">
        <v>91</v>
      </c>
      <c r="C3" t="str">
        <f t="shared" ref="C3:C63" si="0">IF(B3&gt;89, "A", IF(B3&gt;79, "B", IF(B3&gt;69, "C", IF(B3&gt;59, "D", IF(B3&lt;60, "F", "")))))</f>
        <v>A</v>
      </c>
      <c r="E3" t="s">
        <v>5</v>
      </c>
      <c r="F3">
        <f>COUNTIFS(A:A, "2", C:C, "B")</f>
        <v>2</v>
      </c>
      <c r="G3" t="s">
        <v>5</v>
      </c>
      <c r="H3">
        <f>COUNTIFS(A:A, "3", C:C, "B")</f>
        <v>6</v>
      </c>
      <c r="I3" t="s">
        <v>5</v>
      </c>
      <c r="J3">
        <f>COUNTIFS(A:A, "5", C:C, "B")</f>
        <v>7</v>
      </c>
      <c r="K3" t="s">
        <v>5</v>
      </c>
      <c r="L3">
        <f>COUNTIFS(A:A, "6", C:C, "B")</f>
        <v>5</v>
      </c>
      <c r="M3" t="s">
        <v>5</v>
      </c>
      <c r="N3">
        <f>COUNTIF(C:C,"B")</f>
        <v>20</v>
      </c>
    </row>
    <row r="4" spans="1:14" x14ac:dyDescent="0.2">
      <c r="A4">
        <v>2</v>
      </c>
      <c r="B4" s="1">
        <v>43</v>
      </c>
      <c r="C4" t="str">
        <f t="shared" si="0"/>
        <v>F</v>
      </c>
      <c r="E4" t="s">
        <v>6</v>
      </c>
      <c r="F4">
        <f>COUNTIFS(A:A, "2", C:C, "C")</f>
        <v>4</v>
      </c>
      <c r="G4" t="s">
        <v>6</v>
      </c>
      <c r="H4">
        <f>COUNTIFS(A:A, "3", C:C, "C")</f>
        <v>7</v>
      </c>
      <c r="I4" t="s">
        <v>6</v>
      </c>
      <c r="J4">
        <f>COUNTIFS(A:A, "5", C:C, "C")</f>
        <v>0</v>
      </c>
      <c r="K4" t="s">
        <v>6</v>
      </c>
      <c r="L4">
        <f>COUNTIFS(A:A, "6", C:C, "C")</f>
        <v>4</v>
      </c>
      <c r="M4" t="s">
        <v>6</v>
      </c>
      <c r="N4">
        <f>COUNTIF(C:C, "C")</f>
        <v>15</v>
      </c>
    </row>
    <row r="5" spans="1:14" x14ac:dyDescent="0.2">
      <c r="A5">
        <v>2</v>
      </c>
      <c r="B5" s="1">
        <v>94</v>
      </c>
      <c r="C5" t="str">
        <f t="shared" si="0"/>
        <v>A</v>
      </c>
      <c r="E5" t="s">
        <v>7</v>
      </c>
      <c r="F5">
        <f>COUNTIFS(A:A, "2", C:C, "D")</f>
        <v>2</v>
      </c>
      <c r="G5" t="s">
        <v>7</v>
      </c>
      <c r="H5">
        <f>COUNTIFS(A:A, "3", C:C, "D")</f>
        <v>1</v>
      </c>
      <c r="I5" t="s">
        <v>7</v>
      </c>
      <c r="J5">
        <f>COUNTIFS(A:A, "5", C:C, "D")</f>
        <v>0</v>
      </c>
      <c r="K5" t="s">
        <v>7</v>
      </c>
      <c r="L5">
        <f>COUNTIFS(A:A, "6", C:C, "D")</f>
        <v>3</v>
      </c>
      <c r="M5" t="s">
        <v>7</v>
      </c>
      <c r="N5">
        <f>COUNTIF(C:C, "D")</f>
        <v>6</v>
      </c>
    </row>
    <row r="6" spans="1:14" x14ac:dyDescent="0.2">
      <c r="A6">
        <v>2</v>
      </c>
      <c r="B6" s="1">
        <v>91</v>
      </c>
      <c r="C6" t="str">
        <f t="shared" si="0"/>
        <v>A</v>
      </c>
      <c r="E6" t="s">
        <v>8</v>
      </c>
      <c r="F6">
        <f>COUNTIFS(A:A, "2", C:C, "F")</f>
        <v>3</v>
      </c>
      <c r="G6" t="s">
        <v>8</v>
      </c>
      <c r="H6">
        <f>COUNTIFS(A:A, "3", C:C, "F")</f>
        <v>2</v>
      </c>
      <c r="I6" t="s">
        <v>8</v>
      </c>
      <c r="J6">
        <f>COUNTIFS(A:A, "5", C:C, "F")</f>
        <v>1</v>
      </c>
      <c r="K6" t="s">
        <v>8</v>
      </c>
      <c r="L6">
        <f>COUNTIFS(A:A, "6", C:C, "F")</f>
        <v>2</v>
      </c>
      <c r="M6" t="s">
        <v>8</v>
      </c>
      <c r="N6">
        <f>COUNTIF(C:C, "F")</f>
        <v>8</v>
      </c>
    </row>
    <row r="7" spans="1:14" x14ac:dyDescent="0.2">
      <c r="A7">
        <v>2</v>
      </c>
      <c r="B7" s="1">
        <v>70</v>
      </c>
      <c r="C7" t="str">
        <f t="shared" si="0"/>
        <v>C</v>
      </c>
    </row>
    <row r="8" spans="1:14" x14ac:dyDescent="0.2">
      <c r="A8">
        <v>2</v>
      </c>
      <c r="B8" s="1">
        <v>40</v>
      </c>
      <c r="C8" t="str">
        <f t="shared" si="0"/>
        <v>F</v>
      </c>
      <c r="E8" t="s">
        <v>9</v>
      </c>
      <c r="F8" t="s">
        <v>13</v>
      </c>
      <c r="G8" t="s">
        <v>10</v>
      </c>
      <c r="H8" t="s">
        <v>11</v>
      </c>
      <c r="I8" t="s">
        <v>12</v>
      </c>
      <c r="J8" t="s">
        <v>3</v>
      </c>
    </row>
    <row r="9" spans="1:14" x14ac:dyDescent="0.2">
      <c r="A9">
        <v>2</v>
      </c>
      <c r="B9" s="1">
        <v>91</v>
      </c>
      <c r="C9" t="str">
        <f t="shared" si="0"/>
        <v>A</v>
      </c>
      <c r="E9" t="s">
        <v>4</v>
      </c>
      <c r="F9" s="2">
        <f>F2/SUM(F2:F6)</f>
        <v>0.26666666666666666</v>
      </c>
      <c r="G9" s="2">
        <f>H2/SUM(H2:H6)</f>
        <v>0.1111111111111111</v>
      </c>
      <c r="H9" s="2">
        <f>J2/SUM(J2:J6)</f>
        <v>0.33333333333333331</v>
      </c>
      <c r="I9" s="2">
        <f>L2/SUM(L2:L6)</f>
        <v>0.17647058823529413</v>
      </c>
      <c r="J9" s="2">
        <f>N2/SUM(N2:N6)</f>
        <v>0.20967741935483872</v>
      </c>
    </row>
    <row r="10" spans="1:14" x14ac:dyDescent="0.2">
      <c r="A10">
        <v>2</v>
      </c>
      <c r="B10" s="1">
        <v>66</v>
      </c>
      <c r="C10" t="str">
        <f t="shared" si="0"/>
        <v>D</v>
      </c>
      <c r="E10" t="s">
        <v>5</v>
      </c>
      <c r="F10" s="2">
        <f>F3/SUM(F2:F6)</f>
        <v>0.13333333333333333</v>
      </c>
      <c r="G10" s="2">
        <f>H3/SUM(H2:H6)</f>
        <v>0.33333333333333331</v>
      </c>
      <c r="H10" s="2">
        <f>J3/SUM(J2:J6)</f>
        <v>0.58333333333333337</v>
      </c>
      <c r="I10" s="2">
        <f>L3/SUM(L2:L6)</f>
        <v>0.29411764705882354</v>
      </c>
      <c r="J10" s="2">
        <f>N3/SUM(N2:N6)</f>
        <v>0.32258064516129031</v>
      </c>
    </row>
    <row r="11" spans="1:14" x14ac:dyDescent="0.2">
      <c r="A11">
        <v>2</v>
      </c>
      <c r="B11" s="1">
        <v>40</v>
      </c>
      <c r="C11" t="str">
        <f t="shared" si="0"/>
        <v>F</v>
      </c>
      <c r="E11" t="s">
        <v>6</v>
      </c>
      <c r="F11" s="2">
        <f>F4/SUM((F2:F6))</f>
        <v>0.26666666666666666</v>
      </c>
      <c r="G11" s="2">
        <f>H4/SUM(H2:H6)</f>
        <v>0.3888888888888889</v>
      </c>
      <c r="H11" s="2">
        <f>J4/SUM(J2:J6)</f>
        <v>0</v>
      </c>
      <c r="I11" s="2">
        <f>L4/SUM(L2:L6)</f>
        <v>0.23529411764705882</v>
      </c>
      <c r="J11" s="2">
        <f>N4/SUM(N2:N6)</f>
        <v>0.24193548387096775</v>
      </c>
    </row>
    <row r="12" spans="1:14" x14ac:dyDescent="0.2">
      <c r="A12">
        <v>2</v>
      </c>
      <c r="B12" s="1">
        <v>70</v>
      </c>
      <c r="C12" t="str">
        <f t="shared" si="0"/>
        <v>C</v>
      </c>
      <c r="E12" t="s">
        <v>7</v>
      </c>
      <c r="F12" s="2">
        <f>F5/SUM(F2:F6)</f>
        <v>0.13333333333333333</v>
      </c>
      <c r="G12" s="2">
        <f>H5/SUM(H2:H6)</f>
        <v>5.5555555555555552E-2</v>
      </c>
      <c r="H12" s="2">
        <f>-J5/SUM(J2:J6)</f>
        <v>0</v>
      </c>
      <c r="I12" s="2">
        <f>L5/SUM(L2:L6)</f>
        <v>0.17647058823529413</v>
      </c>
      <c r="J12" s="2">
        <f>N5/SUM(N2:N6)</f>
        <v>9.6774193548387094E-2</v>
      </c>
    </row>
    <row r="13" spans="1:14" x14ac:dyDescent="0.2">
      <c r="A13">
        <v>2</v>
      </c>
      <c r="B13" s="1">
        <v>66</v>
      </c>
      <c r="C13" t="str">
        <f t="shared" si="0"/>
        <v>D</v>
      </c>
      <c r="E13" t="s">
        <v>8</v>
      </c>
      <c r="F13" s="2">
        <f>F6/SUM(F2:F6)</f>
        <v>0.2</v>
      </c>
      <c r="G13" s="2">
        <f>H6/SUM(H2:H6)</f>
        <v>0.1111111111111111</v>
      </c>
      <c r="H13" s="2">
        <f>J6/SUM(J2:J6)</f>
        <v>8.3333333333333329E-2</v>
      </c>
      <c r="I13" s="2">
        <f>L6/SUM(L2:L6)</f>
        <v>0.11764705882352941</v>
      </c>
      <c r="J13" s="2">
        <f>N6/SUM(N2:N6)</f>
        <v>0.12903225806451613</v>
      </c>
    </row>
    <row r="14" spans="1:14" x14ac:dyDescent="0.2">
      <c r="A14">
        <v>2</v>
      </c>
      <c r="B14" s="1">
        <v>86</v>
      </c>
      <c r="C14" t="str">
        <f t="shared" si="0"/>
        <v>B</v>
      </c>
      <c r="F14" s="3"/>
      <c r="G14" s="3"/>
      <c r="H14" s="3"/>
      <c r="I14" s="3"/>
      <c r="J14" s="3"/>
    </row>
    <row r="15" spans="1:14" x14ac:dyDescent="0.2">
      <c r="A15">
        <v>2</v>
      </c>
      <c r="B15" s="1">
        <v>83</v>
      </c>
      <c r="C15" t="str">
        <f t="shared" si="0"/>
        <v>B</v>
      </c>
    </row>
    <row r="16" spans="1:14" x14ac:dyDescent="0.2">
      <c r="A16">
        <v>2</v>
      </c>
      <c r="B16" s="1">
        <v>71</v>
      </c>
      <c r="C16" t="str">
        <f t="shared" si="0"/>
        <v>C</v>
      </c>
      <c r="E16" t="s">
        <v>9</v>
      </c>
      <c r="F16" t="s">
        <v>13</v>
      </c>
      <c r="G16" t="s">
        <v>10</v>
      </c>
      <c r="H16" t="s">
        <v>11</v>
      </c>
      <c r="I16" t="s">
        <v>12</v>
      </c>
    </row>
    <row r="17" spans="1:10" x14ac:dyDescent="0.2">
      <c r="A17">
        <v>3</v>
      </c>
      <c r="B17" s="1">
        <v>77</v>
      </c>
      <c r="C17" t="str">
        <f t="shared" si="0"/>
        <v>C</v>
      </c>
      <c r="E17" t="s">
        <v>4</v>
      </c>
      <c r="F17">
        <f>F2</f>
        <v>4</v>
      </c>
      <c r="G17">
        <f>H2</f>
        <v>2</v>
      </c>
      <c r="H17">
        <f>J2</f>
        <v>4</v>
      </c>
      <c r="I17">
        <f>L2</f>
        <v>3</v>
      </c>
    </row>
    <row r="18" spans="1:10" x14ac:dyDescent="0.2">
      <c r="A18">
        <v>3</v>
      </c>
      <c r="B18" s="1">
        <v>71</v>
      </c>
      <c r="C18" t="str">
        <f t="shared" si="0"/>
        <v>C</v>
      </c>
      <c r="E18" t="s">
        <v>5</v>
      </c>
      <c r="F18">
        <f t="shared" ref="F18:F21" si="1">F3</f>
        <v>2</v>
      </c>
      <c r="G18">
        <f t="shared" ref="G18:G21" si="2">H3</f>
        <v>6</v>
      </c>
      <c r="H18">
        <f t="shared" ref="H18:H21" si="3">J3</f>
        <v>7</v>
      </c>
      <c r="I18">
        <f t="shared" ref="I18:I21" si="4">L3</f>
        <v>5</v>
      </c>
    </row>
    <row r="19" spans="1:10" x14ac:dyDescent="0.2">
      <c r="A19">
        <v>3</v>
      </c>
      <c r="B19" s="1">
        <v>86</v>
      </c>
      <c r="C19" t="str">
        <f t="shared" si="0"/>
        <v>B</v>
      </c>
      <c r="E19" t="s">
        <v>6</v>
      </c>
      <c r="F19">
        <f t="shared" si="1"/>
        <v>4</v>
      </c>
      <c r="G19">
        <f t="shared" si="2"/>
        <v>7</v>
      </c>
      <c r="H19">
        <f t="shared" si="3"/>
        <v>0</v>
      </c>
      <c r="I19">
        <f t="shared" si="4"/>
        <v>4</v>
      </c>
    </row>
    <row r="20" spans="1:10" x14ac:dyDescent="0.2">
      <c r="A20">
        <v>3</v>
      </c>
      <c r="B20" s="1">
        <v>77</v>
      </c>
      <c r="C20" t="str">
        <f t="shared" si="0"/>
        <v>C</v>
      </c>
      <c r="E20" t="s">
        <v>7</v>
      </c>
      <c r="F20">
        <f t="shared" si="1"/>
        <v>2</v>
      </c>
      <c r="G20">
        <f t="shared" si="2"/>
        <v>1</v>
      </c>
      <c r="H20">
        <f t="shared" si="3"/>
        <v>0</v>
      </c>
      <c r="I20">
        <f t="shared" si="4"/>
        <v>3</v>
      </c>
    </row>
    <row r="21" spans="1:10" x14ac:dyDescent="0.2">
      <c r="A21">
        <v>3</v>
      </c>
      <c r="B21" s="1">
        <v>86</v>
      </c>
      <c r="C21" t="str">
        <f t="shared" si="0"/>
        <v>B</v>
      </c>
      <c r="E21" t="s">
        <v>8</v>
      </c>
      <c r="F21">
        <f t="shared" si="1"/>
        <v>3</v>
      </c>
      <c r="G21">
        <f t="shared" si="2"/>
        <v>2</v>
      </c>
      <c r="H21">
        <f t="shared" si="3"/>
        <v>1</v>
      </c>
      <c r="I21">
        <f t="shared" si="4"/>
        <v>2</v>
      </c>
    </row>
    <row r="22" spans="1:10" x14ac:dyDescent="0.2">
      <c r="A22">
        <v>3</v>
      </c>
      <c r="B22" s="1">
        <v>89</v>
      </c>
      <c r="C22" t="str">
        <f t="shared" si="0"/>
        <v>B</v>
      </c>
    </row>
    <row r="23" spans="1:10" x14ac:dyDescent="0.2">
      <c r="A23">
        <v>3</v>
      </c>
      <c r="B23" s="1">
        <v>97</v>
      </c>
      <c r="C23" t="str">
        <f t="shared" si="0"/>
        <v>A</v>
      </c>
    </row>
    <row r="24" spans="1:10" x14ac:dyDescent="0.2">
      <c r="A24">
        <v>3</v>
      </c>
      <c r="B24" s="1">
        <v>11</v>
      </c>
      <c r="C24" t="str">
        <f t="shared" si="0"/>
        <v>F</v>
      </c>
      <c r="E24" t="s">
        <v>14</v>
      </c>
      <c r="F24" t="s">
        <v>3</v>
      </c>
      <c r="G24" t="s">
        <v>13</v>
      </c>
      <c r="H24" t="s">
        <v>10</v>
      </c>
      <c r="I24" t="s">
        <v>11</v>
      </c>
      <c r="J24" t="s">
        <v>12</v>
      </c>
    </row>
    <row r="25" spans="1:10" x14ac:dyDescent="0.2">
      <c r="A25">
        <v>3</v>
      </c>
      <c r="B25" s="1">
        <v>63</v>
      </c>
      <c r="C25" t="str">
        <f t="shared" si="0"/>
        <v>D</v>
      </c>
      <c r="E25" t="s">
        <v>15</v>
      </c>
      <c r="F25">
        <f>ROUND(AVERAGE(B:B), 0)</f>
        <v>77</v>
      </c>
      <c r="G25">
        <f>ROUND(AVERAGEIF(A:A, "2", B:B),0)</f>
        <v>72</v>
      </c>
      <c r="H25" cm="1">
        <f t="array" ref="H25">ROUND(AVERAGE(IF(A:A=3, B:B)),0)</f>
        <v>75</v>
      </c>
      <c r="I25" cm="1">
        <f t="array" ref="I25">ROUND(AVERAGE(IF(A:A=5, B:B)),0)</f>
        <v>85</v>
      </c>
      <c r="J25" cm="1">
        <f t="array" ref="J25">ROUND(AVERAGE(IF(A:A=6, B:B)),0)</f>
        <v>77</v>
      </c>
    </row>
    <row r="26" spans="1:10" x14ac:dyDescent="0.2">
      <c r="A26">
        <v>3</v>
      </c>
      <c r="B26" s="1">
        <v>86</v>
      </c>
      <c r="C26" t="str">
        <f t="shared" si="0"/>
        <v>B</v>
      </c>
      <c r="E26" t="s">
        <v>16</v>
      </c>
      <c r="F26">
        <f>ROUND(MEDIAN(B:B), 0)</f>
        <v>80</v>
      </c>
      <c r="G26" cm="1">
        <f t="array" ref="G26">MEDIAN(IF(A:A=2, B:B))</f>
        <v>71</v>
      </c>
      <c r="H26" cm="1">
        <f t="array" ref="H26">MEDIAN(IF(A:A=3, B:B))</f>
        <v>77</v>
      </c>
      <c r="I26" cm="1">
        <f t="array" ref="I26">MEDIAN(IF(A:A=5, B:B))</f>
        <v>86</v>
      </c>
      <c r="J26" cm="1">
        <f t="array" ref="J26">MEDIAN(IF(A:A=6, B:B))</f>
        <v>77</v>
      </c>
    </row>
    <row r="27" spans="1:10" x14ac:dyDescent="0.2">
      <c r="A27">
        <v>3</v>
      </c>
      <c r="B27" s="1">
        <v>77</v>
      </c>
      <c r="C27" t="str">
        <f t="shared" si="0"/>
        <v>C</v>
      </c>
      <c r="E27" t="s">
        <v>17</v>
      </c>
      <c r="F27">
        <f>MODE(B:B)</f>
        <v>86</v>
      </c>
      <c r="G27" cm="1">
        <f t="array" ref="G27">MODE(IF(A:A=2, B:B))</f>
        <v>91</v>
      </c>
      <c r="H27" cm="1">
        <f t="array" ref="H27">MODE(IF(A:A=3, B:B))</f>
        <v>77</v>
      </c>
      <c r="I27" cm="1">
        <f t="array" ref="I27">MODE(IF(A:A=5, B:B))</f>
        <v>86</v>
      </c>
      <c r="J27">
        <v>77</v>
      </c>
    </row>
    <row r="28" spans="1:10" x14ac:dyDescent="0.2">
      <c r="A28">
        <v>3</v>
      </c>
      <c r="B28" s="1">
        <v>97</v>
      </c>
      <c r="C28" t="str">
        <f t="shared" si="0"/>
        <v>A</v>
      </c>
      <c r="E28" t="s">
        <v>18</v>
      </c>
      <c r="F28">
        <f>MAX(B:B)-MIN(B:B)</f>
        <v>89</v>
      </c>
      <c r="G28" cm="1">
        <f t="array" ref="G28">MAX(IF(A:A=2, B:B))-MIN(IF(A:A=2, B:B))</f>
        <v>54</v>
      </c>
      <c r="H28" cm="1">
        <f t="array" ref="H28">MAX(IF(A:A=3, B:B))-MIN(IF(A:A=3, B:B))</f>
        <v>86</v>
      </c>
      <c r="I28" cm="1">
        <f t="array" ref="I28">MAX(IF(A:A=5, B:B))-MIN(IF(A:A=5, B:B))</f>
        <v>43</v>
      </c>
      <c r="J28" cm="1">
        <f t="array" ref="J28">MAX(IF(A:A=6, B:B))-MIN(IF(A:A=6, B:B))</f>
        <v>51</v>
      </c>
    </row>
    <row r="29" spans="1:10" x14ac:dyDescent="0.2">
      <c r="A29">
        <v>3</v>
      </c>
      <c r="B29" s="1">
        <v>77</v>
      </c>
      <c r="C29" t="str">
        <f t="shared" si="0"/>
        <v>C</v>
      </c>
      <c r="E29" t="s">
        <v>19</v>
      </c>
      <c r="F29">
        <f>MAX(B:B)</f>
        <v>100</v>
      </c>
      <c r="G29" cm="1">
        <f t="array" ref="G29">MAX(IF(A:A=2, B:B))</f>
        <v>94</v>
      </c>
      <c r="H29" cm="1">
        <f t="array" ref="H29">MAX(IF(A:A=3, B:B))</f>
        <v>97</v>
      </c>
      <c r="I29" cm="1">
        <f t="array" ref="I29">MAX(IF(A:A=5, B:B))</f>
        <v>97</v>
      </c>
      <c r="J29" cm="1">
        <f t="array" ref="J29">MAX(IF(A:A=6, B:B))</f>
        <v>100</v>
      </c>
    </row>
    <row r="30" spans="1:10" x14ac:dyDescent="0.2">
      <c r="A30">
        <v>3</v>
      </c>
      <c r="B30" s="1">
        <v>31</v>
      </c>
      <c r="C30" t="str">
        <f t="shared" si="0"/>
        <v>F</v>
      </c>
      <c r="E30" t="s">
        <v>20</v>
      </c>
      <c r="F30">
        <f>MIN(B:B)</f>
        <v>11</v>
      </c>
      <c r="G30" cm="1">
        <f t="array" ref="G30">MIN(IF(A:A=2, B:B))</f>
        <v>40</v>
      </c>
      <c r="H30" cm="1">
        <f t="array" ref="H30">MIN(IF(A:A=3, B:B))</f>
        <v>11</v>
      </c>
      <c r="I30" cm="1">
        <f t="array" ref="I30">MIN(IF(A:A=5,B:B))</f>
        <v>54</v>
      </c>
      <c r="J30" cm="1">
        <f t="array" ref="J30">MIN(IF(A:A=6, B:B))</f>
        <v>49</v>
      </c>
    </row>
    <row r="31" spans="1:10" x14ac:dyDescent="0.2">
      <c r="A31">
        <v>3</v>
      </c>
      <c r="B31" s="1">
        <v>70</v>
      </c>
      <c r="C31" t="str">
        <f t="shared" si="0"/>
        <v>C</v>
      </c>
    </row>
    <row r="32" spans="1:10" x14ac:dyDescent="0.2">
      <c r="A32">
        <v>3</v>
      </c>
      <c r="B32" s="1">
        <v>86</v>
      </c>
      <c r="C32" t="str">
        <f t="shared" si="0"/>
        <v>B</v>
      </c>
    </row>
    <row r="33" spans="1:3" x14ac:dyDescent="0.2">
      <c r="A33">
        <v>3</v>
      </c>
      <c r="B33" s="1">
        <v>89</v>
      </c>
      <c r="C33" t="str">
        <f t="shared" si="0"/>
        <v>B</v>
      </c>
    </row>
    <row r="34" spans="1:3" x14ac:dyDescent="0.2">
      <c r="A34">
        <v>3</v>
      </c>
      <c r="B34" s="1">
        <v>77</v>
      </c>
      <c r="C34" t="str">
        <f t="shared" si="0"/>
        <v>C</v>
      </c>
    </row>
    <row r="35" spans="1:3" x14ac:dyDescent="0.2">
      <c r="A35">
        <v>5</v>
      </c>
      <c r="B35" s="1">
        <v>83</v>
      </c>
      <c r="C35" t="str">
        <f t="shared" si="0"/>
        <v>B</v>
      </c>
    </row>
    <row r="36" spans="1:3" x14ac:dyDescent="0.2">
      <c r="A36">
        <v>5</v>
      </c>
      <c r="B36" s="1">
        <v>80</v>
      </c>
      <c r="C36" t="str">
        <f t="shared" si="0"/>
        <v>B</v>
      </c>
    </row>
    <row r="37" spans="1:3" x14ac:dyDescent="0.2">
      <c r="A37">
        <v>5</v>
      </c>
      <c r="B37" s="1">
        <v>54</v>
      </c>
      <c r="C37" t="str">
        <f t="shared" si="0"/>
        <v>F</v>
      </c>
    </row>
    <row r="38" spans="1:3" x14ac:dyDescent="0.2">
      <c r="A38">
        <v>5</v>
      </c>
      <c r="B38" s="1">
        <v>97</v>
      </c>
      <c r="C38" t="str">
        <f t="shared" si="0"/>
        <v>A</v>
      </c>
    </row>
    <row r="39" spans="1:3" x14ac:dyDescent="0.2">
      <c r="A39">
        <v>5</v>
      </c>
      <c r="B39" s="1">
        <v>86</v>
      </c>
      <c r="C39" t="str">
        <f t="shared" si="0"/>
        <v>B</v>
      </c>
    </row>
    <row r="40" spans="1:3" x14ac:dyDescent="0.2">
      <c r="A40">
        <v>5</v>
      </c>
      <c r="B40" s="1">
        <v>80</v>
      </c>
      <c r="C40" t="str">
        <f t="shared" si="0"/>
        <v>B</v>
      </c>
    </row>
    <row r="41" spans="1:3" x14ac:dyDescent="0.2">
      <c r="A41">
        <v>5</v>
      </c>
      <c r="B41" s="1">
        <v>83</v>
      </c>
      <c r="C41" t="str">
        <f t="shared" si="0"/>
        <v>B</v>
      </c>
    </row>
    <row r="42" spans="1:3" x14ac:dyDescent="0.2">
      <c r="A42">
        <v>5</v>
      </c>
      <c r="B42" s="1">
        <v>86</v>
      </c>
      <c r="C42" t="str">
        <f t="shared" si="0"/>
        <v>B</v>
      </c>
    </row>
    <row r="43" spans="1:3" x14ac:dyDescent="0.2">
      <c r="A43">
        <v>5</v>
      </c>
      <c r="B43" s="1">
        <v>97</v>
      </c>
      <c r="C43" t="str">
        <f t="shared" si="0"/>
        <v>A</v>
      </c>
    </row>
    <row r="44" spans="1:3" x14ac:dyDescent="0.2">
      <c r="A44">
        <v>5</v>
      </c>
      <c r="B44" s="1">
        <v>91</v>
      </c>
      <c r="C44" t="str">
        <f t="shared" si="0"/>
        <v>A</v>
      </c>
    </row>
    <row r="45" spans="1:3" x14ac:dyDescent="0.2">
      <c r="A45">
        <v>5</v>
      </c>
      <c r="B45" s="1">
        <v>91</v>
      </c>
      <c r="C45" t="str">
        <f t="shared" si="0"/>
        <v>A</v>
      </c>
    </row>
    <row r="46" spans="1:3" x14ac:dyDescent="0.2">
      <c r="A46">
        <v>5</v>
      </c>
      <c r="B46" s="1">
        <v>86</v>
      </c>
      <c r="C46" t="str">
        <f t="shared" si="0"/>
        <v>B</v>
      </c>
    </row>
    <row r="47" spans="1:3" x14ac:dyDescent="0.2">
      <c r="A47">
        <v>6</v>
      </c>
      <c r="B47" s="1">
        <v>63</v>
      </c>
      <c r="C47" t="str">
        <f t="shared" si="0"/>
        <v>D</v>
      </c>
    </row>
    <row r="48" spans="1:3" x14ac:dyDescent="0.2">
      <c r="A48">
        <v>6</v>
      </c>
      <c r="B48" s="1">
        <v>63</v>
      </c>
      <c r="C48" t="str">
        <f t="shared" si="0"/>
        <v>D</v>
      </c>
    </row>
    <row r="49" spans="1:3" x14ac:dyDescent="0.2">
      <c r="A49">
        <v>6</v>
      </c>
      <c r="B49" s="1">
        <v>80</v>
      </c>
      <c r="C49" t="str">
        <f t="shared" si="0"/>
        <v>B</v>
      </c>
    </row>
    <row r="50" spans="1:3" x14ac:dyDescent="0.2">
      <c r="A50">
        <v>6</v>
      </c>
      <c r="B50" s="1">
        <v>86</v>
      </c>
      <c r="C50" t="str">
        <f t="shared" si="0"/>
        <v>B</v>
      </c>
    </row>
    <row r="51" spans="1:3" x14ac:dyDescent="0.2">
      <c r="A51">
        <v>6</v>
      </c>
      <c r="B51" s="1">
        <v>97</v>
      </c>
      <c r="C51" t="str">
        <f t="shared" si="0"/>
        <v>A</v>
      </c>
    </row>
    <row r="52" spans="1:3" x14ac:dyDescent="0.2">
      <c r="A52">
        <v>6</v>
      </c>
      <c r="B52" s="1">
        <v>94</v>
      </c>
      <c r="C52" t="str">
        <f t="shared" si="0"/>
        <v>A</v>
      </c>
    </row>
    <row r="53" spans="1:3" x14ac:dyDescent="0.2">
      <c r="A53">
        <v>6</v>
      </c>
      <c r="B53" s="1">
        <v>100</v>
      </c>
      <c r="C53" t="str">
        <f t="shared" si="0"/>
        <v>A</v>
      </c>
    </row>
    <row r="54" spans="1:3" x14ac:dyDescent="0.2">
      <c r="A54">
        <v>6</v>
      </c>
      <c r="B54" s="1">
        <v>70</v>
      </c>
      <c r="C54" t="str">
        <f t="shared" si="0"/>
        <v>C</v>
      </c>
    </row>
    <row r="55" spans="1:3" x14ac:dyDescent="0.2">
      <c r="A55">
        <v>6</v>
      </c>
      <c r="B55" s="1">
        <v>66</v>
      </c>
      <c r="C55" t="str">
        <f t="shared" si="0"/>
        <v>D</v>
      </c>
    </row>
    <row r="56" spans="1:3" x14ac:dyDescent="0.2">
      <c r="A56">
        <v>6</v>
      </c>
      <c r="B56" s="1">
        <v>77</v>
      </c>
      <c r="C56" t="str">
        <f t="shared" si="0"/>
        <v>C</v>
      </c>
    </row>
    <row r="57" spans="1:3" x14ac:dyDescent="0.2">
      <c r="A57">
        <v>6</v>
      </c>
      <c r="B57" s="1">
        <v>89</v>
      </c>
      <c r="C57" t="str">
        <f t="shared" si="0"/>
        <v>B</v>
      </c>
    </row>
    <row r="58" spans="1:3" x14ac:dyDescent="0.2">
      <c r="A58">
        <v>6</v>
      </c>
      <c r="B58" s="1">
        <v>71</v>
      </c>
      <c r="C58" t="str">
        <f t="shared" si="0"/>
        <v>C</v>
      </c>
    </row>
    <row r="59" spans="1:3" x14ac:dyDescent="0.2">
      <c r="A59">
        <v>6</v>
      </c>
      <c r="B59" s="1">
        <v>77</v>
      </c>
      <c r="C59" t="str">
        <f t="shared" si="0"/>
        <v>C</v>
      </c>
    </row>
    <row r="60" spans="1:3" x14ac:dyDescent="0.2">
      <c r="A60">
        <v>6</v>
      </c>
      <c r="B60" s="1">
        <v>89</v>
      </c>
      <c r="C60" t="str">
        <f t="shared" si="0"/>
        <v>B</v>
      </c>
    </row>
    <row r="61" spans="1:3" x14ac:dyDescent="0.2">
      <c r="A61">
        <v>6</v>
      </c>
      <c r="B61" s="1">
        <v>49</v>
      </c>
      <c r="C61" t="str">
        <f t="shared" si="0"/>
        <v>F</v>
      </c>
    </row>
    <row r="62" spans="1:3" x14ac:dyDescent="0.2">
      <c r="A62">
        <v>6</v>
      </c>
      <c r="B62" s="1">
        <v>83</v>
      </c>
      <c r="C62" t="str">
        <f t="shared" si="0"/>
        <v>B</v>
      </c>
    </row>
    <row r="63" spans="1:3" x14ac:dyDescent="0.2">
      <c r="A63">
        <v>6</v>
      </c>
      <c r="B63" s="1">
        <v>54</v>
      </c>
      <c r="C63" t="str">
        <f t="shared" si="0"/>
        <v>F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Savage</dc:creator>
  <cp:lastModifiedBy>Jennifer Savage</cp:lastModifiedBy>
  <dcterms:created xsi:type="dcterms:W3CDTF">2024-03-14T13:17:44Z</dcterms:created>
  <dcterms:modified xsi:type="dcterms:W3CDTF">2024-03-14T16:45:08Z</dcterms:modified>
</cp:coreProperties>
</file>