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ngt\Documents\Udacity\Business Analyst Nanodegree\Project 2 Analyze NYSE Data\"/>
    </mc:Choice>
  </mc:AlternateContent>
  <xr:revisionPtr revIDLastSave="0" documentId="13_ncr:1_{5CBBFF97-57B6-4480-9A24-92C41A10421C}" xr6:coauthVersionLast="45" xr6:coauthVersionMax="45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Part 1 Energy average revenue " sheetId="2" r:id="rId1"/>
    <sheet name="Part 2 dashboard" sheetId="4" r:id="rId2"/>
    <sheet name="projectdata-nyse_mt" sheetId="1" r:id="rId3"/>
    <sheet name="pivot tables for charts" sheetId="15" r:id="rId4"/>
    <sheet name="Dashboard" sheetId="5" r:id="rId5"/>
    <sheet name="company pivot table" sheetId="13" r:id="rId6"/>
    <sheet name="forecast" sheetId="14" r:id="rId7"/>
  </sheets>
  <definedNames>
    <definedName name="COGS">'projectdata-nyse_mt'!$F:$F</definedName>
    <definedName name="company_list">'Part 2 dashboard'!$C$3:$C$432</definedName>
    <definedName name="Gross_Margin">'projectdata-nyse_mt'!$M:$M</definedName>
    <definedName name="Gross_Profit">'projectdata-nyse_mt'!$K:$K</definedName>
    <definedName name="Operating_Margin">'projectdata-nyse_mt'!$N:$N</definedName>
    <definedName name="Other_Costs">'projectdata-nyse_mt'!$I:$I</definedName>
    <definedName name="RD">'projectdata-nyse_mt'!$H:$H</definedName>
    <definedName name="Scenarios">'projectdata-nyse_mt'!$Q:$Q</definedName>
    <definedName name="SGA">'projectdata-nyse_mt'!$G:$G</definedName>
    <definedName name="SGAs">'projectdata-nyse_mt'!$G:$G</definedName>
    <definedName name="ticker_symbol">'projectdata-nyse_mt'!$B$1:$B$1711</definedName>
    <definedName name="Ticket_Symbol">'projectdata-nyse_mt'!$B:$B</definedName>
    <definedName name="Total_Operating_Costs">'projectdata-nyse_mt'!$J:$J</definedName>
    <definedName name="Total_Revenue">'projectdata-nyse_mt'!$E:$E</definedName>
    <definedName name="Year">'projectdata-nyse_mt'!$C:$C</definedName>
  </definedNames>
  <calcPr calcId="191029"/>
  <pivotCaches>
    <pivotCache cacheId="0" r:id="rId8"/>
    <pivotCache cacheId="1" r:id="rId9"/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N2" i="1"/>
  <c r="I13" i="15" l="1"/>
  <c r="H13" i="15"/>
  <c r="I10" i="15" l="1"/>
  <c r="H10" i="15"/>
  <c r="I7" i="15"/>
  <c r="I4" i="15"/>
  <c r="H7" i="15"/>
  <c r="H4" i="15"/>
  <c r="K15" i="1" l="1"/>
  <c r="F11" i="14" l="1"/>
  <c r="F4" i="14" s="1"/>
  <c r="G13" i="14"/>
  <c r="G12" i="14"/>
  <c r="F13" i="14"/>
  <c r="F12" i="14"/>
  <c r="G11" i="14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C12" i="14"/>
  <c r="E7" i="14" l="1"/>
  <c r="D7" i="14"/>
  <c r="C7" i="14"/>
  <c r="E6" i="14"/>
  <c r="D6" i="14"/>
  <c r="C6" i="14"/>
  <c r="E5" i="14"/>
  <c r="D5" i="14"/>
  <c r="C5" i="14"/>
  <c r="C4" i="14"/>
  <c r="D4" i="14"/>
  <c r="E4" i="14"/>
  <c r="K4" i="1"/>
  <c r="E13" i="14"/>
  <c r="D12" i="14"/>
  <c r="E12" i="14"/>
  <c r="C13" i="14"/>
  <c r="D13" i="14"/>
  <c r="G4" i="14" l="1"/>
  <c r="F7" i="14"/>
  <c r="F5" i="14"/>
  <c r="E11" i="14"/>
  <c r="D11" i="14"/>
  <c r="K3" i="1"/>
  <c r="K5" i="1"/>
  <c r="K6" i="1"/>
  <c r="K7" i="1"/>
  <c r="K8" i="1"/>
  <c r="K9" i="1"/>
  <c r="K10" i="1"/>
  <c r="K11" i="1"/>
  <c r="K12" i="1"/>
  <c r="K13" i="1"/>
  <c r="K14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2" i="1"/>
  <c r="G5" i="14" l="1"/>
  <c r="G7" i="14"/>
  <c r="L2" i="1"/>
  <c r="L1706" i="1"/>
  <c r="N1706" i="1" s="1"/>
  <c r="L1698" i="1"/>
  <c r="N1698" i="1" s="1"/>
  <c r="L1690" i="1"/>
  <c r="N1690" i="1" s="1"/>
  <c r="L1682" i="1"/>
  <c r="N1682" i="1" s="1"/>
  <c r="L1674" i="1"/>
  <c r="N1674" i="1" s="1"/>
  <c r="L1666" i="1"/>
  <c r="N1666" i="1" s="1"/>
  <c r="L1705" i="1"/>
  <c r="N1705" i="1" s="1"/>
  <c r="L1697" i="1"/>
  <c r="N1697" i="1" s="1"/>
  <c r="L1689" i="1"/>
  <c r="N1689" i="1" s="1"/>
  <c r="L1681" i="1"/>
  <c r="N1681" i="1" s="1"/>
  <c r="L1673" i="1"/>
  <c r="N1673" i="1" s="1"/>
  <c r="L1665" i="1"/>
  <c r="N1665" i="1" s="1"/>
  <c r="L1657" i="1"/>
  <c r="N1657" i="1" s="1"/>
  <c r="L1649" i="1"/>
  <c r="N1649" i="1" s="1"/>
  <c r="L1641" i="1"/>
  <c r="N1641" i="1" s="1"/>
  <c r="L1633" i="1"/>
  <c r="N1633" i="1" s="1"/>
  <c r="L1625" i="1"/>
  <c r="N1625" i="1" s="1"/>
  <c r="L1617" i="1"/>
  <c r="N1617" i="1" s="1"/>
  <c r="L1609" i="1"/>
  <c r="N1609" i="1" s="1"/>
  <c r="L1601" i="1"/>
  <c r="N1601" i="1" s="1"/>
  <c r="L1593" i="1"/>
  <c r="N1593" i="1" s="1"/>
  <c r="L1585" i="1"/>
  <c r="N1585" i="1" s="1"/>
  <c r="L1577" i="1"/>
  <c r="N1577" i="1" s="1"/>
  <c r="L1569" i="1"/>
  <c r="N1569" i="1" s="1"/>
  <c r="L1561" i="1"/>
  <c r="N1561" i="1" s="1"/>
  <c r="L1553" i="1"/>
  <c r="N1553" i="1" s="1"/>
  <c r="L1545" i="1"/>
  <c r="N1545" i="1" s="1"/>
  <c r="L1537" i="1"/>
  <c r="N1537" i="1" s="1"/>
  <c r="L1529" i="1"/>
  <c r="N1529" i="1" s="1"/>
  <c r="L1521" i="1"/>
  <c r="N1521" i="1" s="1"/>
  <c r="L1513" i="1"/>
  <c r="N1513" i="1" s="1"/>
  <c r="L1505" i="1"/>
  <c r="N1505" i="1" s="1"/>
  <c r="L1497" i="1"/>
  <c r="N1497" i="1" s="1"/>
  <c r="L1489" i="1"/>
  <c r="N1489" i="1" s="1"/>
  <c r="L1481" i="1"/>
  <c r="N1481" i="1" s="1"/>
  <c r="L1473" i="1"/>
  <c r="N1473" i="1" s="1"/>
  <c r="L1465" i="1"/>
  <c r="N1465" i="1" s="1"/>
  <c r="L1457" i="1"/>
  <c r="N1457" i="1" s="1"/>
  <c r="L1449" i="1"/>
  <c r="N1449" i="1" s="1"/>
  <c r="L1441" i="1"/>
  <c r="N1441" i="1" s="1"/>
  <c r="L1433" i="1"/>
  <c r="N1433" i="1" s="1"/>
  <c r="L1425" i="1"/>
  <c r="N1425" i="1" s="1"/>
  <c r="L1417" i="1"/>
  <c r="N1417" i="1" s="1"/>
  <c r="L1409" i="1"/>
  <c r="N1409" i="1" s="1"/>
  <c r="L1401" i="1"/>
  <c r="N1401" i="1" s="1"/>
  <c r="L1393" i="1"/>
  <c r="N1393" i="1" s="1"/>
  <c r="L1385" i="1"/>
  <c r="N1385" i="1" s="1"/>
  <c r="L1377" i="1"/>
  <c r="N1377" i="1" s="1"/>
  <c r="L1369" i="1"/>
  <c r="N1369" i="1" s="1"/>
  <c r="L1361" i="1"/>
  <c r="N1361" i="1" s="1"/>
  <c r="L1353" i="1"/>
  <c r="N1353" i="1" s="1"/>
  <c r="L1345" i="1"/>
  <c r="N1345" i="1" s="1"/>
  <c r="L1337" i="1"/>
  <c r="N1337" i="1" s="1"/>
  <c r="L1329" i="1"/>
  <c r="N1329" i="1" s="1"/>
  <c r="L1321" i="1"/>
  <c r="N1321" i="1" s="1"/>
  <c r="L1313" i="1"/>
  <c r="N1313" i="1" s="1"/>
  <c r="L1305" i="1"/>
  <c r="N1305" i="1" s="1"/>
  <c r="L1297" i="1"/>
  <c r="N1297" i="1" s="1"/>
  <c r="L1289" i="1"/>
  <c r="N1289" i="1" s="1"/>
  <c r="L1281" i="1"/>
  <c r="N1281" i="1" s="1"/>
  <c r="L1273" i="1"/>
  <c r="N1273" i="1" s="1"/>
  <c r="L1265" i="1"/>
  <c r="N1265" i="1" s="1"/>
  <c r="L1257" i="1"/>
  <c r="N1257" i="1" s="1"/>
  <c r="L1249" i="1"/>
  <c r="N1249" i="1" s="1"/>
  <c r="L1241" i="1"/>
  <c r="N1241" i="1" s="1"/>
  <c r="L1233" i="1"/>
  <c r="N1233" i="1" s="1"/>
  <c r="L1225" i="1"/>
  <c r="N1225" i="1" s="1"/>
  <c r="L1217" i="1"/>
  <c r="N1217" i="1" s="1"/>
  <c r="L1209" i="1"/>
  <c r="N1209" i="1" s="1"/>
  <c r="L1201" i="1"/>
  <c r="N1201" i="1" s="1"/>
  <c r="L1193" i="1"/>
  <c r="N1193" i="1" s="1"/>
  <c r="L1185" i="1"/>
  <c r="N1185" i="1" s="1"/>
  <c r="L1177" i="1"/>
  <c r="N1177" i="1" s="1"/>
  <c r="L1169" i="1"/>
  <c r="N1169" i="1" s="1"/>
  <c r="L1161" i="1"/>
  <c r="N1161" i="1" s="1"/>
  <c r="L1153" i="1"/>
  <c r="N1153" i="1" s="1"/>
  <c r="L1145" i="1"/>
  <c r="N1145" i="1" s="1"/>
  <c r="L1137" i="1"/>
  <c r="N1137" i="1" s="1"/>
  <c r="L1129" i="1"/>
  <c r="N1129" i="1" s="1"/>
  <c r="L1121" i="1"/>
  <c r="N1121" i="1" s="1"/>
  <c r="L1113" i="1"/>
  <c r="N1113" i="1" s="1"/>
  <c r="L1105" i="1"/>
  <c r="N1105" i="1" s="1"/>
  <c r="L1097" i="1"/>
  <c r="N1097" i="1" s="1"/>
  <c r="L1089" i="1"/>
  <c r="N1089" i="1" s="1"/>
  <c r="L1081" i="1"/>
  <c r="N1081" i="1" s="1"/>
  <c r="L1073" i="1"/>
  <c r="N1073" i="1" s="1"/>
  <c r="L1065" i="1"/>
  <c r="N1065" i="1" s="1"/>
  <c r="L1057" i="1"/>
  <c r="N1057" i="1" s="1"/>
  <c r="L1049" i="1"/>
  <c r="N1049" i="1" s="1"/>
  <c r="L1041" i="1"/>
  <c r="N1041" i="1" s="1"/>
  <c r="L1033" i="1"/>
  <c r="N1033" i="1" s="1"/>
  <c r="L1025" i="1"/>
  <c r="N1025" i="1" s="1"/>
  <c r="L1017" i="1"/>
  <c r="N1017" i="1" s="1"/>
  <c r="L1009" i="1"/>
  <c r="N1009" i="1" s="1"/>
  <c r="L1001" i="1"/>
  <c r="N1001" i="1" s="1"/>
  <c r="L993" i="1"/>
  <c r="N993" i="1" s="1"/>
  <c r="L985" i="1"/>
  <c r="N985" i="1" s="1"/>
  <c r="L977" i="1"/>
  <c r="N977" i="1" s="1"/>
  <c r="L969" i="1"/>
  <c r="N969" i="1" s="1"/>
  <c r="L961" i="1"/>
  <c r="N961" i="1" s="1"/>
  <c r="L953" i="1"/>
  <c r="N953" i="1" s="1"/>
  <c r="L945" i="1"/>
  <c r="N945" i="1" s="1"/>
  <c r="L937" i="1"/>
  <c r="N937" i="1" s="1"/>
  <c r="L929" i="1"/>
  <c r="N929" i="1" s="1"/>
  <c r="L921" i="1"/>
  <c r="N921" i="1" s="1"/>
  <c r="L913" i="1"/>
  <c r="N913" i="1" s="1"/>
  <c r="L905" i="1"/>
  <c r="N905" i="1" s="1"/>
  <c r="L897" i="1"/>
  <c r="N897" i="1" s="1"/>
  <c r="L889" i="1"/>
  <c r="N889" i="1" s="1"/>
  <c r="L881" i="1"/>
  <c r="N881" i="1" s="1"/>
  <c r="L873" i="1"/>
  <c r="N873" i="1" s="1"/>
  <c r="L865" i="1"/>
  <c r="N865" i="1" s="1"/>
  <c r="L857" i="1"/>
  <c r="N857" i="1" s="1"/>
  <c r="L849" i="1"/>
  <c r="N849" i="1" s="1"/>
  <c r="L841" i="1"/>
  <c r="N841" i="1" s="1"/>
  <c r="L833" i="1"/>
  <c r="N833" i="1" s="1"/>
  <c r="L825" i="1"/>
  <c r="N825" i="1" s="1"/>
  <c r="L817" i="1"/>
  <c r="N817" i="1" s="1"/>
  <c r="L809" i="1"/>
  <c r="N809" i="1" s="1"/>
  <c r="L801" i="1"/>
  <c r="N801" i="1" s="1"/>
  <c r="L793" i="1"/>
  <c r="N793" i="1" s="1"/>
  <c r="L785" i="1"/>
  <c r="N785" i="1" s="1"/>
  <c r="L777" i="1"/>
  <c r="N777" i="1" s="1"/>
  <c r="L769" i="1"/>
  <c r="N769" i="1" s="1"/>
  <c r="L761" i="1"/>
  <c r="N761" i="1" s="1"/>
  <c r="L753" i="1"/>
  <c r="N753" i="1" s="1"/>
  <c r="L745" i="1"/>
  <c r="N745" i="1" s="1"/>
  <c r="L737" i="1"/>
  <c r="N737" i="1" s="1"/>
  <c r="L729" i="1"/>
  <c r="N729" i="1" s="1"/>
  <c r="L721" i="1"/>
  <c r="N721" i="1" s="1"/>
  <c r="L713" i="1"/>
  <c r="N713" i="1" s="1"/>
  <c r="L705" i="1"/>
  <c r="N705" i="1" s="1"/>
  <c r="L697" i="1"/>
  <c r="N697" i="1" s="1"/>
  <c r="L689" i="1"/>
  <c r="N689" i="1" s="1"/>
  <c r="L681" i="1"/>
  <c r="N681" i="1" s="1"/>
  <c r="L673" i="1"/>
  <c r="N673" i="1" s="1"/>
  <c r="L665" i="1"/>
  <c r="N665" i="1" s="1"/>
  <c r="L657" i="1"/>
  <c r="N657" i="1" s="1"/>
  <c r="L649" i="1"/>
  <c r="N649" i="1" s="1"/>
  <c r="L641" i="1"/>
  <c r="N641" i="1" s="1"/>
  <c r="L633" i="1"/>
  <c r="N633" i="1" s="1"/>
  <c r="L625" i="1"/>
  <c r="N625" i="1" s="1"/>
  <c r="L617" i="1"/>
  <c r="N617" i="1" s="1"/>
  <c r="L1704" i="1"/>
  <c r="N1704" i="1" s="1"/>
  <c r="L1696" i="1"/>
  <c r="N1696" i="1" s="1"/>
  <c r="L1688" i="1"/>
  <c r="N1688" i="1" s="1"/>
  <c r="L1680" i="1"/>
  <c r="N1680" i="1" s="1"/>
  <c r="L1672" i="1"/>
  <c r="N1672" i="1" s="1"/>
  <c r="L1664" i="1"/>
  <c r="N1664" i="1" s="1"/>
  <c r="L1656" i="1"/>
  <c r="N1656" i="1" s="1"/>
  <c r="L1648" i="1"/>
  <c r="N1648" i="1" s="1"/>
  <c r="L1640" i="1"/>
  <c r="N1640" i="1" s="1"/>
  <c r="L1632" i="1"/>
  <c r="N1632" i="1" s="1"/>
  <c r="L1624" i="1"/>
  <c r="N1624" i="1" s="1"/>
  <c r="L1616" i="1"/>
  <c r="N1616" i="1" s="1"/>
  <c r="L1608" i="1"/>
  <c r="N1608" i="1" s="1"/>
  <c r="L1600" i="1"/>
  <c r="N1600" i="1" s="1"/>
  <c r="L1592" i="1"/>
  <c r="N1592" i="1" s="1"/>
  <c r="L1584" i="1"/>
  <c r="N1584" i="1" s="1"/>
  <c r="L1576" i="1"/>
  <c r="N1576" i="1" s="1"/>
  <c r="L1568" i="1"/>
  <c r="N1568" i="1" s="1"/>
  <c r="L1560" i="1"/>
  <c r="N1560" i="1" s="1"/>
  <c r="L1552" i="1"/>
  <c r="N1552" i="1" s="1"/>
  <c r="L1544" i="1"/>
  <c r="N1544" i="1" s="1"/>
  <c r="L1536" i="1"/>
  <c r="N1536" i="1" s="1"/>
  <c r="L1528" i="1"/>
  <c r="N1528" i="1" s="1"/>
  <c r="L1520" i="1"/>
  <c r="N1520" i="1" s="1"/>
  <c r="L1512" i="1"/>
  <c r="N1512" i="1" s="1"/>
  <c r="L1711" i="1"/>
  <c r="N1711" i="1" s="1"/>
  <c r="L1703" i="1"/>
  <c r="N1703" i="1" s="1"/>
  <c r="L1695" i="1"/>
  <c r="N1695" i="1" s="1"/>
  <c r="L1687" i="1"/>
  <c r="N1687" i="1" s="1"/>
  <c r="L1679" i="1"/>
  <c r="N1679" i="1" s="1"/>
  <c r="L1671" i="1"/>
  <c r="N1671" i="1" s="1"/>
  <c r="L1710" i="1"/>
  <c r="N1710" i="1" s="1"/>
  <c r="L1702" i="1"/>
  <c r="N1702" i="1" s="1"/>
  <c r="L1694" i="1"/>
  <c r="N1694" i="1" s="1"/>
  <c r="L1686" i="1"/>
  <c r="N1686" i="1" s="1"/>
  <c r="L1678" i="1"/>
  <c r="N1678" i="1" s="1"/>
  <c r="L1670" i="1"/>
  <c r="N1670" i="1" s="1"/>
  <c r="L1662" i="1"/>
  <c r="N1662" i="1" s="1"/>
  <c r="L1654" i="1"/>
  <c r="N1654" i="1" s="1"/>
  <c r="L1646" i="1"/>
  <c r="N1646" i="1" s="1"/>
  <c r="L1638" i="1"/>
  <c r="N1638" i="1" s="1"/>
  <c r="L1630" i="1"/>
  <c r="N1630" i="1" s="1"/>
  <c r="L1622" i="1"/>
  <c r="N1622" i="1" s="1"/>
  <c r="L1614" i="1"/>
  <c r="N1614" i="1" s="1"/>
  <c r="L1606" i="1"/>
  <c r="N1606" i="1" s="1"/>
  <c r="L1598" i="1"/>
  <c r="N1598" i="1" s="1"/>
  <c r="L1590" i="1"/>
  <c r="N1590" i="1" s="1"/>
  <c r="L1582" i="1"/>
  <c r="N1582" i="1" s="1"/>
  <c r="L1574" i="1"/>
  <c r="N1574" i="1" s="1"/>
  <c r="L1566" i="1"/>
  <c r="N1566" i="1" s="1"/>
  <c r="L1558" i="1"/>
  <c r="N1558" i="1" s="1"/>
  <c r="L1550" i="1"/>
  <c r="N1550" i="1" s="1"/>
  <c r="L1542" i="1"/>
  <c r="N1542" i="1" s="1"/>
  <c r="L1534" i="1"/>
  <c r="N1534" i="1" s="1"/>
  <c r="L1526" i="1"/>
  <c r="N1526" i="1" s="1"/>
  <c r="L1518" i="1"/>
  <c r="N1518" i="1" s="1"/>
  <c r="L1510" i="1"/>
  <c r="N1510" i="1" s="1"/>
  <c r="L1502" i="1"/>
  <c r="N1502" i="1" s="1"/>
  <c r="L1494" i="1"/>
  <c r="N1494" i="1" s="1"/>
  <c r="L1486" i="1"/>
  <c r="N1486" i="1" s="1"/>
  <c r="L1478" i="1"/>
  <c r="N1478" i="1" s="1"/>
  <c r="L1470" i="1"/>
  <c r="N1470" i="1" s="1"/>
  <c r="L1462" i="1"/>
  <c r="N1462" i="1" s="1"/>
  <c r="L1454" i="1"/>
  <c r="N1454" i="1" s="1"/>
  <c r="L1446" i="1"/>
  <c r="N1446" i="1" s="1"/>
  <c r="L1438" i="1"/>
  <c r="N1438" i="1" s="1"/>
  <c r="L1430" i="1"/>
  <c r="N1430" i="1" s="1"/>
  <c r="L1422" i="1"/>
  <c r="N1422" i="1" s="1"/>
  <c r="L1414" i="1"/>
  <c r="N1414" i="1" s="1"/>
  <c r="L1406" i="1"/>
  <c r="N1406" i="1" s="1"/>
  <c r="L1398" i="1"/>
  <c r="N1398" i="1" s="1"/>
  <c r="L1709" i="1"/>
  <c r="N1709" i="1" s="1"/>
  <c r="L1701" i="1"/>
  <c r="N1701" i="1" s="1"/>
  <c r="L1693" i="1"/>
  <c r="N1693" i="1" s="1"/>
  <c r="L1685" i="1"/>
  <c r="N1685" i="1" s="1"/>
  <c r="L1677" i="1"/>
  <c r="N1677" i="1" s="1"/>
  <c r="L1669" i="1"/>
  <c r="N1669" i="1" s="1"/>
  <c r="L1708" i="1"/>
  <c r="N1708" i="1" s="1"/>
  <c r="L1700" i="1"/>
  <c r="N1700" i="1" s="1"/>
  <c r="L1692" i="1"/>
  <c r="N1692" i="1" s="1"/>
  <c r="L1684" i="1"/>
  <c r="N1684" i="1" s="1"/>
  <c r="L1676" i="1"/>
  <c r="N1676" i="1" s="1"/>
  <c r="L1668" i="1"/>
  <c r="N1668" i="1" s="1"/>
  <c r="L1707" i="1"/>
  <c r="N1707" i="1" s="1"/>
  <c r="L1699" i="1"/>
  <c r="N1699" i="1" s="1"/>
  <c r="L1691" i="1"/>
  <c r="N1691" i="1" s="1"/>
  <c r="L1683" i="1"/>
  <c r="N1683" i="1" s="1"/>
  <c r="L1675" i="1"/>
  <c r="N1675" i="1" s="1"/>
  <c r="L1667" i="1"/>
  <c r="N1667" i="1" s="1"/>
  <c r="L1504" i="1"/>
  <c r="N1504" i="1" s="1"/>
  <c r="L1496" i="1"/>
  <c r="N1496" i="1" s="1"/>
  <c r="L1488" i="1"/>
  <c r="N1488" i="1" s="1"/>
  <c r="L1480" i="1"/>
  <c r="N1480" i="1" s="1"/>
  <c r="L1472" i="1"/>
  <c r="N1472" i="1" s="1"/>
  <c r="L1464" i="1"/>
  <c r="N1464" i="1" s="1"/>
  <c r="L1456" i="1"/>
  <c r="N1456" i="1" s="1"/>
  <c r="L1448" i="1"/>
  <c r="N1448" i="1" s="1"/>
  <c r="L1440" i="1"/>
  <c r="N1440" i="1" s="1"/>
  <c r="L1432" i="1"/>
  <c r="N1432" i="1" s="1"/>
  <c r="L1424" i="1"/>
  <c r="N1424" i="1" s="1"/>
  <c r="L1416" i="1"/>
  <c r="N1416" i="1" s="1"/>
  <c r="L1408" i="1"/>
  <c r="N1408" i="1" s="1"/>
  <c r="L1400" i="1"/>
  <c r="N1400" i="1" s="1"/>
  <c r="L1392" i="1"/>
  <c r="N1392" i="1" s="1"/>
  <c r="L1384" i="1"/>
  <c r="N1384" i="1" s="1"/>
  <c r="L1376" i="1"/>
  <c r="N1376" i="1" s="1"/>
  <c r="L1368" i="1"/>
  <c r="N1368" i="1" s="1"/>
  <c r="L1360" i="1"/>
  <c r="N1360" i="1" s="1"/>
  <c r="L1352" i="1"/>
  <c r="N1352" i="1" s="1"/>
  <c r="L1344" i="1"/>
  <c r="N1344" i="1" s="1"/>
  <c r="L1336" i="1"/>
  <c r="N1336" i="1" s="1"/>
  <c r="L1328" i="1"/>
  <c r="N1328" i="1" s="1"/>
  <c r="L1320" i="1"/>
  <c r="N1320" i="1" s="1"/>
  <c r="L1312" i="1"/>
  <c r="N1312" i="1" s="1"/>
  <c r="L1304" i="1"/>
  <c r="N1304" i="1" s="1"/>
  <c r="L1296" i="1"/>
  <c r="N1296" i="1" s="1"/>
  <c r="L1288" i="1"/>
  <c r="N1288" i="1" s="1"/>
  <c r="L1280" i="1"/>
  <c r="N1280" i="1" s="1"/>
  <c r="L1272" i="1"/>
  <c r="N1272" i="1" s="1"/>
  <c r="L1264" i="1"/>
  <c r="N1264" i="1" s="1"/>
  <c r="L1256" i="1"/>
  <c r="N1256" i="1" s="1"/>
  <c r="L1248" i="1"/>
  <c r="N1248" i="1" s="1"/>
  <c r="L1240" i="1"/>
  <c r="N1240" i="1" s="1"/>
  <c r="L1232" i="1"/>
  <c r="N1232" i="1" s="1"/>
  <c r="L1224" i="1"/>
  <c r="N1224" i="1" s="1"/>
  <c r="L1216" i="1"/>
  <c r="N1216" i="1" s="1"/>
  <c r="L1208" i="1"/>
  <c r="N1208" i="1" s="1"/>
  <c r="L1200" i="1"/>
  <c r="N1200" i="1" s="1"/>
  <c r="L1192" i="1"/>
  <c r="N1192" i="1" s="1"/>
  <c r="L1184" i="1"/>
  <c r="N1184" i="1" s="1"/>
  <c r="L1176" i="1"/>
  <c r="N1176" i="1" s="1"/>
  <c r="L1168" i="1"/>
  <c r="N1168" i="1" s="1"/>
  <c r="L1160" i="1"/>
  <c r="N1160" i="1" s="1"/>
  <c r="L1152" i="1"/>
  <c r="N1152" i="1" s="1"/>
  <c r="L1144" i="1"/>
  <c r="N1144" i="1" s="1"/>
  <c r="L1136" i="1"/>
  <c r="N1136" i="1" s="1"/>
  <c r="L1128" i="1"/>
  <c r="N1128" i="1" s="1"/>
  <c r="L1120" i="1"/>
  <c r="N1120" i="1" s="1"/>
  <c r="L1112" i="1"/>
  <c r="N1112" i="1" s="1"/>
  <c r="L1104" i="1"/>
  <c r="N1104" i="1" s="1"/>
  <c r="L1096" i="1"/>
  <c r="N1096" i="1" s="1"/>
  <c r="L1088" i="1"/>
  <c r="N1088" i="1" s="1"/>
  <c r="L1080" i="1"/>
  <c r="N1080" i="1" s="1"/>
  <c r="L1072" i="1"/>
  <c r="N1072" i="1" s="1"/>
  <c r="L1064" i="1"/>
  <c r="N1064" i="1" s="1"/>
  <c r="L1056" i="1"/>
  <c r="N1056" i="1" s="1"/>
  <c r="L1048" i="1"/>
  <c r="N1048" i="1" s="1"/>
  <c r="L1040" i="1"/>
  <c r="N1040" i="1" s="1"/>
  <c r="L1032" i="1"/>
  <c r="N1032" i="1" s="1"/>
  <c r="L1024" i="1"/>
  <c r="N1024" i="1" s="1"/>
  <c r="L1016" i="1"/>
  <c r="N1016" i="1" s="1"/>
  <c r="L1008" i="1"/>
  <c r="N1008" i="1" s="1"/>
  <c r="L1000" i="1"/>
  <c r="N1000" i="1" s="1"/>
  <c r="L992" i="1"/>
  <c r="N992" i="1" s="1"/>
  <c r="L984" i="1"/>
  <c r="N984" i="1" s="1"/>
  <c r="L976" i="1"/>
  <c r="N976" i="1" s="1"/>
  <c r="L968" i="1"/>
  <c r="N968" i="1" s="1"/>
  <c r="L960" i="1"/>
  <c r="N960" i="1" s="1"/>
  <c r="L952" i="1"/>
  <c r="N952" i="1" s="1"/>
  <c r="L944" i="1"/>
  <c r="N944" i="1" s="1"/>
  <c r="L936" i="1"/>
  <c r="N936" i="1" s="1"/>
  <c r="L928" i="1"/>
  <c r="N928" i="1" s="1"/>
  <c r="L920" i="1"/>
  <c r="N920" i="1" s="1"/>
  <c r="L912" i="1"/>
  <c r="N912" i="1" s="1"/>
  <c r="L904" i="1"/>
  <c r="N904" i="1" s="1"/>
  <c r="L896" i="1"/>
  <c r="N896" i="1" s="1"/>
  <c r="L888" i="1"/>
  <c r="N888" i="1" s="1"/>
  <c r="L880" i="1"/>
  <c r="N880" i="1" s="1"/>
  <c r="L872" i="1"/>
  <c r="N872" i="1" s="1"/>
  <c r="L864" i="1"/>
  <c r="N864" i="1" s="1"/>
  <c r="L856" i="1"/>
  <c r="N856" i="1" s="1"/>
  <c r="L848" i="1"/>
  <c r="N848" i="1" s="1"/>
  <c r="L840" i="1"/>
  <c r="N840" i="1" s="1"/>
  <c r="L832" i="1"/>
  <c r="N832" i="1" s="1"/>
  <c r="L1663" i="1"/>
  <c r="N1663" i="1" s="1"/>
  <c r="L1655" i="1"/>
  <c r="N1655" i="1" s="1"/>
  <c r="L1647" i="1"/>
  <c r="N1647" i="1" s="1"/>
  <c r="L1639" i="1"/>
  <c r="N1639" i="1" s="1"/>
  <c r="L1631" i="1"/>
  <c r="N1631" i="1" s="1"/>
  <c r="L1623" i="1"/>
  <c r="N1623" i="1" s="1"/>
  <c r="L1615" i="1"/>
  <c r="N1615" i="1" s="1"/>
  <c r="L1607" i="1"/>
  <c r="N1607" i="1" s="1"/>
  <c r="L1599" i="1"/>
  <c r="N1599" i="1" s="1"/>
  <c r="L1591" i="1"/>
  <c r="N1591" i="1" s="1"/>
  <c r="L1583" i="1"/>
  <c r="N1583" i="1" s="1"/>
  <c r="L1575" i="1"/>
  <c r="N1575" i="1" s="1"/>
  <c r="L1567" i="1"/>
  <c r="N1567" i="1" s="1"/>
  <c r="L1559" i="1"/>
  <c r="N1559" i="1" s="1"/>
  <c r="L1551" i="1"/>
  <c r="N1551" i="1" s="1"/>
  <c r="L1543" i="1"/>
  <c r="N1543" i="1" s="1"/>
  <c r="L1535" i="1"/>
  <c r="N1535" i="1" s="1"/>
  <c r="L1527" i="1"/>
  <c r="N1527" i="1" s="1"/>
  <c r="L1519" i="1"/>
  <c r="N1519" i="1" s="1"/>
  <c r="L1511" i="1"/>
  <c r="N1511" i="1" s="1"/>
  <c r="L1503" i="1"/>
  <c r="N1503" i="1" s="1"/>
  <c r="L1495" i="1"/>
  <c r="N1495" i="1" s="1"/>
  <c r="L1487" i="1"/>
  <c r="N1487" i="1" s="1"/>
  <c r="L1479" i="1"/>
  <c r="N1479" i="1" s="1"/>
  <c r="L1471" i="1"/>
  <c r="N1471" i="1" s="1"/>
  <c r="L1463" i="1"/>
  <c r="N1463" i="1" s="1"/>
  <c r="L1455" i="1"/>
  <c r="N1455" i="1" s="1"/>
  <c r="L1447" i="1"/>
  <c r="N1447" i="1" s="1"/>
  <c r="L1439" i="1"/>
  <c r="N1439" i="1" s="1"/>
  <c r="L1431" i="1"/>
  <c r="N1431" i="1" s="1"/>
  <c r="L1423" i="1"/>
  <c r="N1423" i="1" s="1"/>
  <c r="L1415" i="1"/>
  <c r="N1415" i="1" s="1"/>
  <c r="L1407" i="1"/>
  <c r="N1407" i="1" s="1"/>
  <c r="L1399" i="1"/>
  <c r="N1399" i="1" s="1"/>
  <c r="L1391" i="1"/>
  <c r="N1391" i="1" s="1"/>
  <c r="L1383" i="1"/>
  <c r="N1383" i="1" s="1"/>
  <c r="L1375" i="1"/>
  <c r="N1375" i="1" s="1"/>
  <c r="L1367" i="1"/>
  <c r="N1367" i="1" s="1"/>
  <c r="L1359" i="1"/>
  <c r="N1359" i="1" s="1"/>
  <c r="L1351" i="1"/>
  <c r="N1351" i="1" s="1"/>
  <c r="L1343" i="1"/>
  <c r="N1343" i="1" s="1"/>
  <c r="L1335" i="1"/>
  <c r="N1335" i="1" s="1"/>
  <c r="L1327" i="1"/>
  <c r="N1327" i="1" s="1"/>
  <c r="L1319" i="1"/>
  <c r="N1319" i="1" s="1"/>
  <c r="L1311" i="1"/>
  <c r="N1311" i="1" s="1"/>
  <c r="L1303" i="1"/>
  <c r="N1303" i="1" s="1"/>
  <c r="L1295" i="1"/>
  <c r="N1295" i="1" s="1"/>
  <c r="L1287" i="1"/>
  <c r="N1287" i="1" s="1"/>
  <c r="L1279" i="1"/>
  <c r="N1279" i="1" s="1"/>
  <c r="L1271" i="1"/>
  <c r="N1271" i="1" s="1"/>
  <c r="L1263" i="1"/>
  <c r="N1263" i="1" s="1"/>
  <c r="L1255" i="1"/>
  <c r="N1255" i="1" s="1"/>
  <c r="L1247" i="1"/>
  <c r="N1247" i="1" s="1"/>
  <c r="L1239" i="1"/>
  <c r="N1239" i="1" s="1"/>
  <c r="L1231" i="1"/>
  <c r="N1231" i="1" s="1"/>
  <c r="L1223" i="1"/>
  <c r="N1223" i="1" s="1"/>
  <c r="L1215" i="1"/>
  <c r="N1215" i="1" s="1"/>
  <c r="L1207" i="1"/>
  <c r="N1207" i="1" s="1"/>
  <c r="L1199" i="1"/>
  <c r="N1199" i="1" s="1"/>
  <c r="L1191" i="1"/>
  <c r="N1191" i="1" s="1"/>
  <c r="L1183" i="1"/>
  <c r="N1183" i="1" s="1"/>
  <c r="L1175" i="1"/>
  <c r="N1175" i="1" s="1"/>
  <c r="L1167" i="1"/>
  <c r="N1167" i="1" s="1"/>
  <c r="L1159" i="1"/>
  <c r="N1159" i="1" s="1"/>
  <c r="L1151" i="1"/>
  <c r="N1151" i="1" s="1"/>
  <c r="L1143" i="1"/>
  <c r="N1143" i="1" s="1"/>
  <c r="L1135" i="1"/>
  <c r="N1135" i="1" s="1"/>
  <c r="L1127" i="1"/>
  <c r="N1127" i="1" s="1"/>
  <c r="L1119" i="1"/>
  <c r="N1119" i="1" s="1"/>
  <c r="L1111" i="1"/>
  <c r="N1111" i="1" s="1"/>
  <c r="L1103" i="1"/>
  <c r="N1103" i="1" s="1"/>
  <c r="L1095" i="1"/>
  <c r="N1095" i="1" s="1"/>
  <c r="L1087" i="1"/>
  <c r="N1087" i="1" s="1"/>
  <c r="L1079" i="1"/>
  <c r="N1079" i="1" s="1"/>
  <c r="L1071" i="1"/>
  <c r="N1071" i="1" s="1"/>
  <c r="L1063" i="1"/>
  <c r="N1063" i="1" s="1"/>
  <c r="L1055" i="1"/>
  <c r="N1055" i="1" s="1"/>
  <c r="L1047" i="1"/>
  <c r="N1047" i="1" s="1"/>
  <c r="L1390" i="1"/>
  <c r="N1390" i="1" s="1"/>
  <c r="L1382" i="1"/>
  <c r="N1382" i="1" s="1"/>
  <c r="L1374" i="1"/>
  <c r="N1374" i="1" s="1"/>
  <c r="L1366" i="1"/>
  <c r="N1366" i="1" s="1"/>
  <c r="L1358" i="1"/>
  <c r="N1358" i="1" s="1"/>
  <c r="L1350" i="1"/>
  <c r="N1350" i="1" s="1"/>
  <c r="L1342" i="1"/>
  <c r="N1342" i="1" s="1"/>
  <c r="L1334" i="1"/>
  <c r="N1334" i="1" s="1"/>
  <c r="L1326" i="1"/>
  <c r="N1326" i="1" s="1"/>
  <c r="L1318" i="1"/>
  <c r="N1318" i="1" s="1"/>
  <c r="L1310" i="1"/>
  <c r="N1310" i="1" s="1"/>
  <c r="L1302" i="1"/>
  <c r="N1302" i="1" s="1"/>
  <c r="L1294" i="1"/>
  <c r="N1294" i="1" s="1"/>
  <c r="L1286" i="1"/>
  <c r="N1286" i="1" s="1"/>
  <c r="L1278" i="1"/>
  <c r="N1278" i="1" s="1"/>
  <c r="L1270" i="1"/>
  <c r="N1270" i="1" s="1"/>
  <c r="L1262" i="1"/>
  <c r="N1262" i="1" s="1"/>
  <c r="L1254" i="1"/>
  <c r="N1254" i="1" s="1"/>
  <c r="L1246" i="1"/>
  <c r="N1246" i="1" s="1"/>
  <c r="L1238" i="1"/>
  <c r="N1238" i="1" s="1"/>
  <c r="L1230" i="1"/>
  <c r="N1230" i="1" s="1"/>
  <c r="L1222" i="1"/>
  <c r="N1222" i="1" s="1"/>
  <c r="L1214" i="1"/>
  <c r="N1214" i="1" s="1"/>
  <c r="L1206" i="1"/>
  <c r="N1206" i="1" s="1"/>
  <c r="L1198" i="1"/>
  <c r="N1198" i="1" s="1"/>
  <c r="L1190" i="1"/>
  <c r="N1190" i="1" s="1"/>
  <c r="L1182" i="1"/>
  <c r="N1182" i="1" s="1"/>
  <c r="L1174" i="1"/>
  <c r="N1174" i="1" s="1"/>
  <c r="L1166" i="1"/>
  <c r="N1166" i="1" s="1"/>
  <c r="L1158" i="1"/>
  <c r="N1158" i="1" s="1"/>
  <c r="L1150" i="1"/>
  <c r="N1150" i="1" s="1"/>
  <c r="L1142" i="1"/>
  <c r="N1142" i="1" s="1"/>
  <c r="L1134" i="1"/>
  <c r="N1134" i="1" s="1"/>
  <c r="L1126" i="1"/>
  <c r="N1126" i="1" s="1"/>
  <c r="L1118" i="1"/>
  <c r="N1118" i="1" s="1"/>
  <c r="L1110" i="1"/>
  <c r="N1110" i="1" s="1"/>
  <c r="L1102" i="1"/>
  <c r="N1102" i="1" s="1"/>
  <c r="L1094" i="1"/>
  <c r="N1094" i="1" s="1"/>
  <c r="L1086" i="1"/>
  <c r="N1086" i="1" s="1"/>
  <c r="L1078" i="1"/>
  <c r="N1078" i="1" s="1"/>
  <c r="L1070" i="1"/>
  <c r="N1070" i="1" s="1"/>
  <c r="L1062" i="1"/>
  <c r="N1062" i="1" s="1"/>
  <c r="L1054" i="1"/>
  <c r="N1054" i="1" s="1"/>
  <c r="L1046" i="1"/>
  <c r="N1046" i="1" s="1"/>
  <c r="L1038" i="1"/>
  <c r="N1038" i="1" s="1"/>
  <c r="L1030" i="1"/>
  <c r="N1030" i="1" s="1"/>
  <c r="L1022" i="1"/>
  <c r="N1022" i="1" s="1"/>
  <c r="L1014" i="1"/>
  <c r="N1014" i="1" s="1"/>
  <c r="L1006" i="1"/>
  <c r="N1006" i="1" s="1"/>
  <c r="L998" i="1"/>
  <c r="N998" i="1" s="1"/>
  <c r="L990" i="1"/>
  <c r="N990" i="1" s="1"/>
  <c r="L982" i="1"/>
  <c r="N982" i="1" s="1"/>
  <c r="L974" i="1"/>
  <c r="N974" i="1" s="1"/>
  <c r="L966" i="1"/>
  <c r="N966" i="1" s="1"/>
  <c r="L958" i="1"/>
  <c r="N958" i="1" s="1"/>
  <c r="L950" i="1"/>
  <c r="N950" i="1" s="1"/>
  <c r="L942" i="1"/>
  <c r="N942" i="1" s="1"/>
  <c r="L934" i="1"/>
  <c r="N934" i="1" s="1"/>
  <c r="L926" i="1"/>
  <c r="N926" i="1" s="1"/>
  <c r="L918" i="1"/>
  <c r="N918" i="1" s="1"/>
  <c r="L910" i="1"/>
  <c r="N910" i="1" s="1"/>
  <c r="L902" i="1"/>
  <c r="N902" i="1" s="1"/>
  <c r="L894" i="1"/>
  <c r="N894" i="1" s="1"/>
  <c r="L886" i="1"/>
  <c r="N886" i="1" s="1"/>
  <c r="L878" i="1"/>
  <c r="N878" i="1" s="1"/>
  <c r="L870" i="1"/>
  <c r="N870" i="1" s="1"/>
  <c r="L862" i="1"/>
  <c r="N862" i="1" s="1"/>
  <c r="L854" i="1"/>
  <c r="N854" i="1" s="1"/>
  <c r="L846" i="1"/>
  <c r="N846" i="1" s="1"/>
  <c r="L838" i="1"/>
  <c r="N838" i="1" s="1"/>
  <c r="L830" i="1"/>
  <c r="N830" i="1" s="1"/>
  <c r="L822" i="1"/>
  <c r="N822" i="1" s="1"/>
  <c r="L814" i="1"/>
  <c r="N814" i="1" s="1"/>
  <c r="L806" i="1"/>
  <c r="N806" i="1" s="1"/>
  <c r="L798" i="1"/>
  <c r="N798" i="1" s="1"/>
  <c r="L790" i="1"/>
  <c r="N790" i="1" s="1"/>
  <c r="L782" i="1"/>
  <c r="N782" i="1" s="1"/>
  <c r="L774" i="1"/>
  <c r="N774" i="1" s="1"/>
  <c r="L766" i="1"/>
  <c r="N766" i="1" s="1"/>
  <c r="L758" i="1"/>
  <c r="N758" i="1" s="1"/>
  <c r="L750" i="1"/>
  <c r="N750" i="1" s="1"/>
  <c r="L742" i="1"/>
  <c r="N742" i="1" s="1"/>
  <c r="L734" i="1"/>
  <c r="N734" i="1" s="1"/>
  <c r="L1661" i="1"/>
  <c r="N1661" i="1" s="1"/>
  <c r="L1653" i="1"/>
  <c r="N1653" i="1" s="1"/>
  <c r="L1645" i="1"/>
  <c r="N1645" i="1" s="1"/>
  <c r="L1637" i="1"/>
  <c r="N1637" i="1" s="1"/>
  <c r="L1629" i="1"/>
  <c r="N1629" i="1" s="1"/>
  <c r="L1621" i="1"/>
  <c r="N1621" i="1" s="1"/>
  <c r="L1613" i="1"/>
  <c r="N1613" i="1" s="1"/>
  <c r="L1605" i="1"/>
  <c r="N1605" i="1" s="1"/>
  <c r="L1597" i="1"/>
  <c r="N1597" i="1" s="1"/>
  <c r="L1589" i="1"/>
  <c r="N1589" i="1" s="1"/>
  <c r="L1581" i="1"/>
  <c r="N1581" i="1" s="1"/>
  <c r="L1573" i="1"/>
  <c r="N1573" i="1" s="1"/>
  <c r="L1565" i="1"/>
  <c r="N1565" i="1" s="1"/>
  <c r="L1557" i="1"/>
  <c r="N1557" i="1" s="1"/>
  <c r="L1549" i="1"/>
  <c r="N1549" i="1" s="1"/>
  <c r="L1541" i="1"/>
  <c r="N1541" i="1" s="1"/>
  <c r="L1533" i="1"/>
  <c r="N1533" i="1" s="1"/>
  <c r="L1525" i="1"/>
  <c r="N1525" i="1" s="1"/>
  <c r="L1517" i="1"/>
  <c r="N1517" i="1" s="1"/>
  <c r="L1509" i="1"/>
  <c r="N1509" i="1" s="1"/>
  <c r="L1501" i="1"/>
  <c r="N1501" i="1" s="1"/>
  <c r="L1493" i="1"/>
  <c r="N1493" i="1" s="1"/>
  <c r="L1485" i="1"/>
  <c r="N1485" i="1" s="1"/>
  <c r="L1477" i="1"/>
  <c r="N1477" i="1" s="1"/>
  <c r="L1469" i="1"/>
  <c r="N1469" i="1" s="1"/>
  <c r="L1461" i="1"/>
  <c r="N1461" i="1" s="1"/>
  <c r="L1453" i="1"/>
  <c r="N1453" i="1" s="1"/>
  <c r="L1445" i="1"/>
  <c r="N1445" i="1" s="1"/>
  <c r="L1437" i="1"/>
  <c r="N1437" i="1" s="1"/>
  <c r="L1429" i="1"/>
  <c r="N1429" i="1" s="1"/>
  <c r="L1421" i="1"/>
  <c r="N1421" i="1" s="1"/>
  <c r="L1413" i="1"/>
  <c r="N1413" i="1" s="1"/>
  <c r="L1405" i="1"/>
  <c r="N1405" i="1" s="1"/>
  <c r="L1397" i="1"/>
  <c r="N1397" i="1" s="1"/>
  <c r="L1389" i="1"/>
  <c r="N1389" i="1" s="1"/>
  <c r="L1381" i="1"/>
  <c r="N1381" i="1" s="1"/>
  <c r="L1373" i="1"/>
  <c r="N1373" i="1" s="1"/>
  <c r="L1365" i="1"/>
  <c r="N1365" i="1" s="1"/>
  <c r="L1357" i="1"/>
  <c r="N1357" i="1" s="1"/>
  <c r="L1349" i="1"/>
  <c r="N1349" i="1" s="1"/>
  <c r="L1341" i="1"/>
  <c r="N1341" i="1" s="1"/>
  <c r="L1333" i="1"/>
  <c r="N1333" i="1" s="1"/>
  <c r="L1325" i="1"/>
  <c r="N1325" i="1" s="1"/>
  <c r="L1317" i="1"/>
  <c r="N1317" i="1" s="1"/>
  <c r="L1309" i="1"/>
  <c r="N1309" i="1" s="1"/>
  <c r="L1301" i="1"/>
  <c r="N1301" i="1" s="1"/>
  <c r="L1293" i="1"/>
  <c r="N1293" i="1" s="1"/>
  <c r="L1285" i="1"/>
  <c r="N1285" i="1" s="1"/>
  <c r="L1277" i="1"/>
  <c r="N1277" i="1" s="1"/>
  <c r="L1269" i="1"/>
  <c r="N1269" i="1" s="1"/>
  <c r="L1261" i="1"/>
  <c r="N1261" i="1" s="1"/>
  <c r="L1253" i="1"/>
  <c r="N1253" i="1" s="1"/>
  <c r="L1245" i="1"/>
  <c r="N1245" i="1" s="1"/>
  <c r="L1237" i="1"/>
  <c r="N1237" i="1" s="1"/>
  <c r="L1229" i="1"/>
  <c r="N1229" i="1" s="1"/>
  <c r="L1221" i="1"/>
  <c r="N1221" i="1" s="1"/>
  <c r="L1213" i="1"/>
  <c r="N1213" i="1" s="1"/>
  <c r="L1205" i="1"/>
  <c r="N1205" i="1" s="1"/>
  <c r="L1197" i="1"/>
  <c r="N1197" i="1" s="1"/>
  <c r="L1189" i="1"/>
  <c r="N1189" i="1" s="1"/>
  <c r="L1181" i="1"/>
  <c r="N1181" i="1" s="1"/>
  <c r="L1173" i="1"/>
  <c r="N1173" i="1" s="1"/>
  <c r="L1165" i="1"/>
  <c r="N1165" i="1" s="1"/>
  <c r="L1660" i="1"/>
  <c r="N1660" i="1" s="1"/>
  <c r="L1652" i="1"/>
  <c r="N1652" i="1" s="1"/>
  <c r="L1644" i="1"/>
  <c r="N1644" i="1" s="1"/>
  <c r="L1636" i="1"/>
  <c r="N1636" i="1" s="1"/>
  <c r="L1628" i="1"/>
  <c r="N1628" i="1" s="1"/>
  <c r="L1620" i="1"/>
  <c r="N1620" i="1" s="1"/>
  <c r="L1612" i="1"/>
  <c r="N1612" i="1" s="1"/>
  <c r="L1604" i="1"/>
  <c r="N1604" i="1" s="1"/>
  <c r="L1596" i="1"/>
  <c r="N1596" i="1" s="1"/>
  <c r="L1588" i="1"/>
  <c r="N1588" i="1" s="1"/>
  <c r="L1580" i="1"/>
  <c r="N1580" i="1" s="1"/>
  <c r="L1572" i="1"/>
  <c r="N1572" i="1" s="1"/>
  <c r="L1564" i="1"/>
  <c r="N1564" i="1" s="1"/>
  <c r="L1556" i="1"/>
  <c r="N1556" i="1" s="1"/>
  <c r="L1548" i="1"/>
  <c r="N1548" i="1" s="1"/>
  <c r="L1540" i="1"/>
  <c r="N1540" i="1" s="1"/>
  <c r="L1532" i="1"/>
  <c r="N1532" i="1" s="1"/>
  <c r="L1524" i="1"/>
  <c r="N1524" i="1" s="1"/>
  <c r="L1516" i="1"/>
  <c r="N1516" i="1" s="1"/>
  <c r="L1508" i="1"/>
  <c r="N1508" i="1" s="1"/>
  <c r="L1500" i="1"/>
  <c r="N1500" i="1" s="1"/>
  <c r="L1492" i="1"/>
  <c r="N1492" i="1" s="1"/>
  <c r="L1484" i="1"/>
  <c r="N1484" i="1" s="1"/>
  <c r="L1476" i="1"/>
  <c r="N1476" i="1" s="1"/>
  <c r="L1468" i="1"/>
  <c r="N1468" i="1" s="1"/>
  <c r="L1460" i="1"/>
  <c r="N1460" i="1" s="1"/>
  <c r="L1452" i="1"/>
  <c r="N1452" i="1" s="1"/>
  <c r="L1444" i="1"/>
  <c r="N1444" i="1" s="1"/>
  <c r="L1436" i="1"/>
  <c r="N1436" i="1" s="1"/>
  <c r="L1428" i="1"/>
  <c r="N1428" i="1" s="1"/>
  <c r="L1420" i="1"/>
  <c r="N1420" i="1" s="1"/>
  <c r="L1412" i="1"/>
  <c r="N1412" i="1" s="1"/>
  <c r="L1404" i="1"/>
  <c r="N1404" i="1" s="1"/>
  <c r="L1396" i="1"/>
  <c r="N1396" i="1" s="1"/>
  <c r="L1388" i="1"/>
  <c r="N1388" i="1" s="1"/>
  <c r="L1380" i="1"/>
  <c r="N1380" i="1" s="1"/>
  <c r="L1372" i="1"/>
  <c r="N1372" i="1" s="1"/>
  <c r="L1364" i="1"/>
  <c r="N1364" i="1" s="1"/>
  <c r="L1356" i="1"/>
  <c r="N1356" i="1" s="1"/>
  <c r="L1348" i="1"/>
  <c r="N1348" i="1" s="1"/>
  <c r="L1340" i="1"/>
  <c r="N1340" i="1" s="1"/>
  <c r="L1332" i="1"/>
  <c r="N1332" i="1" s="1"/>
  <c r="L1324" i="1"/>
  <c r="N1324" i="1" s="1"/>
  <c r="L1316" i="1"/>
  <c r="N1316" i="1" s="1"/>
  <c r="L1308" i="1"/>
  <c r="N1308" i="1" s="1"/>
  <c r="L1300" i="1"/>
  <c r="N1300" i="1" s="1"/>
  <c r="L1292" i="1"/>
  <c r="N1292" i="1" s="1"/>
  <c r="L1284" i="1"/>
  <c r="N1284" i="1" s="1"/>
  <c r="L1276" i="1"/>
  <c r="N1276" i="1" s="1"/>
  <c r="L1268" i="1"/>
  <c r="N1268" i="1" s="1"/>
  <c r="L1260" i="1"/>
  <c r="N1260" i="1" s="1"/>
  <c r="L1252" i="1"/>
  <c r="N1252" i="1" s="1"/>
  <c r="L1244" i="1"/>
  <c r="N1244" i="1" s="1"/>
  <c r="L1236" i="1"/>
  <c r="N1236" i="1" s="1"/>
  <c r="L1228" i="1"/>
  <c r="N1228" i="1" s="1"/>
  <c r="L1220" i="1"/>
  <c r="N1220" i="1" s="1"/>
  <c r="L1212" i="1"/>
  <c r="N1212" i="1" s="1"/>
  <c r="L1204" i="1"/>
  <c r="N1204" i="1" s="1"/>
  <c r="L1196" i="1"/>
  <c r="N1196" i="1" s="1"/>
  <c r="L1188" i="1"/>
  <c r="N1188" i="1" s="1"/>
  <c r="L1180" i="1"/>
  <c r="N1180" i="1" s="1"/>
  <c r="L1172" i="1"/>
  <c r="N1172" i="1" s="1"/>
  <c r="L1164" i="1"/>
  <c r="N1164" i="1" s="1"/>
  <c r="L1659" i="1"/>
  <c r="N1659" i="1" s="1"/>
  <c r="L1651" i="1"/>
  <c r="N1651" i="1" s="1"/>
  <c r="L1643" i="1"/>
  <c r="N1643" i="1" s="1"/>
  <c r="L1635" i="1"/>
  <c r="N1635" i="1" s="1"/>
  <c r="L1627" i="1"/>
  <c r="N1627" i="1" s="1"/>
  <c r="L1619" i="1"/>
  <c r="N1619" i="1" s="1"/>
  <c r="L1611" i="1"/>
  <c r="N1611" i="1" s="1"/>
  <c r="L1603" i="1"/>
  <c r="N1603" i="1" s="1"/>
  <c r="L1595" i="1"/>
  <c r="N1595" i="1" s="1"/>
  <c r="L1587" i="1"/>
  <c r="N1587" i="1" s="1"/>
  <c r="L1579" i="1"/>
  <c r="N1579" i="1" s="1"/>
  <c r="L1571" i="1"/>
  <c r="N1571" i="1" s="1"/>
  <c r="L1563" i="1"/>
  <c r="N1563" i="1" s="1"/>
  <c r="L1555" i="1"/>
  <c r="N1555" i="1" s="1"/>
  <c r="L1547" i="1"/>
  <c r="N1547" i="1" s="1"/>
  <c r="L1539" i="1"/>
  <c r="N1539" i="1" s="1"/>
  <c r="L1531" i="1"/>
  <c r="N1531" i="1" s="1"/>
  <c r="L1523" i="1"/>
  <c r="N1523" i="1" s="1"/>
  <c r="L1515" i="1"/>
  <c r="N1515" i="1" s="1"/>
  <c r="L1507" i="1"/>
  <c r="N1507" i="1" s="1"/>
  <c r="L1499" i="1"/>
  <c r="N1499" i="1" s="1"/>
  <c r="L1491" i="1"/>
  <c r="N1491" i="1" s="1"/>
  <c r="L1483" i="1"/>
  <c r="N1483" i="1" s="1"/>
  <c r="L1475" i="1"/>
  <c r="N1475" i="1" s="1"/>
  <c r="L1467" i="1"/>
  <c r="N1467" i="1" s="1"/>
  <c r="L1459" i="1"/>
  <c r="N1459" i="1" s="1"/>
  <c r="L1451" i="1"/>
  <c r="N1451" i="1" s="1"/>
  <c r="L1443" i="1"/>
  <c r="N1443" i="1" s="1"/>
  <c r="L1435" i="1"/>
  <c r="N1435" i="1" s="1"/>
  <c r="L1427" i="1"/>
  <c r="N1427" i="1" s="1"/>
  <c r="L1419" i="1"/>
  <c r="N1419" i="1" s="1"/>
  <c r="L1411" i="1"/>
  <c r="N1411" i="1" s="1"/>
  <c r="L1403" i="1"/>
  <c r="N1403" i="1" s="1"/>
  <c r="L1395" i="1"/>
  <c r="N1395" i="1" s="1"/>
  <c r="L1387" i="1"/>
  <c r="N1387" i="1" s="1"/>
  <c r="L1379" i="1"/>
  <c r="N1379" i="1" s="1"/>
  <c r="L1371" i="1"/>
  <c r="N1371" i="1" s="1"/>
  <c r="L1363" i="1"/>
  <c r="N1363" i="1" s="1"/>
  <c r="L1355" i="1"/>
  <c r="N1355" i="1" s="1"/>
  <c r="L1347" i="1"/>
  <c r="N1347" i="1" s="1"/>
  <c r="L1339" i="1"/>
  <c r="N1339" i="1" s="1"/>
  <c r="L1331" i="1"/>
  <c r="N1331" i="1" s="1"/>
  <c r="L1323" i="1"/>
  <c r="N1323" i="1" s="1"/>
  <c r="L1315" i="1"/>
  <c r="N1315" i="1" s="1"/>
  <c r="L1307" i="1"/>
  <c r="N1307" i="1" s="1"/>
  <c r="L1299" i="1"/>
  <c r="N1299" i="1" s="1"/>
  <c r="L1291" i="1"/>
  <c r="N1291" i="1" s="1"/>
  <c r="L1283" i="1"/>
  <c r="N1283" i="1" s="1"/>
  <c r="L1275" i="1"/>
  <c r="N1275" i="1" s="1"/>
  <c r="L1267" i="1"/>
  <c r="N1267" i="1" s="1"/>
  <c r="L1259" i="1"/>
  <c r="N1259" i="1" s="1"/>
  <c r="L1251" i="1"/>
  <c r="N1251" i="1" s="1"/>
  <c r="L1243" i="1"/>
  <c r="N1243" i="1" s="1"/>
  <c r="L1235" i="1"/>
  <c r="N1235" i="1" s="1"/>
  <c r="L1227" i="1"/>
  <c r="N1227" i="1" s="1"/>
  <c r="L1219" i="1"/>
  <c r="N1219" i="1" s="1"/>
  <c r="L1211" i="1"/>
  <c r="N1211" i="1" s="1"/>
  <c r="L1203" i="1"/>
  <c r="N1203" i="1" s="1"/>
  <c r="L1195" i="1"/>
  <c r="N1195" i="1" s="1"/>
  <c r="L1187" i="1"/>
  <c r="N1187" i="1" s="1"/>
  <c r="L1179" i="1"/>
  <c r="N1179" i="1" s="1"/>
  <c r="L1171" i="1"/>
  <c r="N1171" i="1" s="1"/>
  <c r="L1163" i="1"/>
  <c r="N1163" i="1" s="1"/>
  <c r="L1658" i="1"/>
  <c r="N1658" i="1" s="1"/>
  <c r="L1650" i="1"/>
  <c r="N1650" i="1" s="1"/>
  <c r="L1642" i="1"/>
  <c r="N1642" i="1" s="1"/>
  <c r="L1634" i="1"/>
  <c r="N1634" i="1" s="1"/>
  <c r="L1626" i="1"/>
  <c r="N1626" i="1" s="1"/>
  <c r="L1618" i="1"/>
  <c r="N1618" i="1" s="1"/>
  <c r="L1610" i="1"/>
  <c r="N1610" i="1" s="1"/>
  <c r="L1602" i="1"/>
  <c r="N1602" i="1" s="1"/>
  <c r="L1594" i="1"/>
  <c r="N1594" i="1" s="1"/>
  <c r="L1586" i="1"/>
  <c r="N1586" i="1" s="1"/>
  <c r="L1578" i="1"/>
  <c r="N1578" i="1" s="1"/>
  <c r="L1570" i="1"/>
  <c r="N1570" i="1" s="1"/>
  <c r="L1562" i="1"/>
  <c r="N1562" i="1" s="1"/>
  <c r="L1554" i="1"/>
  <c r="N1554" i="1" s="1"/>
  <c r="L1546" i="1"/>
  <c r="N1546" i="1" s="1"/>
  <c r="L1538" i="1"/>
  <c r="N1538" i="1" s="1"/>
  <c r="L1530" i="1"/>
  <c r="N1530" i="1" s="1"/>
  <c r="L1522" i="1"/>
  <c r="N1522" i="1" s="1"/>
  <c r="L1514" i="1"/>
  <c r="N1514" i="1" s="1"/>
  <c r="L1506" i="1"/>
  <c r="N1506" i="1" s="1"/>
  <c r="L1498" i="1"/>
  <c r="N1498" i="1" s="1"/>
  <c r="L1490" i="1"/>
  <c r="N1490" i="1" s="1"/>
  <c r="L1482" i="1"/>
  <c r="N1482" i="1" s="1"/>
  <c r="L1474" i="1"/>
  <c r="N1474" i="1" s="1"/>
  <c r="L1466" i="1"/>
  <c r="N1466" i="1" s="1"/>
  <c r="L1458" i="1"/>
  <c r="N1458" i="1" s="1"/>
  <c r="L1450" i="1"/>
  <c r="N1450" i="1" s="1"/>
  <c r="L1442" i="1"/>
  <c r="N1442" i="1" s="1"/>
  <c r="L1434" i="1"/>
  <c r="N1434" i="1" s="1"/>
  <c r="L1426" i="1"/>
  <c r="N1426" i="1" s="1"/>
  <c r="L1418" i="1"/>
  <c r="N1418" i="1" s="1"/>
  <c r="L1410" i="1"/>
  <c r="N1410" i="1" s="1"/>
  <c r="L1402" i="1"/>
  <c r="N1402" i="1" s="1"/>
  <c r="L1394" i="1"/>
  <c r="N1394" i="1" s="1"/>
  <c r="L1386" i="1"/>
  <c r="N1386" i="1" s="1"/>
  <c r="L1378" i="1"/>
  <c r="N1378" i="1" s="1"/>
  <c r="L1370" i="1"/>
  <c r="N1370" i="1" s="1"/>
  <c r="L1362" i="1"/>
  <c r="N1362" i="1" s="1"/>
  <c r="L1354" i="1"/>
  <c r="N1354" i="1" s="1"/>
  <c r="L1346" i="1"/>
  <c r="N1346" i="1" s="1"/>
  <c r="L1338" i="1"/>
  <c r="N1338" i="1" s="1"/>
  <c r="L1330" i="1"/>
  <c r="N1330" i="1" s="1"/>
  <c r="L1322" i="1"/>
  <c r="N1322" i="1" s="1"/>
  <c r="L1314" i="1"/>
  <c r="N1314" i="1" s="1"/>
  <c r="L1306" i="1"/>
  <c r="N1306" i="1" s="1"/>
  <c r="L1298" i="1"/>
  <c r="N1298" i="1" s="1"/>
  <c r="L1290" i="1"/>
  <c r="N1290" i="1" s="1"/>
  <c r="L1282" i="1"/>
  <c r="N1282" i="1" s="1"/>
  <c r="L1274" i="1"/>
  <c r="N1274" i="1" s="1"/>
  <c r="L1266" i="1"/>
  <c r="N1266" i="1" s="1"/>
  <c r="L1258" i="1"/>
  <c r="N1258" i="1" s="1"/>
  <c r="L1250" i="1"/>
  <c r="N1250" i="1" s="1"/>
  <c r="L1242" i="1"/>
  <c r="N1242" i="1" s="1"/>
  <c r="L1234" i="1"/>
  <c r="N1234" i="1" s="1"/>
  <c r="L1226" i="1"/>
  <c r="N1226" i="1" s="1"/>
  <c r="L1218" i="1"/>
  <c r="N1218" i="1" s="1"/>
  <c r="L1210" i="1"/>
  <c r="N1210" i="1" s="1"/>
  <c r="L1202" i="1"/>
  <c r="N1202" i="1" s="1"/>
  <c r="L1194" i="1"/>
  <c r="N1194" i="1" s="1"/>
  <c r="L1186" i="1"/>
  <c r="N1186" i="1" s="1"/>
  <c r="L1178" i="1"/>
  <c r="N1178" i="1" s="1"/>
  <c r="L1170" i="1"/>
  <c r="N1170" i="1" s="1"/>
  <c r="L1162" i="1"/>
  <c r="N1162" i="1" s="1"/>
  <c r="L1154" i="1"/>
  <c r="N1154" i="1" s="1"/>
  <c r="L1146" i="1"/>
  <c r="N1146" i="1" s="1"/>
  <c r="L1138" i="1"/>
  <c r="N1138" i="1" s="1"/>
  <c r="L1130" i="1"/>
  <c r="N1130" i="1" s="1"/>
  <c r="L1122" i="1"/>
  <c r="N1122" i="1" s="1"/>
  <c r="L1114" i="1"/>
  <c r="N1114" i="1" s="1"/>
  <c r="L1106" i="1"/>
  <c r="N1106" i="1" s="1"/>
  <c r="L1098" i="1"/>
  <c r="N1098" i="1" s="1"/>
  <c r="L970" i="1"/>
  <c r="N970" i="1" s="1"/>
  <c r="L824" i="1"/>
  <c r="N824" i="1" s="1"/>
  <c r="L816" i="1"/>
  <c r="N816" i="1" s="1"/>
  <c r="L808" i="1"/>
  <c r="N808" i="1" s="1"/>
  <c r="L800" i="1"/>
  <c r="N800" i="1" s="1"/>
  <c r="L792" i="1"/>
  <c r="N792" i="1" s="1"/>
  <c r="L784" i="1"/>
  <c r="N784" i="1" s="1"/>
  <c r="L776" i="1"/>
  <c r="N776" i="1" s="1"/>
  <c r="L768" i="1"/>
  <c r="N768" i="1" s="1"/>
  <c r="L760" i="1"/>
  <c r="N760" i="1" s="1"/>
  <c r="L752" i="1"/>
  <c r="N752" i="1" s="1"/>
  <c r="L744" i="1"/>
  <c r="N744" i="1" s="1"/>
  <c r="L736" i="1"/>
  <c r="N736" i="1" s="1"/>
  <c r="L728" i="1"/>
  <c r="N728" i="1" s="1"/>
  <c r="L720" i="1"/>
  <c r="N720" i="1" s="1"/>
  <c r="L712" i="1"/>
  <c r="N712" i="1" s="1"/>
  <c r="L704" i="1"/>
  <c r="N704" i="1" s="1"/>
  <c r="L696" i="1"/>
  <c r="N696" i="1" s="1"/>
  <c r="L688" i="1"/>
  <c r="N688" i="1" s="1"/>
  <c r="L680" i="1"/>
  <c r="N680" i="1" s="1"/>
  <c r="L672" i="1"/>
  <c r="N672" i="1" s="1"/>
  <c r="L664" i="1"/>
  <c r="N664" i="1" s="1"/>
  <c r="L656" i="1"/>
  <c r="N656" i="1" s="1"/>
  <c r="L648" i="1"/>
  <c r="N648" i="1" s="1"/>
  <c r="L640" i="1"/>
  <c r="N640" i="1" s="1"/>
  <c r="L632" i="1"/>
  <c r="N632" i="1" s="1"/>
  <c r="L624" i="1"/>
  <c r="N624" i="1" s="1"/>
  <c r="L616" i="1"/>
  <c r="N616" i="1" s="1"/>
  <c r="L608" i="1"/>
  <c r="N608" i="1" s="1"/>
  <c r="L600" i="1"/>
  <c r="N600" i="1" s="1"/>
  <c r="L592" i="1"/>
  <c r="N592" i="1" s="1"/>
  <c r="L584" i="1"/>
  <c r="N584" i="1" s="1"/>
  <c r="L448" i="1"/>
  <c r="N448" i="1" s="1"/>
  <c r="L1039" i="1"/>
  <c r="N1039" i="1" s="1"/>
  <c r="L1031" i="1"/>
  <c r="N1031" i="1" s="1"/>
  <c r="L1023" i="1"/>
  <c r="N1023" i="1" s="1"/>
  <c r="L1015" i="1"/>
  <c r="N1015" i="1" s="1"/>
  <c r="L1007" i="1"/>
  <c r="N1007" i="1" s="1"/>
  <c r="L999" i="1"/>
  <c r="N999" i="1" s="1"/>
  <c r="L991" i="1"/>
  <c r="N991" i="1" s="1"/>
  <c r="L983" i="1"/>
  <c r="N983" i="1" s="1"/>
  <c r="L975" i="1"/>
  <c r="N975" i="1" s="1"/>
  <c r="L967" i="1"/>
  <c r="N967" i="1" s="1"/>
  <c r="L959" i="1"/>
  <c r="N959" i="1" s="1"/>
  <c r="L951" i="1"/>
  <c r="N951" i="1" s="1"/>
  <c r="L943" i="1"/>
  <c r="N943" i="1" s="1"/>
  <c r="L935" i="1"/>
  <c r="N935" i="1" s="1"/>
  <c r="L927" i="1"/>
  <c r="N927" i="1" s="1"/>
  <c r="L919" i="1"/>
  <c r="N919" i="1" s="1"/>
  <c r="L911" i="1"/>
  <c r="N911" i="1" s="1"/>
  <c r="L903" i="1"/>
  <c r="N903" i="1" s="1"/>
  <c r="L895" i="1"/>
  <c r="N895" i="1" s="1"/>
  <c r="L887" i="1"/>
  <c r="N887" i="1" s="1"/>
  <c r="L879" i="1"/>
  <c r="N879" i="1" s="1"/>
  <c r="L871" i="1"/>
  <c r="N871" i="1" s="1"/>
  <c r="L863" i="1"/>
  <c r="N863" i="1" s="1"/>
  <c r="L855" i="1"/>
  <c r="N855" i="1" s="1"/>
  <c r="L847" i="1"/>
  <c r="N847" i="1" s="1"/>
  <c r="L839" i="1"/>
  <c r="N839" i="1" s="1"/>
  <c r="L831" i="1"/>
  <c r="N831" i="1" s="1"/>
  <c r="L823" i="1"/>
  <c r="N823" i="1" s="1"/>
  <c r="L815" i="1"/>
  <c r="N815" i="1" s="1"/>
  <c r="L807" i="1"/>
  <c r="N807" i="1" s="1"/>
  <c r="L799" i="1"/>
  <c r="N799" i="1" s="1"/>
  <c r="L791" i="1"/>
  <c r="N791" i="1" s="1"/>
  <c r="L783" i="1"/>
  <c r="N783" i="1" s="1"/>
  <c r="L775" i="1"/>
  <c r="N775" i="1" s="1"/>
  <c r="L767" i="1"/>
  <c r="N767" i="1" s="1"/>
  <c r="L759" i="1"/>
  <c r="N759" i="1" s="1"/>
  <c r="L751" i="1"/>
  <c r="N751" i="1" s="1"/>
  <c r="L743" i="1"/>
  <c r="N743" i="1" s="1"/>
  <c r="L735" i="1"/>
  <c r="N735" i="1" s="1"/>
  <c r="L727" i="1"/>
  <c r="N727" i="1" s="1"/>
  <c r="L719" i="1"/>
  <c r="N719" i="1" s="1"/>
  <c r="L711" i="1"/>
  <c r="N711" i="1" s="1"/>
  <c r="L703" i="1"/>
  <c r="N703" i="1" s="1"/>
  <c r="L695" i="1"/>
  <c r="N695" i="1" s="1"/>
  <c r="L687" i="1"/>
  <c r="N687" i="1" s="1"/>
  <c r="L679" i="1"/>
  <c r="N679" i="1" s="1"/>
  <c r="L671" i="1"/>
  <c r="N671" i="1" s="1"/>
  <c r="L663" i="1"/>
  <c r="N663" i="1" s="1"/>
  <c r="L655" i="1"/>
  <c r="N655" i="1" s="1"/>
  <c r="L647" i="1"/>
  <c r="N647" i="1" s="1"/>
  <c r="L639" i="1"/>
  <c r="N639" i="1" s="1"/>
  <c r="L631" i="1"/>
  <c r="N631" i="1" s="1"/>
  <c r="L623" i="1"/>
  <c r="N623" i="1" s="1"/>
  <c r="L615" i="1"/>
  <c r="N615" i="1" s="1"/>
  <c r="L607" i="1"/>
  <c r="N607" i="1" s="1"/>
  <c r="L599" i="1"/>
  <c r="N599" i="1" s="1"/>
  <c r="L591" i="1"/>
  <c r="N591" i="1" s="1"/>
  <c r="L583" i="1"/>
  <c r="N583" i="1" s="1"/>
  <c r="L575" i="1"/>
  <c r="N575" i="1" s="1"/>
  <c r="L726" i="1"/>
  <c r="N726" i="1" s="1"/>
  <c r="L718" i="1"/>
  <c r="N718" i="1" s="1"/>
  <c r="L710" i="1"/>
  <c r="N710" i="1" s="1"/>
  <c r="L702" i="1"/>
  <c r="N702" i="1" s="1"/>
  <c r="L694" i="1"/>
  <c r="N694" i="1" s="1"/>
  <c r="L686" i="1"/>
  <c r="N686" i="1" s="1"/>
  <c r="L678" i="1"/>
  <c r="N678" i="1" s="1"/>
  <c r="L670" i="1"/>
  <c r="N670" i="1" s="1"/>
  <c r="L662" i="1"/>
  <c r="N662" i="1" s="1"/>
  <c r="L654" i="1"/>
  <c r="N654" i="1" s="1"/>
  <c r="L646" i="1"/>
  <c r="N646" i="1" s="1"/>
  <c r="L638" i="1"/>
  <c r="N638" i="1" s="1"/>
  <c r="L630" i="1"/>
  <c r="N630" i="1" s="1"/>
  <c r="L622" i="1"/>
  <c r="N622" i="1" s="1"/>
  <c r="L614" i="1"/>
  <c r="N614" i="1" s="1"/>
  <c r="L606" i="1"/>
  <c r="N606" i="1" s="1"/>
  <c r="L598" i="1"/>
  <c r="N598" i="1" s="1"/>
  <c r="L590" i="1"/>
  <c r="N590" i="1" s="1"/>
  <c r="L582" i="1"/>
  <c r="N582" i="1" s="1"/>
  <c r="L574" i="1"/>
  <c r="N574" i="1" s="1"/>
  <c r="L566" i="1"/>
  <c r="N566" i="1" s="1"/>
  <c r="L558" i="1"/>
  <c r="N558" i="1" s="1"/>
  <c r="L550" i="1"/>
  <c r="N550" i="1" s="1"/>
  <c r="L542" i="1"/>
  <c r="N542" i="1" s="1"/>
  <c r="L534" i="1"/>
  <c r="N534" i="1" s="1"/>
  <c r="L526" i="1"/>
  <c r="N526" i="1" s="1"/>
  <c r="L518" i="1"/>
  <c r="N518" i="1" s="1"/>
  <c r="L510" i="1"/>
  <c r="N510" i="1" s="1"/>
  <c r="L502" i="1"/>
  <c r="N502" i="1" s="1"/>
  <c r="L494" i="1"/>
  <c r="N494" i="1" s="1"/>
  <c r="L486" i="1"/>
  <c r="N486" i="1" s="1"/>
  <c r="L478" i="1"/>
  <c r="N478" i="1" s="1"/>
  <c r="L470" i="1"/>
  <c r="N470" i="1" s="1"/>
  <c r="L462" i="1"/>
  <c r="N462" i="1" s="1"/>
  <c r="L454" i="1"/>
  <c r="N454" i="1" s="1"/>
  <c r="L446" i="1"/>
  <c r="N446" i="1" s="1"/>
  <c r="L438" i="1"/>
  <c r="N438" i="1" s="1"/>
  <c r="L430" i="1"/>
  <c r="N430" i="1" s="1"/>
  <c r="L422" i="1"/>
  <c r="N422" i="1" s="1"/>
  <c r="L414" i="1"/>
  <c r="N414" i="1" s="1"/>
  <c r="L406" i="1"/>
  <c r="N406" i="1" s="1"/>
  <c r="L398" i="1"/>
  <c r="N398" i="1" s="1"/>
  <c r="L390" i="1"/>
  <c r="N390" i="1" s="1"/>
  <c r="L382" i="1"/>
  <c r="N382" i="1" s="1"/>
  <c r="L374" i="1"/>
  <c r="N374" i="1" s="1"/>
  <c r="L366" i="1"/>
  <c r="N366" i="1" s="1"/>
  <c r="L358" i="1"/>
  <c r="N358" i="1" s="1"/>
  <c r="L350" i="1"/>
  <c r="N350" i="1" s="1"/>
  <c r="L342" i="1"/>
  <c r="N342" i="1" s="1"/>
  <c r="L334" i="1"/>
  <c r="N334" i="1" s="1"/>
  <c r="L326" i="1"/>
  <c r="N326" i="1" s="1"/>
  <c r="L318" i="1"/>
  <c r="N318" i="1" s="1"/>
  <c r="L310" i="1"/>
  <c r="N310" i="1" s="1"/>
  <c r="L302" i="1"/>
  <c r="N302" i="1" s="1"/>
  <c r="L294" i="1"/>
  <c r="N294" i="1" s="1"/>
  <c r="L286" i="1"/>
  <c r="N286" i="1" s="1"/>
  <c r="L278" i="1"/>
  <c r="N278" i="1" s="1"/>
  <c r="L270" i="1"/>
  <c r="N270" i="1" s="1"/>
  <c r="L262" i="1"/>
  <c r="N262" i="1" s="1"/>
  <c r="L254" i="1"/>
  <c r="N254" i="1" s="1"/>
  <c r="L246" i="1"/>
  <c r="N246" i="1" s="1"/>
  <c r="L238" i="1"/>
  <c r="N238" i="1" s="1"/>
  <c r="L230" i="1"/>
  <c r="N230" i="1" s="1"/>
  <c r="L222" i="1"/>
  <c r="N222" i="1" s="1"/>
  <c r="L214" i="1"/>
  <c r="N214" i="1" s="1"/>
  <c r="L206" i="1"/>
  <c r="N206" i="1" s="1"/>
  <c r="L198" i="1"/>
  <c r="N198" i="1" s="1"/>
  <c r="L190" i="1"/>
  <c r="N190" i="1" s="1"/>
  <c r="L182" i="1"/>
  <c r="N182" i="1" s="1"/>
  <c r="L174" i="1"/>
  <c r="N174" i="1" s="1"/>
  <c r="L166" i="1"/>
  <c r="N166" i="1" s="1"/>
  <c r="L158" i="1"/>
  <c r="N158" i="1" s="1"/>
  <c r="L150" i="1"/>
  <c r="N150" i="1" s="1"/>
  <c r="L142" i="1"/>
  <c r="N142" i="1" s="1"/>
  <c r="L134" i="1"/>
  <c r="N134" i="1" s="1"/>
  <c r="L126" i="1"/>
  <c r="N126" i="1" s="1"/>
  <c r="L118" i="1"/>
  <c r="N118" i="1" s="1"/>
  <c r="L110" i="1"/>
  <c r="N110" i="1" s="1"/>
  <c r="L102" i="1"/>
  <c r="N102" i="1" s="1"/>
  <c r="L94" i="1"/>
  <c r="N94" i="1" s="1"/>
  <c r="L86" i="1"/>
  <c r="N86" i="1" s="1"/>
  <c r="L78" i="1"/>
  <c r="N78" i="1" s="1"/>
  <c r="L70" i="1"/>
  <c r="N70" i="1" s="1"/>
  <c r="L62" i="1"/>
  <c r="N62" i="1" s="1"/>
  <c r="L1157" i="1"/>
  <c r="N1157" i="1" s="1"/>
  <c r="L1149" i="1"/>
  <c r="N1149" i="1" s="1"/>
  <c r="L1141" i="1"/>
  <c r="N1141" i="1" s="1"/>
  <c r="L1133" i="1"/>
  <c r="N1133" i="1" s="1"/>
  <c r="L1125" i="1"/>
  <c r="N1125" i="1" s="1"/>
  <c r="L1117" i="1"/>
  <c r="N1117" i="1" s="1"/>
  <c r="L1109" i="1"/>
  <c r="N1109" i="1" s="1"/>
  <c r="L1101" i="1"/>
  <c r="N1101" i="1" s="1"/>
  <c r="L1093" i="1"/>
  <c r="N1093" i="1" s="1"/>
  <c r="L1085" i="1"/>
  <c r="N1085" i="1" s="1"/>
  <c r="L1077" i="1"/>
  <c r="N1077" i="1" s="1"/>
  <c r="L1069" i="1"/>
  <c r="N1069" i="1" s="1"/>
  <c r="L1061" i="1"/>
  <c r="N1061" i="1" s="1"/>
  <c r="L1053" i="1"/>
  <c r="N1053" i="1" s="1"/>
  <c r="L1045" i="1"/>
  <c r="N1045" i="1" s="1"/>
  <c r="L1037" i="1"/>
  <c r="N1037" i="1" s="1"/>
  <c r="L1029" i="1"/>
  <c r="N1029" i="1" s="1"/>
  <c r="L1021" i="1"/>
  <c r="N1021" i="1" s="1"/>
  <c r="L1013" i="1"/>
  <c r="N1013" i="1" s="1"/>
  <c r="L1005" i="1"/>
  <c r="N1005" i="1" s="1"/>
  <c r="L997" i="1"/>
  <c r="N997" i="1" s="1"/>
  <c r="L989" i="1"/>
  <c r="N989" i="1" s="1"/>
  <c r="L981" i="1"/>
  <c r="N981" i="1" s="1"/>
  <c r="L973" i="1"/>
  <c r="N973" i="1" s="1"/>
  <c r="L965" i="1"/>
  <c r="N965" i="1" s="1"/>
  <c r="L957" i="1"/>
  <c r="N957" i="1" s="1"/>
  <c r="L949" i="1"/>
  <c r="N949" i="1" s="1"/>
  <c r="L941" i="1"/>
  <c r="N941" i="1" s="1"/>
  <c r="L933" i="1"/>
  <c r="N933" i="1" s="1"/>
  <c r="L925" i="1"/>
  <c r="N925" i="1" s="1"/>
  <c r="L917" i="1"/>
  <c r="N917" i="1" s="1"/>
  <c r="L909" i="1"/>
  <c r="N909" i="1" s="1"/>
  <c r="L901" i="1"/>
  <c r="N901" i="1" s="1"/>
  <c r="L893" i="1"/>
  <c r="N893" i="1" s="1"/>
  <c r="L885" i="1"/>
  <c r="N885" i="1" s="1"/>
  <c r="L877" i="1"/>
  <c r="N877" i="1" s="1"/>
  <c r="L869" i="1"/>
  <c r="N869" i="1" s="1"/>
  <c r="L861" i="1"/>
  <c r="N861" i="1" s="1"/>
  <c r="L853" i="1"/>
  <c r="N853" i="1" s="1"/>
  <c r="L845" i="1"/>
  <c r="N845" i="1" s="1"/>
  <c r="L837" i="1"/>
  <c r="N837" i="1" s="1"/>
  <c r="L829" i="1"/>
  <c r="N829" i="1" s="1"/>
  <c r="L821" i="1"/>
  <c r="N821" i="1" s="1"/>
  <c r="L813" i="1"/>
  <c r="N813" i="1" s="1"/>
  <c r="L805" i="1"/>
  <c r="N805" i="1" s="1"/>
  <c r="L797" i="1"/>
  <c r="N797" i="1" s="1"/>
  <c r="L789" i="1"/>
  <c r="N789" i="1" s="1"/>
  <c r="L781" i="1"/>
  <c r="N781" i="1" s="1"/>
  <c r="L773" i="1"/>
  <c r="N773" i="1" s="1"/>
  <c r="L765" i="1"/>
  <c r="N765" i="1" s="1"/>
  <c r="L757" i="1"/>
  <c r="N757" i="1" s="1"/>
  <c r="L749" i="1"/>
  <c r="N749" i="1" s="1"/>
  <c r="L741" i="1"/>
  <c r="N741" i="1" s="1"/>
  <c r="L733" i="1"/>
  <c r="N733" i="1" s="1"/>
  <c r="L1156" i="1"/>
  <c r="N1156" i="1" s="1"/>
  <c r="L1148" i="1"/>
  <c r="N1148" i="1" s="1"/>
  <c r="L1140" i="1"/>
  <c r="N1140" i="1" s="1"/>
  <c r="L1132" i="1"/>
  <c r="N1132" i="1" s="1"/>
  <c r="L1124" i="1"/>
  <c r="N1124" i="1" s="1"/>
  <c r="L1116" i="1"/>
  <c r="N1116" i="1" s="1"/>
  <c r="L1108" i="1"/>
  <c r="N1108" i="1" s="1"/>
  <c r="L1100" i="1"/>
  <c r="N1100" i="1" s="1"/>
  <c r="L1092" i="1"/>
  <c r="N1092" i="1" s="1"/>
  <c r="L1084" i="1"/>
  <c r="N1084" i="1" s="1"/>
  <c r="L1076" i="1"/>
  <c r="N1076" i="1" s="1"/>
  <c r="L1068" i="1"/>
  <c r="N1068" i="1" s="1"/>
  <c r="L1060" i="1"/>
  <c r="N1060" i="1" s="1"/>
  <c r="L1052" i="1"/>
  <c r="N1052" i="1" s="1"/>
  <c r="L1044" i="1"/>
  <c r="N1044" i="1" s="1"/>
  <c r="L1036" i="1"/>
  <c r="N1036" i="1" s="1"/>
  <c r="L1028" i="1"/>
  <c r="N1028" i="1" s="1"/>
  <c r="L1020" i="1"/>
  <c r="N1020" i="1" s="1"/>
  <c r="L1012" i="1"/>
  <c r="N1012" i="1" s="1"/>
  <c r="L1004" i="1"/>
  <c r="N1004" i="1" s="1"/>
  <c r="L996" i="1"/>
  <c r="N996" i="1" s="1"/>
  <c r="L988" i="1"/>
  <c r="N988" i="1" s="1"/>
  <c r="L980" i="1"/>
  <c r="N980" i="1" s="1"/>
  <c r="L972" i="1"/>
  <c r="N972" i="1" s="1"/>
  <c r="L964" i="1"/>
  <c r="N964" i="1" s="1"/>
  <c r="L956" i="1"/>
  <c r="N956" i="1" s="1"/>
  <c r="L948" i="1"/>
  <c r="N948" i="1" s="1"/>
  <c r="L940" i="1"/>
  <c r="N940" i="1" s="1"/>
  <c r="L932" i="1"/>
  <c r="N932" i="1" s="1"/>
  <c r="L924" i="1"/>
  <c r="N924" i="1" s="1"/>
  <c r="L916" i="1"/>
  <c r="N916" i="1" s="1"/>
  <c r="L908" i="1"/>
  <c r="N908" i="1" s="1"/>
  <c r="L900" i="1"/>
  <c r="N900" i="1" s="1"/>
  <c r="L892" i="1"/>
  <c r="N892" i="1" s="1"/>
  <c r="L884" i="1"/>
  <c r="N884" i="1" s="1"/>
  <c r="L876" i="1"/>
  <c r="N876" i="1" s="1"/>
  <c r="L868" i="1"/>
  <c r="N868" i="1" s="1"/>
  <c r="L860" i="1"/>
  <c r="N860" i="1" s="1"/>
  <c r="L852" i="1"/>
  <c r="N852" i="1" s="1"/>
  <c r="L844" i="1"/>
  <c r="N844" i="1" s="1"/>
  <c r="L836" i="1"/>
  <c r="N836" i="1" s="1"/>
  <c r="L828" i="1"/>
  <c r="N828" i="1" s="1"/>
  <c r="L820" i="1"/>
  <c r="N820" i="1" s="1"/>
  <c r="L812" i="1"/>
  <c r="N812" i="1" s="1"/>
  <c r="L804" i="1"/>
  <c r="N804" i="1" s="1"/>
  <c r="L796" i="1"/>
  <c r="N796" i="1" s="1"/>
  <c r="L788" i="1"/>
  <c r="N788" i="1" s="1"/>
  <c r="L780" i="1"/>
  <c r="N780" i="1" s="1"/>
  <c r="L772" i="1"/>
  <c r="N772" i="1" s="1"/>
  <c r="L764" i="1"/>
  <c r="N764" i="1" s="1"/>
  <c r="L756" i="1"/>
  <c r="N756" i="1" s="1"/>
  <c r="L748" i="1"/>
  <c r="N748" i="1" s="1"/>
  <c r="L740" i="1"/>
  <c r="N740" i="1" s="1"/>
  <c r="L732" i="1"/>
  <c r="N732" i="1" s="1"/>
  <c r="L1155" i="1"/>
  <c r="N1155" i="1" s="1"/>
  <c r="L1147" i="1"/>
  <c r="N1147" i="1" s="1"/>
  <c r="L1139" i="1"/>
  <c r="N1139" i="1" s="1"/>
  <c r="L1131" i="1"/>
  <c r="N1131" i="1" s="1"/>
  <c r="L1123" i="1"/>
  <c r="N1123" i="1" s="1"/>
  <c r="L1115" i="1"/>
  <c r="N1115" i="1" s="1"/>
  <c r="L1107" i="1"/>
  <c r="N1107" i="1" s="1"/>
  <c r="L1099" i="1"/>
  <c r="N1099" i="1" s="1"/>
  <c r="L1091" i="1"/>
  <c r="N1091" i="1" s="1"/>
  <c r="L1083" i="1"/>
  <c r="N1083" i="1" s="1"/>
  <c r="L1075" i="1"/>
  <c r="N1075" i="1" s="1"/>
  <c r="L1067" i="1"/>
  <c r="N1067" i="1" s="1"/>
  <c r="L1059" i="1"/>
  <c r="N1059" i="1" s="1"/>
  <c r="L1051" i="1"/>
  <c r="N1051" i="1" s="1"/>
  <c r="L1043" i="1"/>
  <c r="N1043" i="1" s="1"/>
  <c r="L1035" i="1"/>
  <c r="N1035" i="1" s="1"/>
  <c r="L1027" i="1"/>
  <c r="N1027" i="1" s="1"/>
  <c r="L1019" i="1"/>
  <c r="N1019" i="1" s="1"/>
  <c r="L1011" i="1"/>
  <c r="N1011" i="1" s="1"/>
  <c r="L1003" i="1"/>
  <c r="N1003" i="1" s="1"/>
  <c r="L995" i="1"/>
  <c r="N995" i="1" s="1"/>
  <c r="L987" i="1"/>
  <c r="N987" i="1" s="1"/>
  <c r="L979" i="1"/>
  <c r="N979" i="1" s="1"/>
  <c r="L971" i="1"/>
  <c r="N971" i="1" s="1"/>
  <c r="L963" i="1"/>
  <c r="N963" i="1" s="1"/>
  <c r="L955" i="1"/>
  <c r="N955" i="1" s="1"/>
  <c r="L947" i="1"/>
  <c r="N947" i="1" s="1"/>
  <c r="L939" i="1"/>
  <c r="N939" i="1" s="1"/>
  <c r="L931" i="1"/>
  <c r="N931" i="1" s="1"/>
  <c r="L923" i="1"/>
  <c r="N923" i="1" s="1"/>
  <c r="L915" i="1"/>
  <c r="N915" i="1" s="1"/>
  <c r="L907" i="1"/>
  <c r="N907" i="1" s="1"/>
  <c r="L899" i="1"/>
  <c r="N899" i="1" s="1"/>
  <c r="L891" i="1"/>
  <c r="N891" i="1" s="1"/>
  <c r="L883" i="1"/>
  <c r="N883" i="1" s="1"/>
  <c r="L875" i="1"/>
  <c r="N875" i="1" s="1"/>
  <c r="L867" i="1"/>
  <c r="N867" i="1" s="1"/>
  <c r="L859" i="1"/>
  <c r="N859" i="1" s="1"/>
  <c r="L851" i="1"/>
  <c r="N851" i="1" s="1"/>
  <c r="L843" i="1"/>
  <c r="N843" i="1" s="1"/>
  <c r="L835" i="1"/>
  <c r="N835" i="1" s="1"/>
  <c r="L827" i="1"/>
  <c r="N827" i="1" s="1"/>
  <c r="L819" i="1"/>
  <c r="N819" i="1" s="1"/>
  <c r="L811" i="1"/>
  <c r="N811" i="1" s="1"/>
  <c r="L803" i="1"/>
  <c r="N803" i="1" s="1"/>
  <c r="L795" i="1"/>
  <c r="N795" i="1" s="1"/>
  <c r="L787" i="1"/>
  <c r="N787" i="1" s="1"/>
  <c r="L779" i="1"/>
  <c r="N779" i="1" s="1"/>
  <c r="L771" i="1"/>
  <c r="N771" i="1" s="1"/>
  <c r="L763" i="1"/>
  <c r="N763" i="1" s="1"/>
  <c r="L755" i="1"/>
  <c r="N755" i="1" s="1"/>
  <c r="L747" i="1"/>
  <c r="N747" i="1" s="1"/>
  <c r="L739" i="1"/>
  <c r="N739" i="1" s="1"/>
  <c r="L731" i="1"/>
  <c r="N731" i="1" s="1"/>
  <c r="L723" i="1"/>
  <c r="N723" i="1" s="1"/>
  <c r="L1090" i="1"/>
  <c r="N1090" i="1" s="1"/>
  <c r="L1082" i="1"/>
  <c r="N1082" i="1" s="1"/>
  <c r="L1074" i="1"/>
  <c r="N1074" i="1" s="1"/>
  <c r="L1066" i="1"/>
  <c r="N1066" i="1" s="1"/>
  <c r="L1058" i="1"/>
  <c r="N1058" i="1" s="1"/>
  <c r="L1050" i="1"/>
  <c r="N1050" i="1" s="1"/>
  <c r="L1042" i="1"/>
  <c r="N1042" i="1" s="1"/>
  <c r="L1034" i="1"/>
  <c r="N1034" i="1" s="1"/>
  <c r="L1026" i="1"/>
  <c r="N1026" i="1" s="1"/>
  <c r="L1018" i="1"/>
  <c r="N1018" i="1" s="1"/>
  <c r="L1010" i="1"/>
  <c r="N1010" i="1" s="1"/>
  <c r="L1002" i="1"/>
  <c r="N1002" i="1" s="1"/>
  <c r="L994" i="1"/>
  <c r="N994" i="1" s="1"/>
  <c r="L986" i="1"/>
  <c r="N986" i="1" s="1"/>
  <c r="L978" i="1"/>
  <c r="N978" i="1" s="1"/>
  <c r="L962" i="1"/>
  <c r="N962" i="1" s="1"/>
  <c r="L954" i="1"/>
  <c r="N954" i="1" s="1"/>
  <c r="L946" i="1"/>
  <c r="N946" i="1" s="1"/>
  <c r="L938" i="1"/>
  <c r="N938" i="1" s="1"/>
  <c r="L930" i="1"/>
  <c r="N930" i="1" s="1"/>
  <c r="L922" i="1"/>
  <c r="N922" i="1" s="1"/>
  <c r="L914" i="1"/>
  <c r="N914" i="1" s="1"/>
  <c r="L906" i="1"/>
  <c r="N906" i="1" s="1"/>
  <c r="L898" i="1"/>
  <c r="N898" i="1" s="1"/>
  <c r="L890" i="1"/>
  <c r="N890" i="1" s="1"/>
  <c r="L882" i="1"/>
  <c r="N882" i="1" s="1"/>
  <c r="L874" i="1"/>
  <c r="N874" i="1" s="1"/>
  <c r="L866" i="1"/>
  <c r="N866" i="1" s="1"/>
  <c r="L858" i="1"/>
  <c r="N858" i="1" s="1"/>
  <c r="L850" i="1"/>
  <c r="N850" i="1" s="1"/>
  <c r="L842" i="1"/>
  <c r="N842" i="1" s="1"/>
  <c r="L834" i="1"/>
  <c r="N834" i="1" s="1"/>
  <c r="L826" i="1"/>
  <c r="N826" i="1" s="1"/>
  <c r="L818" i="1"/>
  <c r="N818" i="1" s="1"/>
  <c r="L810" i="1"/>
  <c r="N810" i="1" s="1"/>
  <c r="L802" i="1"/>
  <c r="N802" i="1" s="1"/>
  <c r="L794" i="1"/>
  <c r="N794" i="1" s="1"/>
  <c r="L786" i="1"/>
  <c r="N786" i="1" s="1"/>
  <c r="L778" i="1"/>
  <c r="N778" i="1" s="1"/>
  <c r="L770" i="1"/>
  <c r="N770" i="1" s="1"/>
  <c r="L762" i="1"/>
  <c r="N762" i="1" s="1"/>
  <c r="L754" i="1"/>
  <c r="N754" i="1" s="1"/>
  <c r="L746" i="1"/>
  <c r="N746" i="1" s="1"/>
  <c r="L738" i="1"/>
  <c r="N738" i="1" s="1"/>
  <c r="L730" i="1"/>
  <c r="N730" i="1" s="1"/>
  <c r="L722" i="1"/>
  <c r="N722" i="1" s="1"/>
  <c r="L618" i="1"/>
  <c r="N618" i="1" s="1"/>
  <c r="L725" i="1"/>
  <c r="N725" i="1" s="1"/>
  <c r="L717" i="1"/>
  <c r="N717" i="1" s="1"/>
  <c r="L709" i="1"/>
  <c r="N709" i="1" s="1"/>
  <c r="L701" i="1"/>
  <c r="N701" i="1" s="1"/>
  <c r="L693" i="1"/>
  <c r="N693" i="1" s="1"/>
  <c r="L685" i="1"/>
  <c r="N685" i="1" s="1"/>
  <c r="L677" i="1"/>
  <c r="N677" i="1" s="1"/>
  <c r="L669" i="1"/>
  <c r="N669" i="1" s="1"/>
  <c r="L661" i="1"/>
  <c r="N661" i="1" s="1"/>
  <c r="L653" i="1"/>
  <c r="N653" i="1" s="1"/>
  <c r="L645" i="1"/>
  <c r="N645" i="1" s="1"/>
  <c r="L637" i="1"/>
  <c r="N637" i="1" s="1"/>
  <c r="L629" i="1"/>
  <c r="N629" i="1" s="1"/>
  <c r="L621" i="1"/>
  <c r="N621" i="1" s="1"/>
  <c r="L613" i="1"/>
  <c r="N613" i="1" s="1"/>
  <c r="L605" i="1"/>
  <c r="N605" i="1" s="1"/>
  <c r="L597" i="1"/>
  <c r="N597" i="1" s="1"/>
  <c r="L589" i="1"/>
  <c r="N589" i="1" s="1"/>
  <c r="L581" i="1"/>
  <c r="N581" i="1" s="1"/>
  <c r="L573" i="1"/>
  <c r="N573" i="1" s="1"/>
  <c r="L565" i="1"/>
  <c r="N565" i="1" s="1"/>
  <c r="L557" i="1"/>
  <c r="N557" i="1" s="1"/>
  <c r="L549" i="1"/>
  <c r="N549" i="1" s="1"/>
  <c r="L541" i="1"/>
  <c r="N541" i="1" s="1"/>
  <c r="L533" i="1"/>
  <c r="N533" i="1" s="1"/>
  <c r="L525" i="1"/>
  <c r="N525" i="1" s="1"/>
  <c r="L517" i="1"/>
  <c r="N517" i="1" s="1"/>
  <c r="L509" i="1"/>
  <c r="N509" i="1" s="1"/>
  <c r="L501" i="1"/>
  <c r="N501" i="1" s="1"/>
  <c r="L493" i="1"/>
  <c r="N493" i="1" s="1"/>
  <c r="L485" i="1"/>
  <c r="N485" i="1" s="1"/>
  <c r="L477" i="1"/>
  <c r="N477" i="1" s="1"/>
  <c r="L469" i="1"/>
  <c r="N469" i="1" s="1"/>
  <c r="L461" i="1"/>
  <c r="N461" i="1" s="1"/>
  <c r="L453" i="1"/>
  <c r="N453" i="1" s="1"/>
  <c r="L445" i="1"/>
  <c r="N445" i="1" s="1"/>
  <c r="L437" i="1"/>
  <c r="N437" i="1" s="1"/>
  <c r="L429" i="1"/>
  <c r="N429" i="1" s="1"/>
  <c r="L421" i="1"/>
  <c r="N421" i="1" s="1"/>
  <c r="L413" i="1"/>
  <c r="N413" i="1" s="1"/>
  <c r="L405" i="1"/>
  <c r="N405" i="1" s="1"/>
  <c r="L397" i="1"/>
  <c r="N397" i="1" s="1"/>
  <c r="L389" i="1"/>
  <c r="N389" i="1" s="1"/>
  <c r="L381" i="1"/>
  <c r="N381" i="1" s="1"/>
  <c r="L373" i="1"/>
  <c r="N373" i="1" s="1"/>
  <c r="L365" i="1"/>
  <c r="N365" i="1" s="1"/>
  <c r="L357" i="1"/>
  <c r="N357" i="1" s="1"/>
  <c r="L349" i="1"/>
  <c r="N349" i="1" s="1"/>
  <c r="L341" i="1"/>
  <c r="N341" i="1" s="1"/>
  <c r="L333" i="1"/>
  <c r="N333" i="1" s="1"/>
  <c r="L325" i="1"/>
  <c r="N325" i="1" s="1"/>
  <c r="L317" i="1"/>
  <c r="N317" i="1" s="1"/>
  <c r="L309" i="1"/>
  <c r="N309" i="1" s="1"/>
  <c r="L301" i="1"/>
  <c r="N301" i="1" s="1"/>
  <c r="L293" i="1"/>
  <c r="N293" i="1" s="1"/>
  <c r="L285" i="1"/>
  <c r="N285" i="1" s="1"/>
  <c r="L277" i="1"/>
  <c r="N277" i="1" s="1"/>
  <c r="L269" i="1"/>
  <c r="N269" i="1" s="1"/>
  <c r="L261" i="1"/>
  <c r="N261" i="1" s="1"/>
  <c r="L253" i="1"/>
  <c r="N253" i="1" s="1"/>
  <c r="L245" i="1"/>
  <c r="N245" i="1" s="1"/>
  <c r="L237" i="1"/>
  <c r="N237" i="1" s="1"/>
  <c r="L229" i="1"/>
  <c r="N229" i="1" s="1"/>
  <c r="L221" i="1"/>
  <c r="N221" i="1" s="1"/>
  <c r="L213" i="1"/>
  <c r="N213" i="1" s="1"/>
  <c r="L205" i="1"/>
  <c r="N205" i="1" s="1"/>
  <c r="L197" i="1"/>
  <c r="N197" i="1" s="1"/>
  <c r="L189" i="1"/>
  <c r="N189" i="1" s="1"/>
  <c r="L181" i="1"/>
  <c r="N181" i="1" s="1"/>
  <c r="L173" i="1"/>
  <c r="N173" i="1" s="1"/>
  <c r="L165" i="1"/>
  <c r="N165" i="1" s="1"/>
  <c r="L157" i="1"/>
  <c r="N157" i="1" s="1"/>
  <c r="L724" i="1"/>
  <c r="N724" i="1" s="1"/>
  <c r="L716" i="1"/>
  <c r="N716" i="1" s="1"/>
  <c r="L708" i="1"/>
  <c r="N708" i="1" s="1"/>
  <c r="L700" i="1"/>
  <c r="N700" i="1" s="1"/>
  <c r="L692" i="1"/>
  <c r="N692" i="1" s="1"/>
  <c r="L684" i="1"/>
  <c r="N684" i="1" s="1"/>
  <c r="L676" i="1"/>
  <c r="N676" i="1" s="1"/>
  <c r="L668" i="1"/>
  <c r="N668" i="1" s="1"/>
  <c r="L660" i="1"/>
  <c r="N660" i="1" s="1"/>
  <c r="L652" i="1"/>
  <c r="N652" i="1" s="1"/>
  <c r="L644" i="1"/>
  <c r="N644" i="1" s="1"/>
  <c r="L636" i="1"/>
  <c r="N636" i="1" s="1"/>
  <c r="L628" i="1"/>
  <c r="N628" i="1" s="1"/>
  <c r="L620" i="1"/>
  <c r="N620" i="1" s="1"/>
  <c r="L612" i="1"/>
  <c r="N612" i="1" s="1"/>
  <c r="L604" i="1"/>
  <c r="N604" i="1" s="1"/>
  <c r="L596" i="1"/>
  <c r="N596" i="1" s="1"/>
  <c r="L588" i="1"/>
  <c r="N588" i="1" s="1"/>
  <c r="L580" i="1"/>
  <c r="N580" i="1" s="1"/>
  <c r="L572" i="1"/>
  <c r="N572" i="1" s="1"/>
  <c r="L564" i="1"/>
  <c r="N564" i="1" s="1"/>
  <c r="L556" i="1"/>
  <c r="N556" i="1" s="1"/>
  <c r="L548" i="1"/>
  <c r="N548" i="1" s="1"/>
  <c r="L540" i="1"/>
  <c r="N540" i="1" s="1"/>
  <c r="L532" i="1"/>
  <c r="N532" i="1" s="1"/>
  <c r="L524" i="1"/>
  <c r="N524" i="1" s="1"/>
  <c r="L516" i="1"/>
  <c r="N516" i="1" s="1"/>
  <c r="L508" i="1"/>
  <c r="N508" i="1" s="1"/>
  <c r="L500" i="1"/>
  <c r="N500" i="1" s="1"/>
  <c r="L492" i="1"/>
  <c r="N492" i="1" s="1"/>
  <c r="L484" i="1"/>
  <c r="N484" i="1" s="1"/>
  <c r="L476" i="1"/>
  <c r="N476" i="1" s="1"/>
  <c r="L468" i="1"/>
  <c r="N468" i="1" s="1"/>
  <c r="L460" i="1"/>
  <c r="N460" i="1" s="1"/>
  <c r="L452" i="1"/>
  <c r="N452" i="1" s="1"/>
  <c r="L444" i="1"/>
  <c r="N444" i="1" s="1"/>
  <c r="L436" i="1"/>
  <c r="N436" i="1" s="1"/>
  <c r="L428" i="1"/>
  <c r="N428" i="1" s="1"/>
  <c r="L420" i="1"/>
  <c r="N420" i="1" s="1"/>
  <c r="L412" i="1"/>
  <c r="N412" i="1" s="1"/>
  <c r="L404" i="1"/>
  <c r="N404" i="1" s="1"/>
  <c r="L396" i="1"/>
  <c r="N396" i="1" s="1"/>
  <c r="L388" i="1"/>
  <c r="N388" i="1" s="1"/>
  <c r="L380" i="1"/>
  <c r="N380" i="1" s="1"/>
  <c r="L372" i="1"/>
  <c r="N372" i="1" s="1"/>
  <c r="L364" i="1"/>
  <c r="N364" i="1" s="1"/>
  <c r="L356" i="1"/>
  <c r="N356" i="1" s="1"/>
  <c r="L348" i="1"/>
  <c r="N348" i="1" s="1"/>
  <c r="L340" i="1"/>
  <c r="N340" i="1" s="1"/>
  <c r="L332" i="1"/>
  <c r="N332" i="1" s="1"/>
  <c r="L324" i="1"/>
  <c r="N324" i="1" s="1"/>
  <c r="L316" i="1"/>
  <c r="N316" i="1" s="1"/>
  <c r="L308" i="1"/>
  <c r="N308" i="1" s="1"/>
  <c r="L300" i="1"/>
  <c r="N300" i="1" s="1"/>
  <c r="L292" i="1"/>
  <c r="N292" i="1" s="1"/>
  <c r="L284" i="1"/>
  <c r="N284" i="1" s="1"/>
  <c r="L276" i="1"/>
  <c r="N276" i="1" s="1"/>
  <c r="L268" i="1"/>
  <c r="N268" i="1" s="1"/>
  <c r="L260" i="1"/>
  <c r="N260" i="1" s="1"/>
  <c r="L252" i="1"/>
  <c r="N252" i="1" s="1"/>
  <c r="L244" i="1"/>
  <c r="N244" i="1" s="1"/>
  <c r="L236" i="1"/>
  <c r="N236" i="1" s="1"/>
  <c r="L228" i="1"/>
  <c r="N228" i="1" s="1"/>
  <c r="L220" i="1"/>
  <c r="N220" i="1" s="1"/>
  <c r="L212" i="1"/>
  <c r="N212" i="1" s="1"/>
  <c r="L204" i="1"/>
  <c r="N204" i="1" s="1"/>
  <c r="L196" i="1"/>
  <c r="N196" i="1" s="1"/>
  <c r="L188" i="1"/>
  <c r="N188" i="1" s="1"/>
  <c r="L180" i="1"/>
  <c r="N180" i="1" s="1"/>
  <c r="L172" i="1"/>
  <c r="N172" i="1" s="1"/>
  <c r="L164" i="1"/>
  <c r="N164" i="1" s="1"/>
  <c r="L156" i="1"/>
  <c r="N156" i="1" s="1"/>
  <c r="L148" i="1"/>
  <c r="N148" i="1" s="1"/>
  <c r="L140" i="1"/>
  <c r="N140" i="1" s="1"/>
  <c r="L132" i="1"/>
  <c r="N132" i="1" s="1"/>
  <c r="L124" i="1"/>
  <c r="N124" i="1" s="1"/>
  <c r="L715" i="1"/>
  <c r="N715" i="1" s="1"/>
  <c r="L707" i="1"/>
  <c r="N707" i="1" s="1"/>
  <c r="L699" i="1"/>
  <c r="N699" i="1" s="1"/>
  <c r="L691" i="1"/>
  <c r="N691" i="1" s="1"/>
  <c r="L683" i="1"/>
  <c r="N683" i="1" s="1"/>
  <c r="L675" i="1"/>
  <c r="N675" i="1" s="1"/>
  <c r="L667" i="1"/>
  <c r="N667" i="1" s="1"/>
  <c r="L659" i="1"/>
  <c r="N659" i="1" s="1"/>
  <c r="L651" i="1"/>
  <c r="N651" i="1" s="1"/>
  <c r="L643" i="1"/>
  <c r="N643" i="1" s="1"/>
  <c r="L635" i="1"/>
  <c r="N635" i="1" s="1"/>
  <c r="L627" i="1"/>
  <c r="N627" i="1" s="1"/>
  <c r="L619" i="1"/>
  <c r="N619" i="1" s="1"/>
  <c r="L611" i="1"/>
  <c r="N611" i="1" s="1"/>
  <c r="L603" i="1"/>
  <c r="N603" i="1" s="1"/>
  <c r="L595" i="1"/>
  <c r="N595" i="1" s="1"/>
  <c r="L587" i="1"/>
  <c r="N587" i="1" s="1"/>
  <c r="L579" i="1"/>
  <c r="N579" i="1" s="1"/>
  <c r="L571" i="1"/>
  <c r="N571" i="1" s="1"/>
  <c r="L563" i="1"/>
  <c r="N563" i="1" s="1"/>
  <c r="L555" i="1"/>
  <c r="N555" i="1" s="1"/>
  <c r="L547" i="1"/>
  <c r="N547" i="1" s="1"/>
  <c r="L539" i="1"/>
  <c r="N539" i="1" s="1"/>
  <c r="L531" i="1"/>
  <c r="N531" i="1" s="1"/>
  <c r="L523" i="1"/>
  <c r="N523" i="1" s="1"/>
  <c r="L515" i="1"/>
  <c r="N515" i="1" s="1"/>
  <c r="L507" i="1"/>
  <c r="N507" i="1" s="1"/>
  <c r="L499" i="1"/>
  <c r="N499" i="1" s="1"/>
  <c r="L491" i="1"/>
  <c r="N491" i="1" s="1"/>
  <c r="L483" i="1"/>
  <c r="N483" i="1" s="1"/>
  <c r="L475" i="1"/>
  <c r="N475" i="1" s="1"/>
  <c r="L467" i="1"/>
  <c r="N467" i="1" s="1"/>
  <c r="L459" i="1"/>
  <c r="N459" i="1" s="1"/>
  <c r="L451" i="1"/>
  <c r="N451" i="1" s="1"/>
  <c r="L443" i="1"/>
  <c r="N443" i="1" s="1"/>
  <c r="L435" i="1"/>
  <c r="N435" i="1" s="1"/>
  <c r="L427" i="1"/>
  <c r="N427" i="1" s="1"/>
  <c r="L419" i="1"/>
  <c r="N419" i="1" s="1"/>
  <c r="L411" i="1"/>
  <c r="N411" i="1" s="1"/>
  <c r="L403" i="1"/>
  <c r="N403" i="1" s="1"/>
  <c r="L395" i="1"/>
  <c r="N395" i="1" s="1"/>
  <c r="L387" i="1"/>
  <c r="N387" i="1" s="1"/>
  <c r="L379" i="1"/>
  <c r="N379" i="1" s="1"/>
  <c r="L371" i="1"/>
  <c r="N371" i="1" s="1"/>
  <c r="L363" i="1"/>
  <c r="N363" i="1" s="1"/>
  <c r="L355" i="1"/>
  <c r="N355" i="1" s="1"/>
  <c r="L347" i="1"/>
  <c r="N347" i="1" s="1"/>
  <c r="L339" i="1"/>
  <c r="N339" i="1" s="1"/>
  <c r="L331" i="1"/>
  <c r="N331" i="1" s="1"/>
  <c r="L323" i="1"/>
  <c r="N323" i="1" s="1"/>
  <c r="L315" i="1"/>
  <c r="N315" i="1" s="1"/>
  <c r="L307" i="1"/>
  <c r="N307" i="1" s="1"/>
  <c r="L299" i="1"/>
  <c r="N299" i="1" s="1"/>
  <c r="L291" i="1"/>
  <c r="N291" i="1" s="1"/>
  <c r="L283" i="1"/>
  <c r="N283" i="1" s="1"/>
  <c r="L275" i="1"/>
  <c r="N275" i="1" s="1"/>
  <c r="L267" i="1"/>
  <c r="N267" i="1" s="1"/>
  <c r="L259" i="1"/>
  <c r="N259" i="1" s="1"/>
  <c r="L251" i="1"/>
  <c r="N251" i="1" s="1"/>
  <c r="L243" i="1"/>
  <c r="N243" i="1" s="1"/>
  <c r="L235" i="1"/>
  <c r="N235" i="1" s="1"/>
  <c r="L227" i="1"/>
  <c r="N227" i="1" s="1"/>
  <c r="L219" i="1"/>
  <c r="N219" i="1" s="1"/>
  <c r="L211" i="1"/>
  <c r="N211" i="1" s="1"/>
  <c r="L203" i="1"/>
  <c r="N203" i="1" s="1"/>
  <c r="L195" i="1"/>
  <c r="N195" i="1" s="1"/>
  <c r="L187" i="1"/>
  <c r="N187" i="1" s="1"/>
  <c r="L179" i="1"/>
  <c r="N179" i="1" s="1"/>
  <c r="L171" i="1"/>
  <c r="N171" i="1" s="1"/>
  <c r="L163" i="1"/>
  <c r="N163" i="1" s="1"/>
  <c r="L155" i="1"/>
  <c r="N155" i="1" s="1"/>
  <c r="L714" i="1"/>
  <c r="N714" i="1" s="1"/>
  <c r="L706" i="1"/>
  <c r="N706" i="1" s="1"/>
  <c r="L698" i="1"/>
  <c r="N698" i="1" s="1"/>
  <c r="L690" i="1"/>
  <c r="N690" i="1" s="1"/>
  <c r="L682" i="1"/>
  <c r="N682" i="1" s="1"/>
  <c r="L674" i="1"/>
  <c r="N674" i="1" s="1"/>
  <c r="L666" i="1"/>
  <c r="N666" i="1" s="1"/>
  <c r="L658" i="1"/>
  <c r="N658" i="1" s="1"/>
  <c r="L650" i="1"/>
  <c r="N650" i="1" s="1"/>
  <c r="L642" i="1"/>
  <c r="N642" i="1" s="1"/>
  <c r="L634" i="1"/>
  <c r="N634" i="1" s="1"/>
  <c r="L626" i="1"/>
  <c r="N626" i="1" s="1"/>
  <c r="L610" i="1"/>
  <c r="N610" i="1" s="1"/>
  <c r="L602" i="1"/>
  <c r="N602" i="1" s="1"/>
  <c r="L594" i="1"/>
  <c r="N594" i="1" s="1"/>
  <c r="L586" i="1"/>
  <c r="N586" i="1" s="1"/>
  <c r="L578" i="1"/>
  <c r="N578" i="1" s="1"/>
  <c r="L570" i="1"/>
  <c r="N570" i="1" s="1"/>
  <c r="L562" i="1"/>
  <c r="N562" i="1" s="1"/>
  <c r="L554" i="1"/>
  <c r="N554" i="1" s="1"/>
  <c r="L546" i="1"/>
  <c r="N546" i="1" s="1"/>
  <c r="L538" i="1"/>
  <c r="N538" i="1" s="1"/>
  <c r="L530" i="1"/>
  <c r="N530" i="1" s="1"/>
  <c r="L522" i="1"/>
  <c r="N522" i="1" s="1"/>
  <c r="L514" i="1"/>
  <c r="N514" i="1" s="1"/>
  <c r="L506" i="1"/>
  <c r="N506" i="1" s="1"/>
  <c r="L498" i="1"/>
  <c r="N498" i="1" s="1"/>
  <c r="L490" i="1"/>
  <c r="N490" i="1" s="1"/>
  <c r="L482" i="1"/>
  <c r="N482" i="1" s="1"/>
  <c r="L474" i="1"/>
  <c r="N474" i="1" s="1"/>
  <c r="L466" i="1"/>
  <c r="N466" i="1" s="1"/>
  <c r="L458" i="1"/>
  <c r="N458" i="1" s="1"/>
  <c r="L450" i="1"/>
  <c r="N450" i="1" s="1"/>
  <c r="L442" i="1"/>
  <c r="N442" i="1" s="1"/>
  <c r="L434" i="1"/>
  <c r="N434" i="1" s="1"/>
  <c r="L426" i="1"/>
  <c r="N426" i="1" s="1"/>
  <c r="L418" i="1"/>
  <c r="N418" i="1" s="1"/>
  <c r="L410" i="1"/>
  <c r="N410" i="1" s="1"/>
  <c r="L402" i="1"/>
  <c r="N402" i="1" s="1"/>
  <c r="L394" i="1"/>
  <c r="N394" i="1" s="1"/>
  <c r="L386" i="1"/>
  <c r="N386" i="1" s="1"/>
  <c r="L378" i="1"/>
  <c r="N378" i="1" s="1"/>
  <c r="L370" i="1"/>
  <c r="N370" i="1" s="1"/>
  <c r="L362" i="1"/>
  <c r="N362" i="1" s="1"/>
  <c r="L354" i="1"/>
  <c r="N354" i="1" s="1"/>
  <c r="L346" i="1"/>
  <c r="N346" i="1" s="1"/>
  <c r="L338" i="1"/>
  <c r="N338" i="1" s="1"/>
  <c r="L330" i="1"/>
  <c r="N330" i="1" s="1"/>
  <c r="L322" i="1"/>
  <c r="N322" i="1" s="1"/>
  <c r="L314" i="1"/>
  <c r="N314" i="1" s="1"/>
  <c r="L306" i="1"/>
  <c r="N306" i="1" s="1"/>
  <c r="L298" i="1"/>
  <c r="N298" i="1" s="1"/>
  <c r="L290" i="1"/>
  <c r="N290" i="1" s="1"/>
  <c r="L282" i="1"/>
  <c r="N282" i="1" s="1"/>
  <c r="L274" i="1"/>
  <c r="N274" i="1" s="1"/>
  <c r="L266" i="1"/>
  <c r="N266" i="1" s="1"/>
  <c r="L258" i="1"/>
  <c r="N258" i="1" s="1"/>
  <c r="L250" i="1"/>
  <c r="N250" i="1" s="1"/>
  <c r="L242" i="1"/>
  <c r="N242" i="1" s="1"/>
  <c r="L234" i="1"/>
  <c r="N234" i="1" s="1"/>
  <c r="L226" i="1"/>
  <c r="N226" i="1" s="1"/>
  <c r="L218" i="1"/>
  <c r="N218" i="1" s="1"/>
  <c r="L210" i="1"/>
  <c r="N210" i="1" s="1"/>
  <c r="L202" i="1"/>
  <c r="N202" i="1" s="1"/>
  <c r="L194" i="1"/>
  <c r="N194" i="1" s="1"/>
  <c r="L186" i="1"/>
  <c r="N186" i="1" s="1"/>
  <c r="L178" i="1"/>
  <c r="N178" i="1" s="1"/>
  <c r="L170" i="1"/>
  <c r="N170" i="1" s="1"/>
  <c r="L162" i="1"/>
  <c r="N162" i="1" s="1"/>
  <c r="L154" i="1"/>
  <c r="N154" i="1" s="1"/>
  <c r="L146" i="1"/>
  <c r="N146" i="1" s="1"/>
  <c r="L138" i="1"/>
  <c r="N138" i="1" s="1"/>
  <c r="L130" i="1"/>
  <c r="N130" i="1" s="1"/>
  <c r="L122" i="1"/>
  <c r="N122" i="1" s="1"/>
  <c r="L114" i="1"/>
  <c r="N114" i="1" s="1"/>
  <c r="L106" i="1"/>
  <c r="N106" i="1" s="1"/>
  <c r="L98" i="1"/>
  <c r="N98" i="1" s="1"/>
  <c r="L90" i="1"/>
  <c r="N90" i="1" s="1"/>
  <c r="L82" i="1"/>
  <c r="N82" i="1" s="1"/>
  <c r="L74" i="1"/>
  <c r="N74" i="1" s="1"/>
  <c r="L66" i="1"/>
  <c r="N66" i="1" s="1"/>
  <c r="L58" i="1"/>
  <c r="N58" i="1" s="1"/>
  <c r="L50" i="1"/>
  <c r="N50" i="1" s="1"/>
  <c r="L42" i="1"/>
  <c r="N42" i="1" s="1"/>
  <c r="L34" i="1"/>
  <c r="N34" i="1" s="1"/>
  <c r="L26" i="1"/>
  <c r="N26" i="1" s="1"/>
  <c r="L18" i="1"/>
  <c r="N18" i="1" s="1"/>
  <c r="L10" i="1"/>
  <c r="N10" i="1" s="1"/>
  <c r="L609" i="1"/>
  <c r="N609" i="1" s="1"/>
  <c r="L601" i="1"/>
  <c r="N601" i="1" s="1"/>
  <c r="L593" i="1"/>
  <c r="N593" i="1" s="1"/>
  <c r="L585" i="1"/>
  <c r="N585" i="1" s="1"/>
  <c r="L577" i="1"/>
  <c r="N577" i="1" s="1"/>
  <c r="L569" i="1"/>
  <c r="N569" i="1" s="1"/>
  <c r="L561" i="1"/>
  <c r="N561" i="1" s="1"/>
  <c r="L553" i="1"/>
  <c r="N553" i="1" s="1"/>
  <c r="L545" i="1"/>
  <c r="N545" i="1" s="1"/>
  <c r="L537" i="1"/>
  <c r="N537" i="1" s="1"/>
  <c r="L529" i="1"/>
  <c r="N529" i="1" s="1"/>
  <c r="L521" i="1"/>
  <c r="N521" i="1" s="1"/>
  <c r="L513" i="1"/>
  <c r="N513" i="1" s="1"/>
  <c r="L505" i="1"/>
  <c r="N505" i="1" s="1"/>
  <c r="L497" i="1"/>
  <c r="N497" i="1" s="1"/>
  <c r="L489" i="1"/>
  <c r="N489" i="1" s="1"/>
  <c r="L481" i="1"/>
  <c r="N481" i="1" s="1"/>
  <c r="L473" i="1"/>
  <c r="N473" i="1" s="1"/>
  <c r="L465" i="1"/>
  <c r="N465" i="1" s="1"/>
  <c r="L457" i="1"/>
  <c r="N457" i="1" s="1"/>
  <c r="L449" i="1"/>
  <c r="N449" i="1" s="1"/>
  <c r="L441" i="1"/>
  <c r="N441" i="1" s="1"/>
  <c r="L433" i="1"/>
  <c r="N433" i="1" s="1"/>
  <c r="L425" i="1"/>
  <c r="N425" i="1" s="1"/>
  <c r="L417" i="1"/>
  <c r="N417" i="1" s="1"/>
  <c r="L409" i="1"/>
  <c r="N409" i="1" s="1"/>
  <c r="L401" i="1"/>
  <c r="N401" i="1" s="1"/>
  <c r="L393" i="1"/>
  <c r="N393" i="1" s="1"/>
  <c r="L385" i="1"/>
  <c r="N385" i="1" s="1"/>
  <c r="L377" i="1"/>
  <c r="N377" i="1" s="1"/>
  <c r="L369" i="1"/>
  <c r="N369" i="1" s="1"/>
  <c r="L361" i="1"/>
  <c r="N361" i="1" s="1"/>
  <c r="L353" i="1"/>
  <c r="N353" i="1" s="1"/>
  <c r="L345" i="1"/>
  <c r="N345" i="1" s="1"/>
  <c r="L337" i="1"/>
  <c r="N337" i="1" s="1"/>
  <c r="L329" i="1"/>
  <c r="N329" i="1" s="1"/>
  <c r="L321" i="1"/>
  <c r="N321" i="1" s="1"/>
  <c r="L313" i="1"/>
  <c r="N313" i="1" s="1"/>
  <c r="L305" i="1"/>
  <c r="N305" i="1" s="1"/>
  <c r="L297" i="1"/>
  <c r="N297" i="1" s="1"/>
  <c r="L289" i="1"/>
  <c r="N289" i="1" s="1"/>
  <c r="L281" i="1"/>
  <c r="N281" i="1" s="1"/>
  <c r="L273" i="1"/>
  <c r="N273" i="1" s="1"/>
  <c r="L265" i="1"/>
  <c r="N265" i="1" s="1"/>
  <c r="L257" i="1"/>
  <c r="N257" i="1" s="1"/>
  <c r="L249" i="1"/>
  <c r="N249" i="1" s="1"/>
  <c r="L241" i="1"/>
  <c r="N241" i="1" s="1"/>
  <c r="L233" i="1"/>
  <c r="N233" i="1" s="1"/>
  <c r="L225" i="1"/>
  <c r="N225" i="1" s="1"/>
  <c r="L217" i="1"/>
  <c r="N217" i="1" s="1"/>
  <c r="L209" i="1"/>
  <c r="N209" i="1" s="1"/>
  <c r="L201" i="1"/>
  <c r="N201" i="1" s="1"/>
  <c r="L193" i="1"/>
  <c r="N193" i="1" s="1"/>
  <c r="L185" i="1"/>
  <c r="N185" i="1" s="1"/>
  <c r="L177" i="1"/>
  <c r="N177" i="1" s="1"/>
  <c r="L169" i="1"/>
  <c r="N169" i="1" s="1"/>
  <c r="L161" i="1"/>
  <c r="N161" i="1" s="1"/>
  <c r="L153" i="1"/>
  <c r="N153" i="1" s="1"/>
  <c r="L145" i="1"/>
  <c r="N145" i="1" s="1"/>
  <c r="L137" i="1"/>
  <c r="N137" i="1" s="1"/>
  <c r="L129" i="1"/>
  <c r="N129" i="1" s="1"/>
  <c r="L121" i="1"/>
  <c r="N121" i="1" s="1"/>
  <c r="L113" i="1"/>
  <c r="N113" i="1" s="1"/>
  <c r="L105" i="1"/>
  <c r="N105" i="1" s="1"/>
  <c r="L97" i="1"/>
  <c r="N97" i="1" s="1"/>
  <c r="L89" i="1"/>
  <c r="N89" i="1" s="1"/>
  <c r="L81" i="1"/>
  <c r="N81" i="1" s="1"/>
  <c r="L73" i="1"/>
  <c r="N73" i="1" s="1"/>
  <c r="L65" i="1"/>
  <c r="N65" i="1" s="1"/>
  <c r="L57" i="1"/>
  <c r="N57" i="1" s="1"/>
  <c r="L49" i="1"/>
  <c r="N49" i="1" s="1"/>
  <c r="L41" i="1"/>
  <c r="N41" i="1" s="1"/>
  <c r="L33" i="1"/>
  <c r="N33" i="1" s="1"/>
  <c r="L25" i="1"/>
  <c r="N25" i="1" s="1"/>
  <c r="L17" i="1"/>
  <c r="N17" i="1" s="1"/>
  <c r="L9" i="1"/>
  <c r="N9" i="1" s="1"/>
  <c r="L576" i="1"/>
  <c r="N576" i="1" s="1"/>
  <c r="L568" i="1"/>
  <c r="N568" i="1" s="1"/>
  <c r="L560" i="1"/>
  <c r="N560" i="1" s="1"/>
  <c r="L552" i="1"/>
  <c r="N552" i="1" s="1"/>
  <c r="L544" i="1"/>
  <c r="N544" i="1" s="1"/>
  <c r="L536" i="1"/>
  <c r="N536" i="1" s="1"/>
  <c r="L528" i="1"/>
  <c r="N528" i="1" s="1"/>
  <c r="L520" i="1"/>
  <c r="N520" i="1" s="1"/>
  <c r="L512" i="1"/>
  <c r="N512" i="1" s="1"/>
  <c r="L504" i="1"/>
  <c r="N504" i="1" s="1"/>
  <c r="L496" i="1"/>
  <c r="N496" i="1" s="1"/>
  <c r="L488" i="1"/>
  <c r="N488" i="1" s="1"/>
  <c r="L480" i="1"/>
  <c r="N480" i="1" s="1"/>
  <c r="L472" i="1"/>
  <c r="N472" i="1" s="1"/>
  <c r="L464" i="1"/>
  <c r="N464" i="1" s="1"/>
  <c r="L456" i="1"/>
  <c r="N456" i="1" s="1"/>
  <c r="L440" i="1"/>
  <c r="N440" i="1" s="1"/>
  <c r="L432" i="1"/>
  <c r="N432" i="1" s="1"/>
  <c r="L424" i="1"/>
  <c r="N424" i="1" s="1"/>
  <c r="L416" i="1"/>
  <c r="N416" i="1" s="1"/>
  <c r="L408" i="1"/>
  <c r="N408" i="1" s="1"/>
  <c r="L400" i="1"/>
  <c r="N400" i="1" s="1"/>
  <c r="L392" i="1"/>
  <c r="N392" i="1" s="1"/>
  <c r="L384" i="1"/>
  <c r="N384" i="1" s="1"/>
  <c r="L376" i="1"/>
  <c r="N376" i="1" s="1"/>
  <c r="L368" i="1"/>
  <c r="N368" i="1" s="1"/>
  <c r="L360" i="1"/>
  <c r="N360" i="1" s="1"/>
  <c r="L352" i="1"/>
  <c r="N352" i="1" s="1"/>
  <c r="L344" i="1"/>
  <c r="N344" i="1" s="1"/>
  <c r="L336" i="1"/>
  <c r="N336" i="1" s="1"/>
  <c r="L328" i="1"/>
  <c r="N328" i="1" s="1"/>
  <c r="L320" i="1"/>
  <c r="N320" i="1" s="1"/>
  <c r="L312" i="1"/>
  <c r="N312" i="1" s="1"/>
  <c r="L304" i="1"/>
  <c r="N304" i="1" s="1"/>
  <c r="L296" i="1"/>
  <c r="N296" i="1" s="1"/>
  <c r="L288" i="1"/>
  <c r="N288" i="1" s="1"/>
  <c r="L280" i="1"/>
  <c r="N280" i="1" s="1"/>
  <c r="L272" i="1"/>
  <c r="N272" i="1" s="1"/>
  <c r="L264" i="1"/>
  <c r="N264" i="1" s="1"/>
  <c r="L256" i="1"/>
  <c r="N256" i="1" s="1"/>
  <c r="L248" i="1"/>
  <c r="N248" i="1" s="1"/>
  <c r="L240" i="1"/>
  <c r="N240" i="1" s="1"/>
  <c r="L232" i="1"/>
  <c r="N232" i="1" s="1"/>
  <c r="L224" i="1"/>
  <c r="N224" i="1" s="1"/>
  <c r="L216" i="1"/>
  <c r="N216" i="1" s="1"/>
  <c r="L208" i="1"/>
  <c r="N208" i="1" s="1"/>
  <c r="L200" i="1"/>
  <c r="N200" i="1" s="1"/>
  <c r="L192" i="1"/>
  <c r="N192" i="1" s="1"/>
  <c r="L184" i="1"/>
  <c r="N184" i="1" s="1"/>
  <c r="L176" i="1"/>
  <c r="N176" i="1" s="1"/>
  <c r="L168" i="1"/>
  <c r="N168" i="1" s="1"/>
  <c r="L160" i="1"/>
  <c r="N160" i="1" s="1"/>
  <c r="L152" i="1"/>
  <c r="N152" i="1" s="1"/>
  <c r="L144" i="1"/>
  <c r="N144" i="1" s="1"/>
  <c r="L136" i="1"/>
  <c r="N136" i="1" s="1"/>
  <c r="L128" i="1"/>
  <c r="N128" i="1" s="1"/>
  <c r="L120" i="1"/>
  <c r="N120" i="1" s="1"/>
  <c r="L112" i="1"/>
  <c r="N112" i="1" s="1"/>
  <c r="L104" i="1"/>
  <c r="N104" i="1" s="1"/>
  <c r="L96" i="1"/>
  <c r="N96" i="1" s="1"/>
  <c r="L88" i="1"/>
  <c r="N88" i="1" s="1"/>
  <c r="L80" i="1"/>
  <c r="N80" i="1" s="1"/>
  <c r="L72" i="1"/>
  <c r="N72" i="1" s="1"/>
  <c r="L64" i="1"/>
  <c r="N64" i="1" s="1"/>
  <c r="L56" i="1"/>
  <c r="N56" i="1" s="1"/>
  <c r="L48" i="1"/>
  <c r="N48" i="1" s="1"/>
  <c r="L40" i="1"/>
  <c r="N40" i="1" s="1"/>
  <c r="L32" i="1"/>
  <c r="N32" i="1" s="1"/>
  <c r="L24" i="1"/>
  <c r="N24" i="1" s="1"/>
  <c r="L16" i="1"/>
  <c r="N16" i="1" s="1"/>
  <c r="L8" i="1"/>
  <c r="N8" i="1" s="1"/>
  <c r="L567" i="1"/>
  <c r="N567" i="1" s="1"/>
  <c r="L559" i="1"/>
  <c r="N559" i="1" s="1"/>
  <c r="L551" i="1"/>
  <c r="N551" i="1" s="1"/>
  <c r="L543" i="1"/>
  <c r="N543" i="1" s="1"/>
  <c r="L535" i="1"/>
  <c r="N535" i="1" s="1"/>
  <c r="L527" i="1"/>
  <c r="N527" i="1" s="1"/>
  <c r="L519" i="1"/>
  <c r="N519" i="1" s="1"/>
  <c r="L511" i="1"/>
  <c r="N511" i="1" s="1"/>
  <c r="L503" i="1"/>
  <c r="N503" i="1" s="1"/>
  <c r="L495" i="1"/>
  <c r="N495" i="1" s="1"/>
  <c r="L487" i="1"/>
  <c r="N487" i="1" s="1"/>
  <c r="L479" i="1"/>
  <c r="N479" i="1" s="1"/>
  <c r="L471" i="1"/>
  <c r="N471" i="1" s="1"/>
  <c r="L463" i="1"/>
  <c r="N463" i="1" s="1"/>
  <c r="L455" i="1"/>
  <c r="N455" i="1" s="1"/>
  <c r="L447" i="1"/>
  <c r="N447" i="1" s="1"/>
  <c r="L439" i="1"/>
  <c r="N439" i="1" s="1"/>
  <c r="L431" i="1"/>
  <c r="N431" i="1" s="1"/>
  <c r="L423" i="1"/>
  <c r="N423" i="1" s="1"/>
  <c r="L415" i="1"/>
  <c r="N415" i="1" s="1"/>
  <c r="L407" i="1"/>
  <c r="N407" i="1" s="1"/>
  <c r="L399" i="1"/>
  <c r="N399" i="1" s="1"/>
  <c r="L391" i="1"/>
  <c r="N391" i="1" s="1"/>
  <c r="L383" i="1"/>
  <c r="N383" i="1" s="1"/>
  <c r="L375" i="1"/>
  <c r="N375" i="1" s="1"/>
  <c r="L367" i="1"/>
  <c r="N367" i="1" s="1"/>
  <c r="L359" i="1"/>
  <c r="N359" i="1" s="1"/>
  <c r="L351" i="1"/>
  <c r="N351" i="1" s="1"/>
  <c r="L343" i="1"/>
  <c r="N343" i="1" s="1"/>
  <c r="L335" i="1"/>
  <c r="N335" i="1" s="1"/>
  <c r="L327" i="1"/>
  <c r="N327" i="1" s="1"/>
  <c r="L319" i="1"/>
  <c r="N319" i="1" s="1"/>
  <c r="L311" i="1"/>
  <c r="N311" i="1" s="1"/>
  <c r="L303" i="1"/>
  <c r="N303" i="1" s="1"/>
  <c r="L295" i="1"/>
  <c r="N295" i="1" s="1"/>
  <c r="L287" i="1"/>
  <c r="N287" i="1" s="1"/>
  <c r="L279" i="1"/>
  <c r="N279" i="1" s="1"/>
  <c r="L271" i="1"/>
  <c r="N271" i="1" s="1"/>
  <c r="L263" i="1"/>
  <c r="N263" i="1" s="1"/>
  <c r="L255" i="1"/>
  <c r="N255" i="1" s="1"/>
  <c r="L247" i="1"/>
  <c r="N247" i="1" s="1"/>
  <c r="L239" i="1"/>
  <c r="N239" i="1" s="1"/>
  <c r="L231" i="1"/>
  <c r="N231" i="1" s="1"/>
  <c r="L223" i="1"/>
  <c r="N223" i="1" s="1"/>
  <c r="L215" i="1"/>
  <c r="N215" i="1" s="1"/>
  <c r="L207" i="1"/>
  <c r="N207" i="1" s="1"/>
  <c r="L199" i="1"/>
  <c r="N199" i="1" s="1"/>
  <c r="L191" i="1"/>
  <c r="N191" i="1" s="1"/>
  <c r="L183" i="1"/>
  <c r="N183" i="1" s="1"/>
  <c r="L175" i="1"/>
  <c r="N175" i="1" s="1"/>
  <c r="L167" i="1"/>
  <c r="N167" i="1" s="1"/>
  <c r="L159" i="1"/>
  <c r="N159" i="1" s="1"/>
  <c r="L151" i="1"/>
  <c r="N151" i="1" s="1"/>
  <c r="L143" i="1"/>
  <c r="N143" i="1" s="1"/>
  <c r="L135" i="1"/>
  <c r="N135" i="1" s="1"/>
  <c r="L127" i="1"/>
  <c r="N127" i="1" s="1"/>
  <c r="L119" i="1"/>
  <c r="N119" i="1" s="1"/>
  <c r="L111" i="1"/>
  <c r="N111" i="1" s="1"/>
  <c r="L103" i="1"/>
  <c r="N103" i="1" s="1"/>
  <c r="L95" i="1"/>
  <c r="N95" i="1" s="1"/>
  <c r="L87" i="1"/>
  <c r="N87" i="1" s="1"/>
  <c r="L79" i="1"/>
  <c r="N79" i="1" s="1"/>
  <c r="L71" i="1"/>
  <c r="N71" i="1" s="1"/>
  <c r="L63" i="1"/>
  <c r="N63" i="1" s="1"/>
  <c r="L55" i="1"/>
  <c r="N55" i="1" s="1"/>
  <c r="L47" i="1"/>
  <c r="N47" i="1" s="1"/>
  <c r="L39" i="1"/>
  <c r="N39" i="1" s="1"/>
  <c r="L31" i="1"/>
  <c r="N31" i="1" s="1"/>
  <c r="L23" i="1"/>
  <c r="N23" i="1" s="1"/>
  <c r="L15" i="1"/>
  <c r="N15" i="1" s="1"/>
  <c r="L7" i="1"/>
  <c r="N7" i="1" s="1"/>
  <c r="L54" i="1"/>
  <c r="N54" i="1" s="1"/>
  <c r="L46" i="1"/>
  <c r="N46" i="1" s="1"/>
  <c r="L38" i="1"/>
  <c r="N38" i="1" s="1"/>
  <c r="L30" i="1"/>
  <c r="N30" i="1" s="1"/>
  <c r="L22" i="1"/>
  <c r="N22" i="1" s="1"/>
  <c r="L14" i="1"/>
  <c r="N14" i="1" s="1"/>
  <c r="L6" i="1"/>
  <c r="N6" i="1" s="1"/>
  <c r="L149" i="1"/>
  <c r="N149" i="1" s="1"/>
  <c r="L141" i="1"/>
  <c r="N141" i="1" s="1"/>
  <c r="L133" i="1"/>
  <c r="N133" i="1" s="1"/>
  <c r="L125" i="1"/>
  <c r="N125" i="1" s="1"/>
  <c r="L117" i="1"/>
  <c r="N117" i="1" s="1"/>
  <c r="L109" i="1"/>
  <c r="N109" i="1" s="1"/>
  <c r="L101" i="1"/>
  <c r="N101" i="1" s="1"/>
  <c r="L93" i="1"/>
  <c r="N93" i="1" s="1"/>
  <c r="L85" i="1"/>
  <c r="N85" i="1" s="1"/>
  <c r="L77" i="1"/>
  <c r="N77" i="1" s="1"/>
  <c r="L69" i="1"/>
  <c r="N69" i="1" s="1"/>
  <c r="L61" i="1"/>
  <c r="N61" i="1" s="1"/>
  <c r="L53" i="1"/>
  <c r="N53" i="1" s="1"/>
  <c r="L45" i="1"/>
  <c r="N45" i="1" s="1"/>
  <c r="L37" i="1"/>
  <c r="N37" i="1" s="1"/>
  <c r="L29" i="1"/>
  <c r="N29" i="1" s="1"/>
  <c r="L21" i="1"/>
  <c r="N21" i="1" s="1"/>
  <c r="L13" i="1"/>
  <c r="N13" i="1" s="1"/>
  <c r="L5" i="1"/>
  <c r="N5" i="1" s="1"/>
  <c r="L116" i="1"/>
  <c r="N116" i="1" s="1"/>
  <c r="L108" i="1"/>
  <c r="N108" i="1" s="1"/>
  <c r="L100" i="1"/>
  <c r="N100" i="1" s="1"/>
  <c r="L92" i="1"/>
  <c r="N92" i="1" s="1"/>
  <c r="L84" i="1"/>
  <c r="N84" i="1" s="1"/>
  <c r="L76" i="1"/>
  <c r="N76" i="1" s="1"/>
  <c r="L68" i="1"/>
  <c r="N68" i="1" s="1"/>
  <c r="L60" i="1"/>
  <c r="N60" i="1" s="1"/>
  <c r="L52" i="1"/>
  <c r="N52" i="1" s="1"/>
  <c r="L44" i="1"/>
  <c r="N44" i="1" s="1"/>
  <c r="L36" i="1"/>
  <c r="N36" i="1" s="1"/>
  <c r="L28" i="1"/>
  <c r="N28" i="1" s="1"/>
  <c r="L20" i="1"/>
  <c r="N20" i="1" s="1"/>
  <c r="L12" i="1"/>
  <c r="N12" i="1" s="1"/>
  <c r="L4" i="1"/>
  <c r="N4" i="1" s="1"/>
  <c r="L147" i="1"/>
  <c r="N147" i="1" s="1"/>
  <c r="L139" i="1"/>
  <c r="N139" i="1" s="1"/>
  <c r="L131" i="1"/>
  <c r="N131" i="1" s="1"/>
  <c r="L123" i="1"/>
  <c r="N123" i="1" s="1"/>
  <c r="L115" i="1"/>
  <c r="N115" i="1" s="1"/>
  <c r="L107" i="1"/>
  <c r="N107" i="1" s="1"/>
  <c r="L99" i="1"/>
  <c r="N99" i="1" s="1"/>
  <c r="L91" i="1"/>
  <c r="N91" i="1" s="1"/>
  <c r="L83" i="1"/>
  <c r="N83" i="1" s="1"/>
  <c r="L75" i="1"/>
  <c r="N75" i="1" s="1"/>
  <c r="L67" i="1"/>
  <c r="N67" i="1" s="1"/>
  <c r="L59" i="1"/>
  <c r="N59" i="1" s="1"/>
  <c r="L51" i="1"/>
  <c r="N51" i="1" s="1"/>
  <c r="L43" i="1"/>
  <c r="N43" i="1" s="1"/>
  <c r="L35" i="1"/>
  <c r="N35" i="1" s="1"/>
  <c r="L27" i="1"/>
  <c r="N27" i="1" s="1"/>
  <c r="L19" i="1"/>
  <c r="N19" i="1" s="1"/>
  <c r="L11" i="1"/>
  <c r="N11" i="1" s="1"/>
  <c r="L3" i="1"/>
  <c r="N3" i="1" s="1"/>
  <c r="E12" i="5" a="1"/>
  <c r="E12" i="5" s="1"/>
  <c r="D12" i="5" a="1"/>
  <c r="D12" i="5" s="1"/>
  <c r="C12" i="5" a="1"/>
  <c r="C12" i="5" s="1"/>
  <c r="E11" i="5" a="1"/>
  <c r="E11" i="5" s="1"/>
  <c r="D11" i="5" a="1"/>
  <c r="D11" i="5" s="1"/>
  <c r="C11" i="5" a="1"/>
  <c r="C11" i="5" s="1"/>
  <c r="E10" i="5" a="1"/>
  <c r="E10" i="5" s="1"/>
  <c r="D10" i="5" a="1"/>
  <c r="D10" i="5" s="1"/>
  <c r="C10" i="5" a="1"/>
  <c r="C10" i="5" s="1"/>
  <c r="C6" i="5" a="1"/>
  <c r="C6" i="5" s="1"/>
  <c r="C5" i="5" a="1"/>
  <c r="C5" i="5" s="1"/>
  <c r="E6" i="5" a="1"/>
  <c r="E6" i="5" s="1"/>
  <c r="D6" i="5" a="1"/>
  <c r="D6" i="5" s="1"/>
  <c r="E5" i="5" a="1"/>
  <c r="E5" i="5" s="1"/>
  <c r="D5" i="5" a="1"/>
  <c r="D5" i="5" s="1"/>
  <c r="D3" i="4" a="1"/>
  <c r="D3" i="4" s="1"/>
  <c r="C8" i="5" l="1"/>
  <c r="C14" i="5"/>
  <c r="E8" i="5"/>
  <c r="D14" i="5"/>
  <c r="D8" i="5"/>
  <c r="E14" i="5"/>
  <c r="C16" i="5" l="1"/>
  <c r="D16" i="5"/>
  <c r="E1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<sst xmlns="http://schemas.openxmlformats.org/spreadsheetml/2006/main" count="7828" uniqueCount="631">
  <si>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</si>
  <si>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</si>
  <si>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</si>
  <si>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</si>
  <si>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</si>
  <si>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</si>
  <si>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</si>
  <si>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</si>
  <si>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</si>
  <si>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</si>
  <si>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</si>
  <si>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</si>
  <si>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</si>
  <si>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</si>
  <si>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</si>
  <si>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</si>
  <si>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</si>
  <si>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</si>
  <si>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</si>
  <si>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</si>
  <si>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</si>
  <si>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</si>
  <si>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</si>
  <si>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</si>
  <si>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</si>
  <si>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</si>
  <si>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</si>
  <si>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</si>
  <si>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</si>
  <si>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</si>
  <si>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</si>
  <si>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</si>
  <si>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</si>
  <si>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</si>
  <si>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</si>
  <si>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</si>
  <si>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</si>
  <si>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</si>
  <si>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</si>
  <si>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</si>
  <si>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</si>
  <si>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</si>
  <si>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</si>
  <si>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</si>
  <si>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</si>
  <si>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</si>
  <si>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</si>
  <si>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</si>
  <si>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</si>
  <si>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</si>
  <si>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</si>
  <si>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</si>
  <si>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</si>
  <si>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</si>
  <si>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</si>
  <si>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</si>
  <si>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</si>
  <si>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</si>
  <si>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</si>
  <si>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</si>
  <si>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</si>
  <si>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</si>
  <si>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</si>
  <si>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</si>
  <si>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</si>
  <si>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</si>
  <si>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</si>
  <si>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</si>
  <si>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</si>
  <si>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</si>
  <si>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</si>
  <si>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</si>
  <si>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</si>
  <si>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</si>
  <si>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</si>
  <si>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</si>
  <si>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</si>
  <si>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</si>
  <si>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</si>
  <si>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</si>
  <si>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</si>
  <si>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</si>
  <si>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</si>
  <si>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</si>
  <si>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</si>
  <si>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</si>
  <si>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</si>
  <si>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</si>
  <si>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</si>
  <si>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</si>
  <si>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</si>
  <si>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</si>
  <si>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</si>
  <si>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</si>
  <si>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</si>
  <si>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</si>
  <si>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</si>
  <si>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</si>
  <si>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</si>
  <si>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</si>
  <si>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</si>
  <si>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</si>
  <si>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</si>
  <si>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</si>
  <si>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</si>
  <si>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</si>
  <si>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</si>
  <si>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</si>
  <si>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</si>
  <si>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</si>
  <si>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</si>
  <si>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</si>
  <si>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</si>
  <si>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</si>
  <si>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</si>
  <si>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</si>
  <si>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</si>
  <si>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</si>
  <si>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</si>
  <si>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</si>
  <si>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</si>
  <si>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</si>
  <si>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</si>
  <si>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</si>
  <si>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</si>
  <si>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</si>
  <si>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</si>
  <si>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</si>
  <si>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</si>
  <si>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</si>
  <si>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</si>
  <si>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</si>
  <si>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</si>
  <si>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</si>
  <si>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</si>
  <si>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</si>
  <si>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</si>
  <si>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</si>
  <si>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</si>
  <si>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</si>
  <si>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</si>
  <si>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</si>
  <si>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</si>
  <si>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</si>
  <si>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</si>
  <si>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</si>
  <si>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</si>
  <si>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</si>
  <si>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</si>
  <si>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</si>
  <si>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</si>
  <si>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</si>
  <si>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</si>
  <si>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</si>
  <si>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</si>
  <si>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</si>
  <si>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</si>
  <si>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</si>
  <si>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</si>
  <si>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</si>
  <si>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</si>
  <si>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</si>
  <si>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</si>
  <si>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</si>
  <si>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</si>
  <si>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</si>
  <si>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</si>
  <si>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</si>
  <si>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</si>
  <si>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</si>
  <si>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</si>
  <si>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</si>
  <si>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</si>
  <si>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</si>
  <si>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</si>
  <si>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</si>
  <si>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</si>
  <si>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</si>
  <si>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</si>
  <si>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</si>
  <si>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</si>
  <si>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</si>
  <si>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</si>
  <si>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</si>
  <si>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</si>
  <si>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</si>
  <si>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</si>
  <si>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</si>
  <si>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</si>
  <si>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</si>
  <si>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</si>
  <si>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</si>
  <si>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</si>
  <si>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</si>
  <si>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</si>
  <si>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</si>
  <si>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</si>
  <si>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</si>
  <si>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</si>
  <si>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</si>
  <si>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</si>
  <si>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</si>
  <si>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</si>
  <si>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</si>
  <si>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</si>
  <si>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</si>
  <si>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</si>
  <si>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</si>
  <si>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</si>
  <si>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</si>
  <si>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</si>
  <si>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</si>
  <si>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</si>
  <si>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</si>
  <si>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</si>
  <si>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</si>
  <si>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</si>
  <si>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</si>
  <si>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</si>
  <si>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</si>
  <si>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</si>
  <si>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</si>
  <si>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</si>
  <si>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</si>
  <si>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</si>
  <si>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</si>
  <si>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</si>
  <si>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</si>
  <si>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</si>
  <si>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</si>
  <si>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</si>
  <si>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</si>
  <si>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</si>
  <si>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</si>
  <si>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</si>
  <si>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</si>
  <si>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</si>
  <si>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</si>
  <si>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</si>
  <si>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</si>
  <si>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</si>
  <si>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</si>
  <si>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</si>
  <si>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</si>
  <si>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</si>
  <si>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</si>
  <si>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</si>
  <si>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</si>
  <si>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</si>
  <si>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</si>
  <si>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</si>
  <si>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</si>
  <si>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</si>
  <si>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</si>
  <si>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</si>
  <si>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</si>
  <si>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</si>
  <si>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</si>
  <si>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</si>
  <si>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</si>
  <si>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</si>
  <si>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</si>
  <si>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</si>
  <si>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</si>
  <si>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</si>
  <si>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</si>
  <si>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</si>
  <si>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</si>
  <si>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</si>
  <si>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</si>
  <si>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</si>
  <si>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</si>
  <si>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</si>
  <si>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</si>
  <si>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</si>
  <si>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</si>
  <si>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</si>
  <si>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</si>
  <si>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</si>
  <si>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</si>
  <si>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</si>
  <si>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</si>
  <si>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</si>
  <si>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</si>
  <si>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</si>
  <si>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</si>
  <si>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</si>
  <si>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</si>
  <si>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</si>
  <si>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</si>
  <si>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</si>
  <si>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</si>
  <si>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</si>
  <si>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</si>
  <si>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</si>
  <si>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</si>
  <si>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</si>
  <si>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</si>
  <si>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</si>
  <si>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</si>
  <si>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</si>
  <si>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</si>
  <si>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</si>
  <si>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</si>
  <si>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</si>
  <si>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</si>
  <si>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</si>
  <si>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</si>
  <si>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</si>
  <si>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</si>
  <si>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</si>
  <si>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</si>
  <si>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</si>
  <si>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</si>
  <si>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</si>
  <si>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</si>
  <si>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</si>
  <si>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</si>
  <si>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</si>
  <si>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</si>
  <si>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</si>
  <si>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</si>
  <si>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</si>
  <si>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</si>
  <si>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</si>
  <si>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</si>
  <si>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</si>
  <si>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</si>
  <si>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</si>
  <si>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</si>
  <si>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</si>
  <si>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</si>
  <si>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</si>
  <si>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</si>
  <si>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</si>
  <si>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</si>
  <si>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</si>
  <si>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</si>
  <si>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</si>
  <si>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</si>
  <si>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</si>
  <si>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</si>
  <si>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</si>
  <si>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</si>
  <si>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</si>
  <si>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</si>
  <si>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</si>
  <si>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</si>
  <si>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</si>
  <si>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</si>
  <si>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</si>
  <si>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</si>
  <si>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</si>
  <si>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</si>
  <si>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</si>
  <si>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</si>
  <si>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</si>
  <si>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</si>
  <si>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</si>
  <si>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</si>
  <si>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</si>
  <si>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</si>
  <si>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</si>
  <si>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</si>
  <si>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</si>
  <si>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</si>
  <si>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</si>
  <si>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</si>
  <si>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</si>
  <si>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</si>
  <si>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</si>
  <si>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</si>
  <si>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</si>
  <si>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</si>
  <si>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</si>
  <si>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</si>
  <si>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</si>
  <si>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</si>
  <si>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</si>
  <si>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</si>
  <si>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</si>
  <si>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</si>
  <si>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</si>
  <si>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</si>
  <si>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</si>
  <si>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</si>
  <si>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</si>
  <si>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</si>
  <si>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</si>
  <si>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</si>
  <si>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</si>
  <si>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</si>
  <si>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</si>
  <si>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</si>
  <si>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</si>
  <si>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</si>
  <si>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</si>
  <si>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</si>
  <si>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</si>
  <si>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</si>
  <si>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</si>
  <si>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</si>
  <si>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</si>
  <si>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</si>
  <si>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</si>
  <si>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</si>
  <si>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</si>
  <si>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</si>
  <si>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</si>
  <si>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</si>
  <si>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</si>
  <si>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</si>
  <si>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</si>
  <si>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</si>
  <si>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</si>
  <si>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</si>
  <si>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</si>
  <si>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</si>
  <si>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</si>
  <si>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</si>
  <si>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</si>
  <si>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</si>
  <si>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</si>
  <si>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</si>
  <si>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</si>
  <si>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</si>
  <si>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</si>
  <si>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</si>
  <si>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</si>
  <si>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</si>
  <si>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</si>
  <si>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</si>
  <si>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</si>
  <si>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</si>
  <si>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</si>
  <si>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</si>
  <si>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</si>
  <si>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</si>
  <si>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</si>
  <si>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</si>
  <si>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</si>
  <si>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</si>
  <si>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</si>
  <si>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</si>
  <si>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</si>
  <si>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</si>
  <si>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</si>
  <si>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</si>
  <si>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</si>
  <si>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</si>
  <si>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</si>
  <si>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</si>
  <si>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</si>
  <si>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</si>
  <si>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</si>
  <si>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</si>
  <si>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</si>
  <si>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</si>
  <si>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</si>
  <si>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</si>
  <si>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</si>
  <si>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</si>
  <si>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</si>
  <si>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</si>
  <si>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</si>
  <si>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</si>
  <si>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</si>
  <si>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</si>
  <si>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</si>
  <si>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</si>
  <si>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</si>
  <si>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</si>
  <si>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</si>
  <si>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</si>
  <si>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</si>
  <si>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</si>
  <si>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</si>
  <si>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</si>
  <si>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</si>
  <si>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</si>
  <si>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</si>
  <si>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</si>
  <si>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</si>
  <si>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</si>
  <si>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</si>
  <si>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</si>
  <si>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</si>
  <si>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</si>
  <si>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</si>
  <si>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</si>
  <si>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</si>
  <si>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</si>
  <si>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</si>
  <si>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</si>
  <si>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</si>
  <si>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</si>
  <si>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</si>
  <si>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</si>
  <si>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</si>
  <si>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</si>
  <si>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</si>
  <si>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</si>
  <si>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</si>
  <si>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</si>
  <si>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</si>
  <si>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</si>
  <si>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</si>
  <si>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</si>
  <si>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</si>
  <si>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</si>
  <si>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</si>
  <si>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</si>
  <si>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</si>
  <si>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</si>
  <si>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</si>
  <si>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</si>
  <si>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</si>
  <si>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</si>
  <si>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</si>
  <si>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</si>
  <si>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</si>
  <si>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</si>
  <si>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</si>
  <si>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</si>
  <si>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</si>
  <si>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</si>
  <si>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</si>
  <si>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</si>
  <si>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</si>
  <si>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</si>
  <si>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</si>
  <si>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</si>
  <si>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</si>
  <si>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</si>
  <si>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</si>
  <si>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</si>
  <si>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</si>
  <si>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</si>
  <si>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</si>
  <si>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</si>
  <si>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</si>
  <si>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</si>
  <si>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</si>
  <si>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</si>
  <si>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</si>
  <si>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</si>
  <si>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</si>
  <si>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</si>
  <si>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</si>
  <si>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</si>
  <si>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</si>
  <si>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</si>
  <si>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</si>
  <si>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</si>
  <si>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</si>
  <si>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</si>
  <si>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</si>
  <si>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</si>
  <si>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</si>
  <si>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</si>
  <si>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</si>
  <si>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</si>
  <si>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</si>
  <si>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</si>
  <si>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</si>
  <si>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</si>
  <si>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</si>
  <si>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</si>
  <si>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</si>
  <si>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</si>
  <si>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</si>
  <si>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</si>
  <si>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</si>
  <si>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</si>
  <si>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</si>
  <si>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</si>
  <si>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</si>
  <si>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Column Labels</t>
  </si>
  <si>
    <t xml:space="preserve">Average of  Total Revenue </t>
  </si>
  <si>
    <t xml:space="preserve">Total Average of  Total Revenue </t>
  </si>
  <si>
    <t xml:space="preserve">Total StdDev of  Total Revenue </t>
  </si>
  <si>
    <t xml:space="preserve">StdDev of  Total Revenue </t>
  </si>
  <si>
    <t>(blank)</t>
  </si>
  <si>
    <t>Revenue</t>
  </si>
  <si>
    <t>COGS</t>
  </si>
  <si>
    <t>Gross Profit</t>
  </si>
  <si>
    <t>Operating Profit</t>
  </si>
  <si>
    <t>Selling, General and Administrative Expenses</t>
  </si>
  <si>
    <t>Research and Development</t>
  </si>
  <si>
    <t>Other Operating Costs</t>
  </si>
  <si>
    <t>Total Operating Costs</t>
  </si>
  <si>
    <t>Gross Margin</t>
  </si>
  <si>
    <t>Operating Margin</t>
  </si>
  <si>
    <t>Operating Statistics</t>
  </si>
  <si>
    <t>Historical</t>
  </si>
  <si>
    <t>Scenario</t>
  </si>
  <si>
    <t>Revenue Growth %</t>
  </si>
  <si>
    <t>Strong case</t>
  </si>
  <si>
    <t>Base case</t>
  </si>
  <si>
    <t>Weak case</t>
  </si>
  <si>
    <t>Year 5</t>
  </si>
  <si>
    <t>Sum of Gross Margin</t>
  </si>
  <si>
    <t>Sum of Operating Margin</t>
  </si>
  <si>
    <t>Sum of Gross Profit</t>
  </si>
  <si>
    <t>Sum of Operating Profit</t>
  </si>
  <si>
    <t xml:space="preserve">Sum of  Total Revenue </t>
  </si>
  <si>
    <t>Sum of Total Operating Costs</t>
  </si>
  <si>
    <t>Income Statement</t>
  </si>
  <si>
    <t xml:space="preserve">Revenue </t>
  </si>
  <si>
    <t>Total Operating Expenses</t>
  </si>
  <si>
    <t xml:space="preserve">Operating Income </t>
  </si>
  <si>
    <t>Forecast</t>
  </si>
  <si>
    <t>Operating Scenarios - sensitivity analysis</t>
  </si>
  <si>
    <t>Operating Maring</t>
  </si>
  <si>
    <t>Assumptions</t>
  </si>
  <si>
    <t>Count of Gross Profit</t>
  </si>
  <si>
    <t>-2647000000-7352999999</t>
  </si>
  <si>
    <t>7353000000-17352999999</t>
  </si>
  <si>
    <t>17353000000-27352999999</t>
  </si>
  <si>
    <t>27353000000-37352999999</t>
  </si>
  <si>
    <t>47353000000-57352999999</t>
  </si>
  <si>
    <t>57353000000-67352999999</t>
  </si>
  <si>
    <t>37353000000-47352999999</t>
  </si>
  <si>
    <t>Median for Health Care</t>
  </si>
  <si>
    <t>Average for Health Care</t>
  </si>
  <si>
    <t>Average for Information Technology</t>
  </si>
  <si>
    <t>Median for Information Technology</t>
  </si>
  <si>
    <t>Standard Deviation for Health Care</t>
  </si>
  <si>
    <t>Standard Deviation for Information Technology</t>
  </si>
  <si>
    <t xml:space="preserve">Range for Health Care </t>
  </si>
  <si>
    <t>Range for 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</si>
</sst>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10" xfId="0" applyFont="1" applyFill="1" applyBorder="1" applyAlignment="1">
      <alignment horizontal="left"/>
    </xf>
    <xf numFmtId="164" fontId="0" fillId="0" borderId="0" xfId="0" applyNumberFormat="1"/>
    <xf numFmtId="164" fontId="0" fillId="0" borderId="0" xfId="0" applyNumberFormat="1" applyFont="1"/>
    <xf numFmtId="9" fontId="0" fillId="0" borderId="0" xfId="0" applyNumberFormat="1"/>
    <xf numFmtId="10" fontId="0" fillId="0" borderId="0" xfId="0" applyNumberFormat="1"/>
    <xf numFmtId="0" fontId="16" fillId="0" borderId="0" xfId="0" applyFont="1"/>
    <xf numFmtId="10" fontId="0" fillId="0" borderId="0" xfId="0" applyNumberFormat="1" applyFont="1"/>
    <xf numFmtId="2" fontId="0" fillId="0" borderId="0" xfId="0" applyNumberFormat="1"/>
    <xf numFmtId="6" fontId="0" fillId="0" borderId="0" xfId="0" applyNumberFormat="1" applyAlignment="1">
      <alignment horizontal="left"/>
    </xf>
    <xf numFmtId="6" fontId="16" fillId="33" borderId="10" xfId="0" applyNumberFormat="1" applyFont="1" applyFill="1" applyBorder="1" applyAlignment="1">
      <alignment horizontal="left"/>
    </xf>
    <xf numFmtId="0" fontId="0" fillId="0" borderId="0" xfId="0" pivotButton="1" applyNumberFormat="1"/>
    <xf numFmtId="6" fontId="0" fillId="0" borderId="0" xfId="0" pivotButton="1" applyNumberFormat="1" applyAlignment="1">
      <alignment horizontal="left"/>
    </xf>
    <xf numFmtId="6" fontId="16" fillId="0" borderId="0" xfId="0" applyNumberFormat="1" applyFont="1"/>
    <xf numFmtId="0" fontId="16" fillId="0" borderId="0" xfId="0" applyFont="1" applyAlignment="1">
      <alignment horizontal="center"/>
    </xf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[projectdata-nyse_mt.xlsx]Part 1 Energy average revenue 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1 Energy average revenue '!$B$3:$B$5</c:f>
              <c:strCache>
                <c:ptCount val="1"/>
                <c:pt idx="0">
                  <c:v>Energy - Average of  Total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'Part 1 Energy average revenue '!$A$6:$A$10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'Part 1 Energy average revenue '!$B$6:$B$10</c:f>
              <c:numCache>
                <c:formatCode>General</c:formatCode>
                <c:ptCount val="4"/>
                <c:pt idx="0">
                  <c:v>43629114322.580643</c:v>
                </c:pt>
                <c:pt idx="1">
                  <c:v>44065932903.225807</c:v>
                </c:pt>
                <c:pt idx="2">
                  <c:v>41027772161.290321</c:v>
                </c:pt>
                <c:pt idx="3">
                  <c:v>27216366677.419353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1E-42F4-BB00-9F0AAC4DB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9633048"/>
        <c:axId val="589627472"/>
      </c:barChart>
      <c:lineChart>
        <c:grouping val="standard"/>
        <c:varyColors val="0"/>
        <c:ser>
          <c:idx val="1"/>
          <c:order val="1"/>
          <c:tx>
            <c:strRef>
              <c:f>'Part 1 Energy average revenue '!$C$3:$C$5</c:f>
              <c:strCache>
                <c:ptCount val="1"/>
                <c:pt idx="0">
                  <c:v>Energy - StdDev of  Total Revenue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'Part 1 Energy average revenue '!$A$6:$A$10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'Part 1 Energy average revenue '!$C$6:$C$10</c:f>
              <c:numCache>
                <c:formatCode>General</c:formatCode>
                <c:ptCount val="4"/>
                <c:pt idx="0">
                  <c:v>93215477340.612274</c:v>
                </c:pt>
                <c:pt idx="1">
                  <c:v>87598693146.169128</c:v>
                </c:pt>
                <c:pt idx="2">
                  <c:v>81924702343.613678</c:v>
                </c:pt>
                <c:pt idx="3">
                  <c:v>53672059913.329643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1E-42F4-BB00-9F0AAC4DB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633048"/>
        <c:axId val="589627472"/>
      </c:lineChart>
      <c:catAx>
        <c:axId val="589633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627472"/>
        <c:crosses val="autoZero"/>
        <c:auto val="1"/>
        <c:lblAlgn val="ctr"/>
        <c:lblOffset val="100"/>
        <c:noMultiLvlLbl val="0"/>
      </c:catAx>
      <c:valAx>
        <c:axId val="58962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633048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[projectdata-nyse_mt.xlsx]pivot tables for charts!PivotTable1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Profit for Health Care </a:t>
            </a:r>
          </a:p>
        </c:rich>
      </c:tx>
      <c:layout>
        <c:manualLayout>
          <c:xMode val="edge"/>
          <c:yMode val="edge"/>
          <c:x val="0.27516619183285851"/>
          <c:y val="9.07577794460836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028832533214639"/>
          <c:y val="0.19253675814794996"/>
          <c:w val="0.84872918777714768"/>
          <c:h val="0.399065366829146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tables for charts'!$C$4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 for charts'!$B$5:$B$10</c:f>
              <c:strCache>
                <c:ptCount val="5"/>
                <c:pt idx="0">
                  <c:v>-2647000000-7352999999</c:v>
                </c:pt>
                <c:pt idx="1">
                  <c:v>7353000000-17352999999</c:v>
                </c:pt>
                <c:pt idx="2">
                  <c:v>17353000000-27352999999</c:v>
                </c:pt>
                <c:pt idx="3">
                  <c:v>27353000000-37352999999</c:v>
                </c:pt>
                <c:pt idx="4">
                  <c:v>37353000000-47352999999</c:v>
                </c:pt>
              </c:strCache>
            </c:strRef>
          </c:cat>
          <c:val>
            <c:numRef>
              <c:f>'pivot tables for charts'!$C$5:$C$10</c:f>
              <c:numCache>
                <c:formatCode>General</c:formatCode>
                <c:ptCount val="5"/>
                <c:pt idx="0">
                  <c:v>36</c:v>
                </c:pt>
                <c:pt idx="1">
                  <c:v>7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A2-46D6-BC2D-27364D34EC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axId val="470010224"/>
        <c:axId val="470007272"/>
      </c:barChart>
      <c:catAx>
        <c:axId val="4700102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Amount in dollars</a:t>
                </a:r>
              </a:p>
            </c:rich>
          </c:tx>
          <c:layout>
            <c:manualLayout>
              <c:xMode val="edge"/>
              <c:yMode val="edge"/>
              <c:x val="0.42703730001448348"/>
              <c:y val="0.88890247942308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07272"/>
        <c:crosses val="autoZero"/>
        <c:auto val="1"/>
        <c:lblAlgn val="ctr"/>
        <c:lblOffset val="100"/>
        <c:noMultiLvlLbl val="0"/>
      </c:catAx>
      <c:valAx>
        <c:axId val="4700072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 Frequency</a:t>
                </a:r>
              </a:p>
            </c:rich>
          </c:tx>
          <c:layout>
            <c:manualLayout>
              <c:xMode val="edge"/>
              <c:yMode val="edge"/>
              <c:x val="1.7815976233118907E-2"/>
              <c:y val="0.2675628774558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1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[projectdata-nyse_mt.xlsx]pivot tables for charts!PivotTable2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Profit for Information Technology </a:t>
            </a:r>
          </a:p>
        </c:rich>
      </c:tx>
      <c:layout>
        <c:manualLayout>
          <c:xMode val="edge"/>
          <c:yMode val="edge"/>
          <c:x val="0.27443448570209128"/>
          <c:y val="0.120385459063993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 for charts'!$F$4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 for charts'!$E$5:$E$11</c:f>
              <c:strCache>
                <c:ptCount val="6"/>
                <c:pt idx="0">
                  <c:v>-2647000000-7352999999</c:v>
                </c:pt>
                <c:pt idx="1">
                  <c:v>7353000000-17352999999</c:v>
                </c:pt>
                <c:pt idx="2">
                  <c:v>17353000000-27352999999</c:v>
                </c:pt>
                <c:pt idx="3">
                  <c:v>27353000000-37352999999</c:v>
                </c:pt>
                <c:pt idx="4">
                  <c:v>47353000000-57352999999</c:v>
                </c:pt>
                <c:pt idx="5">
                  <c:v>57353000000-67352999999</c:v>
                </c:pt>
              </c:strCache>
            </c:strRef>
          </c:cat>
          <c:val>
            <c:numRef>
              <c:f>'pivot tables for charts'!$F$5:$F$11</c:f>
              <c:numCache>
                <c:formatCode>General</c:formatCode>
                <c:ptCount val="6"/>
                <c:pt idx="0">
                  <c:v>49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AA-48B9-B718-01F6A53817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axId val="629380224"/>
        <c:axId val="629377272"/>
      </c:barChart>
      <c:catAx>
        <c:axId val="6293802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Amount in dollars</a:t>
                </a:r>
              </a:p>
            </c:rich>
          </c:tx>
          <c:layout>
            <c:manualLayout>
              <c:xMode val="edge"/>
              <c:yMode val="edge"/>
              <c:x val="0.38797235993648943"/>
              <c:y val="0.88481620956800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377272"/>
        <c:crosses val="autoZero"/>
        <c:auto val="1"/>
        <c:lblAlgn val="ctr"/>
        <c:lblOffset val="100"/>
        <c:noMultiLvlLbl val="0"/>
      </c:catAx>
      <c:valAx>
        <c:axId val="6293772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Frequency</a:t>
                </a:r>
              </a:p>
            </c:rich>
          </c:tx>
          <c:layout>
            <c:manualLayout>
              <c:xMode val="edge"/>
              <c:yMode val="edge"/>
              <c:x val="1.8518518518518517E-2"/>
              <c:y val="0.302960680639557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38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11</xdr:row>
      <xdr:rowOff>83820</xdr:rowOff>
    </xdr:from>
    <xdr:to>
      <xdr:col>5</xdr:col>
      <xdr:colOff>144780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5CDDD0-E195-49D6-A84F-80198F406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4</xdr:col>
      <xdr:colOff>45720</xdr:colOff>
      <xdr:row>36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83410C-0E83-43ED-AC5A-4A87074EED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53340</xdr:colOff>
      <xdr:row>15</xdr:row>
      <xdr:rowOff>3810</xdr:rowOff>
    </xdr:from>
    <xdr:to>
      <xdr:col>8</xdr:col>
      <xdr:colOff>259080</xdr:colOff>
      <xdr:row>36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0F8B3A-AB7D-4E13-BDC1-AC82A3800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3</xdr:row>
      <xdr:rowOff>22860</xdr:rowOff>
    </xdr:from>
    <xdr:to>
      <xdr:col>14</xdr:col>
      <xdr:colOff>381000</xdr:colOff>
      <xdr:row>22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FF8701-A3B3-46D2-AC66-90F6413A4109}"/>
            </a:ext>
          </a:extLst>
        </xdr:cNvPr>
        <xdr:cNvSpPr txBox="1"/>
      </xdr:nvSpPr>
      <xdr:spPr>
        <a:xfrm>
          <a:off x="9296400" y="571500"/>
          <a:ext cx="4305300" cy="3520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Based on the historical data found for the company HSIC, we have learned that they have a</a:t>
          </a:r>
          <a:r>
            <a:rPr lang="en-US" sz="1100" baseline="0"/>
            <a:t> gross profit increment every year from year 1 to year 3. From year 1 to year 2, their profit grew 6.94%, and from year 2 to year 3, their profit grew 8.48%, so their yearly growth is 1.54%. Therefore, I have estimated their strong case growth at 2%, their base case growth at 1.5% and weak case growth at 1% for from year 3 to year 4 and for from year 4 to year 5. So I have made the assumptions that revenue will grow by 1% from year 3 to year 4, and from year 4 to year 5. 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For the gross margin, HSIC hovers around 28% gross margin, so I have listed 29% for strong case, 28% for base case, and 27% for weakcase.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 I have made the assumption that gross margin will be 27% from year 3 to year 4, and 27% year 4 to year 5.</a:t>
          </a:r>
          <a:endParaRPr lang="en-US">
            <a:effectLst/>
          </a:endParaRP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For the operating margin, HSIC hovers around 7%, so I have listed 8% for strong case, 7% for base case, and 6% for weak case.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So I have made the assumption that operating margin will be 6% from year 3 to year 4, and 6% year 4 to year 5.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g Ting" refreshedDate="44183.714397222226" createdVersion="6" refreshedVersion="6" minRefreshableVersion="3" recordCount="1710" xr:uid="{00000000-000A-0000-FFFF-FFFF04000000}">
  <cacheSource type="worksheet">
    <worksheetSource ref="B1:O1711" sheet="projectdata-nyse_mt"/>
  </cacheSource>
  <cacheFields count="10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g Ting" refreshedDate="44183.74771851852" createdVersion="6" refreshedVersion="6" minRefreshableVersion="3" recordCount="1711" xr:uid="{00000000-000A-0000-FFFF-FFFF07000000}">
  <cacheSource type="worksheet">
    <worksheetSource ref="B1:B1048576" sheet="projectdata-nyse_mt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g Ting" refreshedDate="44188.908269791667" createdVersion="6" refreshedVersion="6" minRefreshableVersion="3" recordCount="1710" xr:uid="{11CBC77F-D8B2-4EC7-AA09-CD22220BB0C3}">
  <cacheSource type="worksheet">
    <worksheetSource ref="B1:Q1711" sheet="projectdata-nyse_mt"/>
  </cacheSource>
  <cacheFields count="16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SemiMixedTypes="0" containsString="0" containsNumber="1" containsInteger="1" minValue="0" maxValue="365086000000"/>
    </cacheField>
    <cacheField name=" Sales, General and Admin. " numFmtId="0">
      <sharedItems containsSemiMixedTypes="0" containsString="0" containsNumber="1" containsInteger="1" minValue="-487000000" maxValue="97041000000"/>
    </cacheField>
    <cacheField name=" Research and Development " numFmtId="0">
      <sharedItems containsSemiMixedTypes="0" containsString="0" containsNumber="1" containsInteger="1" minValue="0" maxValue="12740000000"/>
    </cacheField>
    <cacheField name=" Other Operating Items " numFmtId="0">
      <sharedItems containsSemiMixedTypes="0" containsString="0" containsNumber="1" containsInteger="1" minValue="-87159000" maxValue="54872000000"/>
    </cacheField>
    <cacheField name="Total Operating Costs" numFmtId="6">
      <sharedItems containsSemiMixedTypes="0" containsString="0" containsNumber="1" containsInteger="1" minValue="-487000000" maxValue="97732000000"/>
    </cacheField>
    <cacheField name="Gross Profit" numFmtId="6">
      <sharedItems containsSemiMixedTypes="0" containsString="0" containsNumber="1" containsInteger="1" minValue="-12647000000" maxValue="149453000000" count="1669">
        <n v="14356000000"/>
        <n v="15724000000"/>
        <n v="27030000000"/>
        <n v="29894000000"/>
        <n v="3098036000"/>
        <n v="3252146000"/>
        <n v="4453613000"/>
        <n v="4422772000"/>
        <n v="64304000000"/>
        <n v="70537000000"/>
        <n v="93626000000"/>
        <n v="84263000000"/>
        <n v="13872000000"/>
        <n v="14209000000"/>
        <n v="15534000000"/>
        <n v="18359000000"/>
        <n v="2507819000"/>
        <n v="2982366000"/>
        <n v="3529313000"/>
        <n v="4272606000"/>
        <n v="10151000000"/>
        <n v="10464000000"/>
        <n v="11029000000"/>
        <n v="11658000000"/>
        <n v="3468683000"/>
        <n v="3524985000"/>
        <n v="4051194000"/>
        <n v="5034522000"/>
        <n v="1692411000"/>
        <n v="1830188000"/>
        <n v="2259262000"/>
        <n v="2227173000"/>
        <n v="3623000000"/>
        <n v="3889000000"/>
        <n v="4768000000"/>
        <n v="4020000000"/>
        <n v="1249299000"/>
        <n v="1424146000"/>
        <n v="1658961000"/>
        <n v="1957046000"/>
        <n v="2073700000"/>
        <n v="1999600000"/>
        <n v="2170100000"/>
        <n v="2133400000"/>
        <n v="2304000000"/>
        <n v="2348000000"/>
        <n v="2467000000"/>
        <n v="2597000000"/>
        <n v="8550000000"/>
        <n v="8091200000"/>
        <n v="8692900000"/>
        <n v="9019700000"/>
        <n v="8290000000"/>
        <n v="8598000000"/>
        <n v="8355000000"/>
        <n v="7823000000"/>
        <n v="33469000000"/>
        <n v="34214000000"/>
        <n v="30795000000"/>
        <n v="21746000000"/>
        <n v="572156000"/>
        <n v="594002000"/>
        <n v="603399000"/>
        <n v="616062000"/>
        <n v="2337721000"/>
        <n v="2288090000"/>
        <n v="1658870000"/>
        <n v="2280552000"/>
        <n v="844047000"/>
        <n v="1066835000"/>
        <n v="1352931000"/>
        <n v="1471828000"/>
        <n v="898843000"/>
        <n v="850471000"/>
        <n v="770848000"/>
        <n v="1196872000"/>
        <n v="2338000000"/>
        <n v="2801000000"/>
        <n v="3043000000"/>
        <n v="3663000000"/>
        <n v="11697000000"/>
        <n v="14679000000"/>
        <n v="14046000000"/>
        <n v="12816000000"/>
        <n v="861500000"/>
        <n v="853700000"/>
        <n v="869100000"/>
        <n v="985300000"/>
        <n v="1373790000"/>
        <n v="2060000000"/>
        <n v="2371000000"/>
        <n v="2826000000"/>
        <n v="2991000000"/>
        <n v="3843000000"/>
        <n v="3952000000"/>
        <n v="4511000000"/>
        <n v="1180081000"/>
        <n v="1270494000"/>
        <n v="1424947000"/>
        <n v="1425015000"/>
        <n v="15330000000"/>
        <n v="15641000000"/>
        <n v="17435000000"/>
        <n v="18829000000"/>
        <n v="8360000000"/>
        <n v="9276000000"/>
        <n v="10314000000"/>
        <n v="9939000000"/>
        <n v="2153481000"/>
        <n v="2501534000"/>
        <n v="3005783000"/>
        <n v="3462648000"/>
        <n v="20271000000"/>
        <n v="26236000000"/>
        <n v="35355000000"/>
        <n v="47722000000"/>
        <n v="2759900000"/>
        <n v="2988700000"/>
        <n v="3261500000"/>
        <n v="3313200000"/>
        <n v="13283600000"/>
        <n v="14786400000"/>
        <n v="17019200000"/>
        <n v="18039600000"/>
        <n v="13349000000"/>
        <n v="11833000000"/>
        <n v="10180000000"/>
        <n v="4318000000"/>
        <n v="11639000000"/>
        <n v="15153000000"/>
        <n v="5513000000"/>
        <n v="4969000000"/>
        <n v="2708300000"/>
        <n v="2809100000"/>
        <n v="2955900000"/>
        <n v="3121700000"/>
        <n v="1343200000"/>
        <n v="1450800000"/>
        <n v="1693800000"/>
        <n v="1779500000"/>
        <n v="3299000000"/>
        <n v="3746000000"/>
        <n v="4769000000"/>
        <n v="4465000000"/>
        <n v="3194000000"/>
        <n v="3052000000"/>
        <n v="2883000000"/>
        <n v="3079000000"/>
        <n v="3553000000"/>
        <n v="5940000000"/>
        <n v="1528200000"/>
        <n v="1637700000"/>
        <n v="1651200000"/>
        <n v="1645800000"/>
        <n v="1524426000"/>
        <n v="1590000000"/>
        <n v="1661000000"/>
        <n v="1755000000"/>
        <n v="33301000000"/>
        <n v="34386000000"/>
        <n v="35522000000"/>
        <n v="33966000000"/>
        <n v="837600000"/>
        <n v="979200000"/>
        <n v="1145600000"/>
        <n v="1436200000"/>
        <n v="4740935000"/>
        <n v="4934907000"/>
        <n v="5327031000"/>
        <n v="5608736000"/>
        <n v="13355000000"/>
        <n v="14010000000"/>
        <n v="14026000000"/>
        <n v="13781000000"/>
        <n v="96325000000"/>
        <n v="98663000000"/>
        <n v="92525000000"/>
        <n v="90852000000"/>
        <n v="7134000000"/>
        <n v="4162000000"/>
        <n v="4581000000"/>
        <n v="4146000000"/>
        <n v="4388755000"/>
        <n v="4565582000"/>
        <n v="4619779000"/>
        <n v="4620310000"/>
        <n v="10308000000"/>
        <n v="10242000000"/>
        <n v="9759000000"/>
        <n v="10113000000"/>
        <n v="10984000000"/>
        <n v="9399000000"/>
        <n v="9047000000"/>
        <n v="9191000000"/>
        <n v="1855100000"/>
        <n v="2065000000"/>
        <n v="2114800000"/>
        <n v="2342300000"/>
        <n v="4171000000"/>
        <n v="4301000000"/>
        <n v="4695000000"/>
        <n v="5991000000"/>
        <n v="3811000000"/>
        <n v="4805000000"/>
        <n v="1327000000"/>
        <n v="-132000000"/>
        <n v="6074500000"/>
        <n v="8532300000"/>
        <n v="9523400000"/>
        <n v="9970100000"/>
        <n v="1561700000"/>
        <n v="1592700000"/>
        <n v="1666500000"/>
        <n v="1536700000"/>
        <n v="13011000000"/>
        <n v="11766000000"/>
        <n v="11947000000"/>
        <n v="12651000000"/>
        <n v="4900000000"/>
        <n v="5170000000"/>
        <n v="5304000000"/>
        <n v="1557500000"/>
        <n v="1756400000"/>
        <n v="1703100000"/>
        <n v="1933100000"/>
        <n v="1179978000"/>
        <n v="1364136000"/>
        <n v="1532472000"/>
        <n v="1586485000"/>
        <n v="3364900000"/>
        <n v="2927400000"/>
        <n v="2875600000"/>
        <n v="3090800000"/>
        <n v="4921000000"/>
        <n v="5161000000"/>
        <n v="5712000000"/>
        <n v="6543000000"/>
        <n v="14202000000"/>
        <n v="13842000000"/>
        <n v="12878000000"/>
        <n v="9632000000"/>
        <n v="5316000000"/>
        <n v="6739000000"/>
        <n v="5930000000"/>
        <n v="6019000000"/>
        <n v="768671000"/>
        <n v="891095000"/>
        <n v="999696000"/>
        <n v="1139269000"/>
        <n v="1703691000"/>
        <n v="1874734000"/>
        <n v="2232150000"/>
        <n v="2342425000"/>
        <n v="4811000000"/>
        <n v="5463000000"/>
        <n v="6267000000"/>
        <n v="7006000000"/>
        <n v="6153500000"/>
        <n v="7284500000"/>
        <n v="8835900000"/>
        <n v="10791200000"/>
        <n v="2396026000"/>
        <n v="2798326000"/>
        <n v="3674486000"/>
        <n v="4017357000"/>
        <n v="3113300000"/>
        <n v="2520200000"/>
        <n v="1778500000"/>
        <n v="1547100000"/>
        <n v="5138000000"/>
        <n v="4917000000"/>
        <n v="5182000000"/>
        <n v="5039000000"/>
        <n v="1291400000"/>
        <n v="1438000000"/>
        <n v="1452900000"/>
        <n v="1511800000"/>
        <n v="5235000000"/>
        <n v="6150000000"/>
        <n v="7076000000"/>
        <n v="2469000000"/>
        <n v="1717571000"/>
        <n v="1836095000"/>
        <n v="2007652000"/>
        <n v="2268480000"/>
        <n v="2810000000"/>
        <n v="3135000000"/>
        <n v="3328000000"/>
        <n v="10348000000"/>
        <n v="11219000000"/>
        <n v="11515000000"/>
        <n v="13580000000"/>
        <n v="14586000000"/>
        <n v="634000000"/>
        <n v="783000000"/>
        <n v="788000000"/>
        <n v="947000000"/>
        <n v="9932000000"/>
        <n v="10201000000"/>
        <n v="10109000000"/>
        <n v="2391000000"/>
        <n v="2356000000"/>
        <n v="2465000000"/>
        <n v="2598000000"/>
        <n v="2611000000"/>
        <n v="2562000000"/>
        <n v="2776000000"/>
        <n v="2920000000"/>
        <n v="854769000"/>
        <n v="1117756000"/>
        <n v="1174287000"/>
        <n v="498214000"/>
        <n v="4280000000"/>
        <n v="4861000000"/>
        <n v="4947000000"/>
        <n v="4452000000"/>
        <n v="2004000000"/>
        <n v="2089000000"/>
        <n v="2175000000"/>
        <n v="2389000000"/>
        <n v="1329000000"/>
        <n v="1868000000"/>
        <n v="3882000000"/>
        <n v="5518000000"/>
        <n v="2705000000"/>
        <n v="2351000000"/>
        <n v="2336000000"/>
        <n v="2277000000"/>
        <n v="22368000000"/>
        <n v="22935000000"/>
        <n v="22781000000"/>
        <n v="23947000000"/>
        <n v="914492000"/>
        <n v="1345997000"/>
        <n v="1648131000"/>
        <n v="776156000"/>
        <n v="1371000000"/>
        <n v="1510000000"/>
        <n v="1614000000"/>
        <n v="1617000000"/>
        <n v="1026808000"/>
        <n v="1091570000"/>
        <n v="1070262000"/>
        <n v="1173079000"/>
        <n v="13208000000"/>
        <n v="14182000000"/>
        <n v="15134000000"/>
        <n v="15818000000"/>
        <n v="1319000"/>
        <n v="1372000"/>
        <n v="4054000"/>
        <n v="15165000"/>
        <n v="2912000000"/>
        <n v="2971000000"/>
        <n v="2782000000"/>
        <n v="2780000000"/>
        <n v="2366616000"/>
        <n v="3102575000"/>
        <n v="4084316000"/>
        <n v="5012668000"/>
        <n v="29440000000"/>
        <n v="27769000000"/>
        <n v="29681000000"/>
        <n v="30960000000"/>
        <n v="787445000"/>
        <n v="674816000"/>
        <n v="8095000000"/>
        <n v="8569000000"/>
        <n v="8518000000"/>
        <n v="8287000000"/>
        <n v="1753309000"/>
        <n v="1749759000"/>
        <n v="1921337000"/>
        <n v="2129870000"/>
        <n v="10737000000"/>
        <n v="10588000000"/>
        <n v="10185000000"/>
        <n v="10122000000"/>
        <n v="3068231000"/>
        <n v="3577700000"/>
        <n v="4121600000"/>
        <n v="4975800000"/>
        <n v="2415639000"/>
        <n v="2522637000"/>
        <n v="2661230000"/>
        <n v="2858724000"/>
        <n v="23783000000"/>
        <n v="25367000000"/>
        <n v="26528000000"/>
        <n v="28857000000"/>
        <n v="67254000000"/>
        <n v="60833000000"/>
        <n v="55538000000"/>
        <n v="37140000000"/>
        <n v="1476071000"/>
        <n v="1864483000"/>
        <n v="2121773000"/>
        <n v="1262214000"/>
        <n v="4535000000"/>
        <n v="5087000000"/>
        <n v="4555000000"/>
        <n v="5482000000"/>
        <n v="16809000000"/>
        <n v="17395000000"/>
        <n v="23608000000"/>
        <n v="23699000000"/>
        <n v="11356000000"/>
        <n v="11383000000"/>
        <n v="10018000000"/>
        <n v="10125000000"/>
        <n v="12128100000"/>
        <n v="11291100000"/>
        <n v="8719600000"/>
        <n v="8395100000"/>
        <n v="8139000000"/>
        <n v="8672000000"/>
        <n v="8997000000"/>
        <n v="9379000000"/>
        <n v="5085401000"/>
        <n v="5435742000"/>
        <n v="5802507000"/>
        <n v="6306091000"/>
        <n v="3018000000"/>
        <n v="2820000000"/>
        <n v="2798000000"/>
        <n v="2836000000"/>
        <n v="1405800000"/>
        <n v="1756300000"/>
        <n v="2288300000"/>
        <n v="2654800000"/>
        <n v="9414300000"/>
        <n v="9342000000"/>
        <n v="9892600000"/>
        <n v="10762500000"/>
        <n v="20007000000"/>
        <n v="22393000000"/>
        <n v="24101000000"/>
        <n v="25639000000"/>
        <n v="3846000000"/>
        <n v="4141000000"/>
        <n v="4051000000"/>
        <n v="4065000000"/>
        <n v="2777000000"/>
        <n v="3028000000"/>
        <n v="3010000000"/>
        <n v="3554000000"/>
        <n v="817169000"/>
        <n v="926599000"/>
        <n v="1013117000"/>
        <n v="1112054000"/>
        <n v="2652700000"/>
        <n v="2789800000"/>
        <n v="3034000000"/>
        <n v="4656700000"/>
        <n v="1663000000"/>
        <n v="1558400000"/>
        <n v="1584500000"/>
        <n v="1637100000"/>
        <n v="2778591000"/>
        <n v="2974249000"/>
        <n v="2568144000"/>
        <n v="2471969000"/>
        <n v="3498000000"/>
        <n v="3630000000"/>
        <n v="3723000000"/>
        <n v="3858000000"/>
        <n v="1304400000"/>
        <n v="1295100000"/>
        <n v="1422500000"/>
        <n v="1541100000"/>
        <n v="6677000000"/>
        <n v="9211000000"/>
        <n v="9602000000"/>
        <n v="9731000000"/>
        <n v="2602731000"/>
        <n v="3565673000"/>
        <n v="3675801000"/>
        <n v="3957003000"/>
        <n v="8129000000"/>
        <n v="18306000000"/>
        <n v="11041000000"/>
        <n v="10615000000"/>
        <n v="2409000000"/>
        <n v="2228000000"/>
        <n v="3086000000"/>
        <n v="3042000000"/>
        <n v="6765000000"/>
        <n v="7127000000"/>
        <n v="6821000000"/>
        <n v="6972000000"/>
        <n v="5453300000"/>
        <n v="6092200000"/>
        <n v="6601400000"/>
        <n v="6321600000"/>
        <n v="5163000000"/>
        <n v="5112000000"/>
        <n v="5494000000"/>
        <n v="5718000000"/>
        <n v="1313500000"/>
        <n v="1516600000"/>
        <n v="1591700000"/>
        <n v="1776200000"/>
        <n v="4115000000"/>
        <n v="4217000000"/>
        <n v="4671000000"/>
        <n v="4268000000"/>
        <n v="8155800000"/>
        <n v="8810600000"/>
        <n v="8679800000"/>
        <n v="9081200000"/>
        <n v="1762000000"/>
        <n v="2221000000"/>
        <n v="2580000000"/>
        <n v="9952000000"/>
        <n v="7762000000"/>
        <n v="7008000000"/>
        <n v="6262000000"/>
        <n v="9983208000"/>
        <n v="12420225000"/>
        <n v="15500951000"/>
        <n v="6579671000"/>
        <n v="942759000"/>
        <n v="1088363000"/>
        <n v="1245891000"/>
        <n v="1434361000"/>
        <n v="1121995000"/>
        <n v="1553474000"/>
        <n v="1731184000"/>
        <n v="1839797000"/>
        <n v="1504616000"/>
        <n v="1944794000"/>
        <n v="1430957000"/>
        <n v="1243430000"/>
        <n v="2606353000"/>
        <n v="3303264000"/>
        <n v="3292717000"/>
        <n v="3538633000"/>
        <n v="362986000"/>
        <n v="413254000"/>
        <n v="658392000"/>
        <n v="830899000"/>
        <n v="1365000000"/>
        <n v="1466000000"/>
        <n v="1665000000"/>
        <n v="1403000000"/>
        <n v="4863000000"/>
        <n v="6906000000"/>
        <n v="6563000000"/>
        <n v="3718452000"/>
        <n v="3802062000"/>
        <n v="4368734000"/>
        <n v="4063978000"/>
        <n v="1408600000"/>
        <n v="1528900000"/>
        <n v="1697300000"/>
        <n v="1876500000"/>
        <n v="6894000000"/>
        <n v="5858000000"/>
        <n v="8041000000"/>
        <n v="1835370000"/>
        <n v="1882853000"/>
        <n v="1981427000"/>
        <n v="2187777000"/>
        <n v="3733225000"/>
        <n v="4584404000"/>
        <n v="5362758000"/>
        <n v="7176866000"/>
        <n v="295368000"/>
        <n v="380601000"/>
        <n v="474739000"/>
        <n v="578305000"/>
        <n v="23867000000"/>
        <n v="12174000000"/>
        <n v="18149000000"/>
        <n v="16312000000"/>
        <n v="1719445000"/>
        <n v="1897402000"/>
        <n v="1948934000"/>
        <n v="1964777000"/>
        <n v="5997000000"/>
        <n v="10313000000"/>
        <n v="15061000000"/>
        <n v="23849000000"/>
        <n v="1041600000"/>
        <n v="1366900000"/>
        <n v="1581900000"/>
        <n v="6449000000"/>
        <n v="6284000000"/>
        <n v="1934000000"/>
        <n v="-12647000000"/>
        <n v="27839000000"/>
        <n v="28515000000"/>
        <n v="30469000000"/>
        <n v="33038000000"/>
        <n v="8538000000"/>
        <n v="8433000000"/>
        <n v="8053000000"/>
        <n v="8853000000"/>
        <n v="1228267000"/>
        <n v="1422087000"/>
        <n v="1587562000"/>
        <n v="1657829000"/>
        <n v="1839600000"/>
        <n v="1970700000"/>
        <n v="2085500000"/>
        <n v="2202000000"/>
        <n v="1872000000"/>
        <n v="2038000000"/>
        <n v="2185000000"/>
        <n v="2345000000"/>
        <n v="2034000000"/>
        <n v="2133000000"/>
        <n v="2374000000"/>
        <n v="2505000000"/>
        <n v="735184000"/>
        <n v="737010000"/>
        <n v="750373000"/>
        <n v="753561000"/>
        <n v="1365191000"/>
        <n v="1399033000"/>
        <n v="1094696000"/>
        <n v="790316000"/>
        <n v="1688095000"/>
        <n v="1714617000"/>
        <n v="1487318000"/>
        <n v="1231554000"/>
        <n v="1268300000"/>
        <n v="1200900000"/>
        <n v="1210900000"/>
        <n v="1075400000"/>
        <n v="446959000"/>
        <n v="474167000"/>
        <n v="510595000"/>
        <n v="547979000"/>
        <n v="852749000"/>
        <n v="864632000"/>
        <n v="824941000"/>
        <n v="919267000"/>
        <n v="5011853000"/>
        <n v="4762000000"/>
        <n v="4772000000"/>
        <n v="5576000000"/>
        <n v="5728000000"/>
        <n v="5873000000"/>
        <n v="6130000000"/>
        <n v="6249000000"/>
        <n v="1625965000"/>
        <n v="1670922000"/>
        <n v="1751957000"/>
        <n v="1656630000"/>
        <n v="7231000000"/>
        <n v="8343000000"/>
        <n v="21102000000"/>
        <n v="28633000000"/>
        <n v="6423900000"/>
        <n v="6369800000"/>
        <n v="5949200000"/>
        <n v="5829500000"/>
        <n v="3324000000"/>
        <n v="4052000000"/>
        <n v="3653000000"/>
        <n v="18054000000"/>
        <n v="13808000000"/>
        <n v="18302000000"/>
        <n v="21255000000"/>
        <n v="3778091000"/>
        <n v="4219920000"/>
        <n v="4593761000"/>
        <n v="4555852000"/>
        <n v="1513848000"/>
        <n v="1602011000"/>
        <n v="1751611000"/>
        <n v="1750511000"/>
        <n v="6171000000"/>
        <n v="6293000000"/>
        <n v="6289000000"/>
        <n v="5720000000"/>
        <n v="1438480000"/>
        <n v="1407300000"/>
        <n v="1604412000"/>
        <n v="1538704000"/>
        <n v="4118000000"/>
        <n v="4232000000"/>
        <n v="4279000000"/>
        <n v="4186000000"/>
        <n v="3916160000"/>
        <n v="4136483000"/>
        <n v="4314242000"/>
        <n v="4231428000"/>
        <n v="4471000000"/>
        <n v="5536000000"/>
        <n v="2520000000"/>
        <n v="864000000"/>
        <n v="1104120000"/>
        <n v="1456667000"/>
        <n v="1817104000"/>
        <n v="2093091000"/>
        <n v="2417003000"/>
        <n v="2409256000"/>
        <n v="2578835000"/>
        <n v="2770476000"/>
        <n v="2874417000"/>
        <n v="2756592000"/>
        <n v="2869188000"/>
        <n v="3071076000"/>
        <n v="1611693000"/>
        <n v="1904407000"/>
        <n v="2136332000"/>
        <n v="2276048000"/>
        <n v="27296000000"/>
        <n v="28212000000"/>
        <n v="30656000000"/>
        <n v="33040000000"/>
        <n v="1197990000"/>
        <n v="1641132000"/>
        <n v="1902521000"/>
        <n v="2153428000"/>
        <n v="2013719000"/>
        <n v="1563210000"/>
        <n v="1828305000"/>
        <n v="2040486000"/>
        <n v="25842000000"/>
        <n v="26915000000"/>
        <n v="28389000000"/>
        <n v="30265000000"/>
        <n v="8710000000"/>
        <n v="7936000000"/>
        <n v="6984000000"/>
        <n v="3313000000"/>
        <n v="8891000000"/>
        <n v="9625000000"/>
        <n v="7809000000"/>
        <n v="7602000000"/>
        <n v="2139883000"/>
        <n v="2278455000"/>
        <n v="2440485000"/>
        <n v="2375790000"/>
        <n v="1161400000"/>
        <n v="1245500000"/>
        <n v="1432700000"/>
        <n v="1563300000"/>
        <n v="10691000000"/>
        <n v="11349000000"/>
        <n v="11834000000"/>
        <n v="12152000000"/>
        <n v="1534846000"/>
        <n v="1709253000"/>
        <n v="1458226000"/>
        <n v="725427000"/>
        <n v="15637000000"/>
        <n v="14939000000"/>
        <n v="14616000000"/>
        <n v="25918000000"/>
        <n v="11220000000"/>
        <n v="8998000000"/>
        <n v="1683341000"/>
        <n v="1844890000"/>
        <n v="1847554000"/>
        <n v="1787833000"/>
        <n v="1412816000"/>
        <n v="1564983000"/>
        <n v="1808581000"/>
        <n v="2158175000"/>
        <n v="1727000000"/>
        <n v="1702000000"/>
        <n v="1735000000"/>
        <n v="2335000000"/>
        <n v="2507513000"/>
        <n v="2656014000"/>
        <n v="2911315000"/>
        <n v="3012259000"/>
        <n v="3174000000"/>
        <n v="3177000000"/>
        <n v="3321000000"/>
        <n v="3375000000"/>
        <n v="2859882000"/>
        <n v="3280848000"/>
        <n v="3336166000"/>
        <n v="3382675000"/>
        <n v="8749000000"/>
        <n v="10334000000"/>
        <n v="10020000000"/>
        <n v="9372000000"/>
        <n v="50361000000"/>
        <n v="48684000000"/>
        <n v="46407000000"/>
        <n v="40684000000"/>
        <n v="699148000"/>
        <n v="756118000"/>
        <n v="816116000"/>
        <n v="890270000"/>
        <n v="1175534000"/>
        <n v="1284205000"/>
        <n v="1362150000"/>
        <n v="1351599000"/>
        <n v="911887000"/>
        <n v="1297710000"/>
        <n v="1549290000"/>
        <n v="1666448000"/>
        <n v="31521000000"/>
        <n v="35609000000"/>
        <n v="34679000000"/>
        <n v="36191000000"/>
        <n v="3419000000"/>
        <n v="3640000000"/>
        <n v="3497000000"/>
        <n v="3964000000"/>
        <n v="6565000000"/>
        <n v="7201000000"/>
        <n v="7363000000"/>
        <n v="6897000000"/>
        <n v="6956200000"/>
        <n v="7122300000"/>
        <n v="7537100000"/>
        <n v="7613800000"/>
        <n v="1726842000"/>
        <n v="1735745000"/>
        <n v="1773057000"/>
        <n v="1717951000"/>
        <n v="1594200000"/>
        <n v="1413800000"/>
        <n v="1577900000"/>
        <n v="1890100000"/>
        <n v="5581000000"/>
        <n v="5811000000"/>
        <n v="5517000000"/>
        <n v="5703000000"/>
        <n v="4050400000"/>
        <n v="4644600000"/>
        <n v="5147100000"/>
        <n v="5122900000"/>
        <n v="1824123000"/>
        <n v="2013770000"/>
        <n v="2267038000"/>
        <n v="2522068000"/>
        <n v="1842319000"/>
        <n v="2073784000"/>
        <n v="1968338000"/>
        <n v="1767831000"/>
        <n v="2708800000"/>
        <n v="2941400000"/>
        <n v="2858200000"/>
        <n v="3078600000"/>
        <n v="93646000000"/>
        <n v="97142000000"/>
        <n v="91973000000"/>
        <n v="89716000000"/>
        <n v="4702000000"/>
        <n v="4803000000"/>
        <n v="5100000000"/>
        <n v="5269000000"/>
        <n v="5434000000"/>
        <n v="6103000000"/>
        <n v="5063000000"/>
        <n v="4681000000"/>
        <n v="214130000"/>
        <n v="263459000"/>
        <n v="272444000"/>
        <n v="297207000"/>
        <n v="586399000"/>
        <n v="640029000"/>
        <n v="735280000"/>
        <n v="862292000"/>
        <n v="1605329000"/>
        <n v="1696446000"/>
        <n v="1598820000"/>
        <n v="1821102000"/>
        <n v="6609000000"/>
        <n v="6683000000"/>
        <n v="6624000000"/>
        <n v="6651000000"/>
        <n v="6705000000"/>
        <n v="7791000000"/>
        <n v="7951000000"/>
        <n v="7257000000"/>
        <n v="1464362000"/>
        <n v="1648701000"/>
        <n v="1887527000"/>
        <n v="2018760000"/>
        <n v="28964000000"/>
        <n v="28433000000"/>
        <n v="28109000000"/>
        <n v="26812000000"/>
        <n v="1306566000"/>
        <n v="2016100000"/>
        <n v="2647700000"/>
        <n v="2797200000"/>
        <n v="19893000000"/>
        <n v="20237000000"/>
        <n v="22953000000"/>
        <n v="24334000000"/>
        <n v="6990000000"/>
        <n v="6944000000"/>
        <n v="6925000000"/>
        <n v="6939000000"/>
        <n v="1564000000"/>
        <n v="1699200000"/>
        <n v="1659600000"/>
        <n v="1643100000"/>
        <n v="4386000000"/>
        <n v="4429000000"/>
        <n v="4808000000"/>
        <n v="5204000000"/>
        <n v="695600000"/>
        <n v="709900000"/>
        <n v="790400000"/>
        <n v="923200000"/>
        <n v="1014431000"/>
        <n v="1443540000"/>
        <n v="1716437000"/>
        <n v="2026480000"/>
        <n v="2249700000"/>
        <n v="2223200000"/>
        <n v="2203100000"/>
        <n v="2903300000"/>
        <n v="1724140000"/>
        <n v="2075402000"/>
        <n v="2651913000"/>
        <n v="2833529000"/>
        <n v="1308000000"/>
        <n v="1117000000"/>
        <n v="1012000000"/>
        <n v="890000000"/>
        <n v="959720000"/>
        <n v="1049806000"/>
        <n v="1119412000"/>
        <n v="1080135000"/>
        <n v="17806900000"/>
        <n v="18205000000"/>
        <n v="14683100000"/>
        <n v="14921500000"/>
        <n v="4187000000"/>
        <n v="4683000000"/>
        <n v="4492000000"/>
        <n v="5062000000"/>
        <n v="950300000"/>
        <n v="1004400000"/>
        <n v="1032800000"/>
        <n v="1082000000"/>
        <n v="17327000000"/>
        <n v="18476000000"/>
        <n v="19558000000"/>
        <n v="20570000000"/>
        <n v="1403059000"/>
        <n v="2007481000"/>
        <n v="2284336000"/>
        <n v="2618922000"/>
        <n v="330864000"/>
        <n v="1964071000"/>
        <n v="2657611000"/>
        <n v="2439269000"/>
        <n v="9392000000"/>
        <n v="10928000000"/>
        <n v="13795000000"/>
        <n v="14293000000"/>
        <n v="2525000000"/>
        <n v="2628000000"/>
        <n v="3002000000"/>
        <n v="5757000000"/>
        <n v="6122000000"/>
        <n v="6669000000"/>
        <n v="7052000000"/>
        <n v="11148000000"/>
        <n v="11206000000"/>
        <n v="11242000000"/>
        <n v="10583000000"/>
        <n v="8312000000"/>
        <n v="9441000000"/>
        <n v="9667000000"/>
        <n v="10776000000"/>
        <n v="358613000"/>
        <n v="463440000"/>
        <n v="716953000"/>
        <n v="761878000"/>
        <n v="459984000"/>
        <n v="606219000"/>
        <n v="663318000"/>
        <n v="790790000"/>
        <n v="1624000000"/>
        <n v="1764000000"/>
        <n v="1966000000"/>
        <n v="2123000000"/>
        <n v="1959000000"/>
        <n v="2253000000"/>
        <n v="2456000000"/>
        <n v="3409197000"/>
        <n v="3478883000"/>
        <n v="3001022000"/>
        <n v="2806358000"/>
        <n v="10816300000"/>
        <n v="10902700000"/>
        <n v="10455700000"/>
        <n v="9789200000"/>
        <n v="838459000"/>
        <n v="1128743000"/>
        <n v="1229564000"/>
        <n v="1205464000"/>
        <n v="6881000000"/>
        <n v="8352000000"/>
        <n v="11411000000"/>
        <n v="11416000000"/>
        <n v="1935300000"/>
        <n v="2150100000"/>
        <n v="2404000000"/>
        <n v="2508200000"/>
        <n v="13076000000"/>
        <n v="13110000000"/>
        <n v="12597000000"/>
        <n v="11512000000"/>
        <n v="30163000000"/>
        <n v="30092000000"/>
        <n v="31237000000"/>
        <n v="1490058000"/>
        <n v="1920809000"/>
        <n v="2154192000"/>
        <n v="2410686000"/>
        <n v="2397500000"/>
        <n v="2672200000"/>
        <n v="2708700000"/>
        <n v="2616000000"/>
        <n v="1665800000"/>
        <n v="1730200000"/>
        <n v="1737300000"/>
        <n v="1831700000"/>
        <n v="327134000"/>
        <n v="363957000"/>
        <n v="522360000"/>
        <n v="721767000"/>
        <n v="11924000000"/>
        <n v="12261000000"/>
        <n v="12951000000"/>
        <n v="12893000000"/>
        <n v="14765000000"/>
        <n v="15374000000"/>
        <n v="14891000000"/>
        <n v="15069000000"/>
        <n v="1065656000"/>
        <n v="1172931000"/>
        <n v="1339810000"/>
        <n v="1632301000"/>
        <n v="9563000000"/>
        <n v="10457000000"/>
        <n v="10160000000"/>
        <n v="11114000000"/>
        <n v="7653000000"/>
        <n v="8574000000"/>
        <n v="8182000000"/>
        <n v="7017000000"/>
        <n v="2760200000"/>
        <n v="1926600000"/>
        <n v="1717900000"/>
        <n v="810000000"/>
        <n v="13295000000"/>
        <n v="12402000000"/>
        <n v="13542000000"/>
        <n v="16160000000"/>
        <n v="30821000000"/>
        <n v="27079000000"/>
        <n v="25469000000"/>
        <n v="24564000000"/>
        <n v="9887000000"/>
        <n v="9169000000"/>
        <n v="8600000000"/>
        <n v="3828000000"/>
        <n v="57464000000"/>
        <n v="59755000000"/>
        <n v="60542000000"/>
        <n v="52540000000"/>
        <n v="4492369000"/>
        <n v="4738847000"/>
        <n v="4673067000"/>
        <n v="4922067000"/>
        <n v="1281931000"/>
        <n v="1358750000"/>
        <n v="1351993000"/>
        <n v="1435587000"/>
        <n v="1847000000"/>
        <n v="5437000000"/>
        <n v="5215000000"/>
        <n v="3529427000"/>
        <n v="4059874000"/>
        <n v="4199045000"/>
        <n v="1954810000"/>
        <n v="3528000000"/>
        <n v="4216100000"/>
        <n v="4170000000"/>
        <n v="2204000000"/>
        <n v="2408000000"/>
        <n v="1577000000"/>
        <n v="1784000000"/>
        <n v="1950000000"/>
        <n v="1979000000"/>
        <n v="5980000000"/>
        <n v="8270000000"/>
        <n v="8890000000"/>
        <n v="5630000000"/>
        <n v="3115000000"/>
        <n v="2835000000"/>
        <n v="3417000000"/>
        <n v="1257359000"/>
        <n v="1751896000"/>
        <n v="2188035000"/>
        <n v="2800768000"/>
        <n v="1149000000"/>
        <n v="1446000000"/>
        <n v="1803000000"/>
        <n v="1060000000"/>
        <n v="11034000000"/>
        <n v="12446000000"/>
        <n v="14067000000"/>
        <n v="14971000000"/>
        <n v="3305000000"/>
        <n v="3668000000"/>
        <n v="3633000000"/>
        <n v="3702000000"/>
        <n v="5043000000"/>
        <n v="5104000000"/>
        <n v="5809000000"/>
        <n v="3063000000"/>
        <n v="7175000000"/>
        <n v="7423000000"/>
        <n v="6849000000"/>
        <n v="6843000000"/>
        <n v="3761100000"/>
        <n v="3919000000"/>
        <n v="3833000000"/>
        <n v="3373000000"/>
        <n v="1513538000"/>
        <n v="1410625000"/>
        <n v="1906526000"/>
        <n v="1581262000"/>
        <n v="2226343000"/>
        <n v="2268000000"/>
        <n v="2599000000"/>
        <n v="2811000000"/>
        <n v="2094100000"/>
        <n v="2124900000"/>
        <n v="2203400000"/>
        <n v="2304600000"/>
        <n v="463275000"/>
        <n v="741358000"/>
        <n v="879634000"/>
        <n v="967933000"/>
        <n v="1643802000"/>
        <n v="1649666000"/>
        <n v="2106543000"/>
        <n v="2122154000"/>
        <n v="2715700000"/>
        <n v="2643000000"/>
        <n v="2745700000"/>
        <n v="3097418000"/>
        <n v="3369001000"/>
        <n v="3708901000"/>
        <n v="4162643000"/>
        <n v="13570000000"/>
        <n v="13673000000"/>
        <n v="12509000000"/>
        <n v="6676000000"/>
        <n v="1264500000"/>
        <n v="1265000000"/>
        <n v="1300500000"/>
        <n v="1325800000"/>
        <n v="2241315000"/>
        <n v="2140713000"/>
        <n v="2019469000"/>
        <n v="2688500000"/>
        <n v="2760300000"/>
        <n v="3052800000"/>
        <n v="3379200000"/>
        <n v="3839000000"/>
        <n v="4883000000"/>
        <n v="4120000000"/>
        <n v="4932000000"/>
        <n v="4083681000"/>
        <n v="5715886000"/>
        <n v="7584130000"/>
        <n v="8591807000"/>
        <n v="1190769000"/>
        <n v="1018697000"/>
        <n v="1060549000"/>
        <n v="1322748000"/>
        <n v="3430000000"/>
        <n v="3545000000"/>
        <n v="3850000000"/>
        <n v="4176000000"/>
        <n v="35172000000"/>
        <n v="35445000000"/>
        <n v="34325000000"/>
        <n v="34590000000"/>
        <n v="44836000000"/>
        <n v="41998000000"/>
        <n v="40028000000"/>
        <n v="39203000000"/>
        <n v="4605900000"/>
        <n v="5246600000"/>
        <n v="5266700000"/>
        <n v="5480900000"/>
        <n v="1949390000"/>
        <n v="2614539000"/>
        <n v="3711019000"/>
        <n v="4560733000"/>
        <n v="1493000000"/>
        <n v="1895800000"/>
        <n v="2147900000"/>
        <n v="2929029000"/>
        <n v="3027744000"/>
        <n v="3056499000"/>
        <n v="2537369000"/>
        <n v="1172399000"/>
        <n v="1577884000"/>
        <n v="1628114000"/>
        <n v="1939814000"/>
        <n v="961529000"/>
        <n v="976142000"/>
        <n v="1004608000"/>
        <n v="1024500000"/>
        <n v="20807000000"/>
        <n v="19331000000"/>
        <n v="17429000000"/>
        <n v="17294000000"/>
        <n v="16220000000"/>
        <n v="16528000000"/>
        <n v="15956000000"/>
        <n v="15867000000"/>
        <n v="1265900000"/>
        <n v="2370100000"/>
        <n v="2463000000"/>
        <n v="2185800000"/>
        <n v="1422245000"/>
        <n v="1434192000"/>
        <n v="1403778000"/>
        <n v="1525768000"/>
        <n v="5951000000"/>
        <n v="6443000000"/>
        <n v="6560000000"/>
        <n v="6688000000"/>
        <n v="7256000000"/>
        <n v="5512000000"/>
        <n v="5963000000"/>
        <n v="18212000000"/>
        <n v="14488000000"/>
        <n v="20545000000"/>
        <n v="24372000000"/>
        <n v="20844000000"/>
        <n v="19145000000"/>
        <n v="21029000000"/>
        <n v="21282000000"/>
        <n v="3249200000"/>
        <n v="4219300000"/>
        <n v="4326700000"/>
        <n v="4161600000"/>
        <n v="937707000"/>
        <n v="986933000"/>
        <n v="1168794000"/>
        <n v="923665000"/>
        <n v="4828000000"/>
        <n v="5181000000"/>
        <n v="5311000000"/>
        <n v="4816000000"/>
        <n v="15046000000"/>
        <n v="15801000000"/>
        <n v="14903000000"/>
        <n v="13805000000"/>
        <n v="404927000"/>
        <n v="689308000"/>
        <n v="1049553000"/>
        <n v="1319801000"/>
        <n v="1385734000"/>
        <n v="1485444000"/>
        <n v="1501416000"/>
        <n v="2530590000"/>
        <n v="2654624000"/>
        <n v="2767574000"/>
        <n v="3199681000"/>
        <n v="1723092000"/>
        <n v="1922916000"/>
        <n v="2114471000"/>
        <n v="2160676000"/>
        <n v="1128217000"/>
        <n v="1302015000"/>
        <n v="1516290000"/>
        <n v="1742601000"/>
        <n v="4156000000"/>
        <n v="4310000000"/>
        <n v="4378000000"/>
        <n v="2573800000"/>
        <n v="2753900000"/>
        <n v="2703100000"/>
        <n v="2475500000"/>
        <n v="1671717000"/>
        <n v="1882928000"/>
        <n v="2101899000"/>
        <n v="2164646000"/>
        <n v="2709637000"/>
        <n v="2869429000"/>
        <n v="3103721000"/>
        <n v="3363126000"/>
        <n v="1038351000"/>
        <n v="1316134000"/>
        <n v="1436785000"/>
        <n v="532736000"/>
        <n v="3182500000"/>
        <n v="3160200000"/>
        <n v="3596400000"/>
        <n v="3623700000"/>
        <n v="8484500000"/>
        <n v="9589000000"/>
        <n v="11375200000"/>
        <n v="12804800000"/>
        <n v="1422000000"/>
        <n v="1508000000"/>
        <n v="1620000000"/>
        <n v="1666000000"/>
        <n v="2658000000"/>
        <n v="3113000000"/>
        <n v="2899000000"/>
        <n v="2589900000"/>
        <n v="2687600000"/>
        <n v="2586600000"/>
        <n v="2531600000"/>
        <n v="4206226000"/>
        <n v="4616566000"/>
        <n v="5164484000"/>
        <n v="5559226000"/>
        <n v="1537400000"/>
        <n v="1580500000"/>
        <n v="2074200000"/>
        <n v="2440400000"/>
        <n v="2027600000"/>
        <n v="2031000000"/>
        <n v="1968700000"/>
        <n v="2967800000"/>
        <n v="819809000"/>
        <n v="891400000"/>
        <n v="1019852000"/>
        <n v="1128503000"/>
        <n v="1598600000"/>
        <n v="1733400000"/>
        <n v="1818500000"/>
        <n v="1908300000"/>
        <n v="1696346000"/>
        <n v="1831515000"/>
        <n v="1886560000"/>
        <n v="2030870000"/>
        <n v="7164000000"/>
        <n v="7270000000"/>
        <n v="7436000000"/>
        <n v="7678000000"/>
        <n v="3455777000"/>
        <n v="3705903000"/>
        <n v="3988015000"/>
        <n v="4305911000"/>
        <n v="6491261000"/>
        <n v="6032000000"/>
        <n v="5801000000"/>
        <n v="5514000000"/>
        <n v="857305000"/>
        <n v="964634000"/>
        <n v="1094411000"/>
        <n v="1266185000"/>
        <n v="3001000000"/>
        <n v="3371000000"/>
        <n v="3346000000"/>
        <n v="3583000000"/>
        <n v="10811000000"/>
        <n v="8311000000"/>
        <n v="8472000000"/>
        <n v="8314000000"/>
        <n v="3940000000"/>
        <n v="3809000000"/>
        <n v="2615000000"/>
        <n v="1108300000"/>
        <n v="1991700000"/>
        <n v="2578600000"/>
        <n v="2942300000"/>
        <n v="3903700000"/>
        <n v="4102700000"/>
        <n v="4072000000"/>
        <n v="4267200000"/>
        <n v="766600000"/>
        <n v="1022700000"/>
        <n v="1554500000"/>
        <n v="1665200000"/>
        <n v="2485000000"/>
        <n v="3611000000"/>
        <n v="2444000000"/>
        <n v="10431000000"/>
        <n v="11439000000"/>
        <n v="12257000000"/>
        <n v="13013000000"/>
        <n v="6356000000"/>
        <n v="6602000000"/>
        <n v="7495000000"/>
        <n v="5731000000"/>
        <n v="3392000000"/>
        <n v="3229000000"/>
        <n v="2985000000"/>
        <n v="7996607000"/>
        <n v="8181035000"/>
        <n v="8551516000"/>
        <n v="9040472000"/>
        <n v="72206000000"/>
        <n v="77561000000"/>
        <n v="72302000000"/>
        <n v="79755000000"/>
        <n v="1660500000"/>
        <n v="1653000000"/>
        <n v="1404000000"/>
        <n v="1881900000"/>
        <n v="1491000000"/>
        <n v="1473000000"/>
        <n v="1479000000"/>
        <n v="1276000000"/>
        <n v="1049562000"/>
        <n v="1267874000"/>
        <n v="1449845000"/>
        <n v="1728063000"/>
        <n v="3651000000"/>
        <n v="3972000000"/>
        <n v="4087000000"/>
        <n v="4033000000"/>
        <n v="2409350000"/>
        <n v="940354000"/>
        <n v="1671151000"/>
        <n v="2127609000"/>
        <n v="22733000000"/>
        <n v="21240000000"/>
        <n v="21340000000"/>
        <n v="21788000000"/>
        <n v="2163284000"/>
        <n v="2340400000"/>
        <n v="2537200000"/>
        <n v="2491300000"/>
        <n v="7356972000"/>
        <n v="7817659000"/>
        <n v="8301885000"/>
        <n v="8910415000"/>
        <n v="1633834000"/>
        <n v="1655487000"/>
        <n v="1716711000"/>
        <n v="1749853000"/>
        <n v="5295500000"/>
        <n v="5529100000"/>
        <n v="7492000000"/>
        <n v="7755900000"/>
        <n v="751000000"/>
        <n v="927000000"/>
        <n v="1206000000"/>
        <n v="1434000000"/>
        <n v="12884000000"/>
        <n v="13304000000"/>
        <n v="13092000000"/>
        <n v="12555000000"/>
        <n v="1566054000"/>
        <n v="1753609000"/>
        <n v="1950415000"/>
        <n v="2143174000"/>
        <n v="2358000000"/>
        <n v="2685000000"/>
        <n v="3917000000"/>
        <n v="4697000000"/>
        <n v="3764000000"/>
        <n v="3516000000"/>
        <n v="4960000000"/>
        <n v="6245000000"/>
        <n v="604216000"/>
        <n v="694867000"/>
        <n v="777985000"/>
        <n v="924360000"/>
        <n v="6368000000"/>
        <n v="6364000000"/>
        <n v="7427000000"/>
        <n v="7560000000"/>
        <n v="2218000000"/>
        <n v="1973000000"/>
        <n v="2457000000"/>
        <n v="879297000"/>
        <n v="1136670000"/>
        <n v="1512206000"/>
        <n v="1905547000"/>
        <n v="19332000000"/>
        <n v="21087000000"/>
        <n v="22290000000"/>
        <n v="25734000000"/>
        <n v="471296000"/>
        <n v="500314000"/>
        <n v="547305000"/>
        <n v="612601000"/>
        <n v="783674000"/>
        <n v="941248000"/>
        <n v="1136787000"/>
        <n v="1384333000"/>
        <n v="32830000000"/>
        <n v="36841000000"/>
        <n v="53232000000"/>
        <n v="67802000000"/>
        <n v="3343300000"/>
        <n v="3330200000"/>
        <n v="2802400000"/>
        <n v="3521900000"/>
        <n v="16114000000"/>
        <n v="17891000000"/>
        <n v="17379000000"/>
        <n v="16194000000"/>
        <n v="40553000000"/>
        <n v="41735000000"/>
        <n v="43474000000"/>
        <n v="45416000000"/>
        <n v="1031531000"/>
        <n v="1161342000"/>
        <n v="1174930000"/>
        <n v="1201902000"/>
        <n v="847127000"/>
        <n v="877800000"/>
        <n v="808600000"/>
        <n v="754800000"/>
        <n v="16132000000"/>
        <n v="17002000000"/>
        <n v="15667000000"/>
        <n v="15784000000"/>
        <n v="9846000000"/>
        <n v="10827000000"/>
        <n v="11801000000"/>
        <n v="12856000000"/>
        <n v="1249687000"/>
        <n v="1301700000"/>
        <n v="1282700000"/>
        <n v="1361300000"/>
        <n v="5061975000"/>
        <n v="5488179000"/>
        <n v="5993971000"/>
        <n v="5982944000"/>
        <n v="6995000000"/>
        <n v="7241000000"/>
        <n v="6400000000"/>
        <n v="5804000000"/>
        <n v="11908000000"/>
        <n v="10758000000"/>
        <n v="12703000000"/>
        <n v="13153000000"/>
        <n v="334026000"/>
        <n v="426880000"/>
        <n v="587582000"/>
        <n v="857533000"/>
        <n v="1370611000"/>
        <n v="1358901000"/>
        <n v="1491018000"/>
        <n v="1481866000"/>
        <n v="891140000"/>
        <n v="973180000"/>
        <n v="1030128000"/>
        <n v="1264736000"/>
        <n v="705992000"/>
        <n v="778074000"/>
        <n v="821692000"/>
        <n v="866578000"/>
        <n v="1247157000"/>
        <n v="1081698000"/>
        <n v="519428000"/>
        <n v="907824000"/>
        <n v="1396355000"/>
        <n v="1560070000"/>
        <n v="1875141000"/>
        <n v="2000573000"/>
        <n v="69571000000"/>
        <n v="75663000000"/>
        <n v="77148000000"/>
        <n v="79063000000"/>
        <n v="1106027000"/>
        <n v="1120762000"/>
        <n v="1164431000"/>
        <n v="1199660000"/>
        <n v="4363000000"/>
        <n v="4360000000"/>
        <n v="4221000000"/>
        <n v="3435000000"/>
        <n v="1485900000"/>
        <n v="1536900000"/>
        <n v="1625300000"/>
        <n v="1976700000"/>
        <n v="89520000000"/>
        <n v="86732000000"/>
        <n v="87276000000"/>
        <n v="89070000000"/>
        <n v="4629000000"/>
        <n v="5044000000"/>
        <n v="5416000000"/>
        <n v="5411000000"/>
        <n v="3298000000"/>
        <n v="3395000000"/>
        <n v="3690000000"/>
        <n v="3682000000"/>
        <n v="4871000000"/>
        <n v="4994000000"/>
        <n v="4730000000"/>
        <n v="5123000000"/>
        <n v="2963000000"/>
        <n v="2736000000"/>
        <n v="3129000000"/>
        <n v="3926000000"/>
        <n v="116354000000"/>
        <n v="118225000000"/>
        <n v="120565000000"/>
        <n v="121146000000"/>
        <n v="1933600000"/>
        <n v="2138300000"/>
        <n v="2758600000"/>
        <n v="2470600000"/>
        <n v="2307000000"/>
        <n v="2309800000"/>
        <n v="2284300000"/>
        <n v="996000000"/>
        <n v="1538000000"/>
        <n v="1640000000"/>
        <n v="1388000000"/>
        <n v="2441000000"/>
        <n v="1902709000"/>
        <n v="2142114000"/>
        <n v="2117350000"/>
        <n v="1545509000"/>
        <n v="1286035000"/>
        <n v="1591853000"/>
        <n v="1851345000"/>
        <n v="932745000"/>
        <n v="3418187000"/>
        <n v="3506644000"/>
        <n v="3734783000"/>
        <n v="3990853000"/>
        <n v="2067228000"/>
        <n v="2434745000"/>
        <n v="2362793000"/>
        <n v="3109281000"/>
        <n v="1431446000"/>
        <n v="1639278000"/>
        <n v="1668521000"/>
        <n v="1541974000"/>
        <n v="149453000000"/>
        <n v="136155000000"/>
        <n v="127274000000"/>
        <n v="93898000000"/>
        <n v="1556387000"/>
        <n v="1577400000"/>
        <n v="1599800000"/>
        <n v="1517200000"/>
        <n v="6787000000"/>
        <n v="6485000000"/>
        <n v="6246000000"/>
        <n v="5263000000"/>
        <n v="1502000000"/>
        <n v="1499000000"/>
        <n v="1513000000"/>
        <n v="3366000000"/>
        <n v="3331000000"/>
        <n v="3230758000"/>
        <n v="2890553000"/>
        <n v="3781000000"/>
        <n v="3597000000"/>
        <n v="3346500000"/>
        <n v="3356700000"/>
        <n v="3430500000"/>
        <n v="4197200000"/>
        <n v="2378446000"/>
        <n v="2219899000"/>
        <n v="2311895000"/>
        <n v="2161247000"/>
        <n v="2892000000"/>
        <n v="3068000000"/>
        <n v="3027000000"/>
        <n v="3222000000"/>
      </sharedItems>
      <fieldGroup base="9">
        <rangePr startNum="-12647000000" endNum="149453000000" groupInterval="10000000000"/>
        <groupItems count="19">
          <s v="&lt;-12647000000"/>
          <s v="-12647000000--2647000001"/>
          <s v="-2647000000-7352999999"/>
          <s v="7353000000-17352999999"/>
          <s v="17353000000-27352999999"/>
          <s v="27353000000-37352999999"/>
          <s v="37353000000-47352999999"/>
          <s v="47353000000-57352999999"/>
          <s v="57353000000-67352999999"/>
          <s v="67353000000-77352999999"/>
          <s v="77353000000-87352999999"/>
          <s v="87353000000-97352999999"/>
          <s v="97353000000-107352999999"/>
          <s v="107353000000-117352999999"/>
          <s v="117353000000-127352999999"/>
          <s v="127353000000-137352999999"/>
          <s v="137353000000-147352999999"/>
          <s v="147353000000-157352999999"/>
          <s v="&gt;157353000000"/>
        </groupItems>
      </fieldGroup>
    </cacheField>
    <cacheField name="Operating Profit" numFmtId="6">
      <sharedItems containsSemiMixedTypes="0" containsString="0" containsNumber="1" containsInteger="1" minValue="-25845000000" maxValue="71230000000" count="1642">
        <n v="534000000"/>
        <n v="1958000000"/>
        <n v="5049000000"/>
        <n v="7255000000"/>
        <n v="657315000"/>
        <n v="660318000"/>
        <n v="851710000"/>
        <n v="825780000"/>
        <n v="48999000000"/>
        <n v="52503000000"/>
        <n v="71230000000"/>
        <n v="60024000000"/>
        <n v="6105000000"/>
        <n v="6002000000"/>
        <n v="3763000000"/>
        <n v="7687000000"/>
        <n v="898399000"/>
        <n v="782091000"/>
        <n v="422220000"/>
        <n v="1525774000"/>
        <n v="1360000000"/>
        <n v="2133000000"/>
        <n v="2599000000"/>
        <n v="2867000000"/>
        <n v="449220000"/>
        <n v="432568000"/>
        <n v="904654000"/>
        <n v="1492094000"/>
        <n v="782923000"/>
        <n v="789806000"/>
        <n v="830841000"/>
        <n v="1041796000"/>
        <n v="2130000000"/>
        <n v="2861000000"/>
        <n v="2010000000"/>
        <n v="974364000"/>
        <n v="1098912000"/>
        <n v="1098467000"/>
        <n v="1261860000"/>
        <n v="349800000"/>
        <n v="297600000"/>
        <n v="123800000"/>
        <n v="1300000"/>
        <n v="1188000000"/>
        <n v="1184000000"/>
        <n v="1254000000"/>
        <n v="1259000000"/>
        <n v="2956000000"/>
        <n v="3048900000"/>
        <n v="3127400000"/>
        <n v="3333500000"/>
        <n v="4563000000"/>
        <n v="5109000000"/>
        <n v="4808000000"/>
        <n v="4151000000"/>
        <n v="11978000000"/>
        <n v="12209000000"/>
        <n v="12304000000"/>
        <n v="5329000000"/>
        <n v="185251000"/>
        <n v="249019000"/>
        <n v="264170000"/>
        <n v="256215000"/>
        <n v="867434000"/>
        <n v="802532000"/>
        <n v="256297000"/>
        <n v="929238000"/>
        <n v="314893000"/>
        <n v="415811000"/>
        <n v="490708000"/>
        <n v="466917000"/>
        <n v="511468000"/>
        <n v="610036000"/>
        <n v="327403000"/>
        <n v="581727000"/>
        <n v="532000000"/>
        <n v="838000000"/>
        <n v="932000000"/>
        <n v="1330000000"/>
        <n v="3695000000"/>
        <n v="5012000000"/>
        <n v="4651000000"/>
        <n v="3610000000"/>
        <n v="378400000"/>
        <n v="326300000"/>
        <n v="358600000"/>
        <n v="425500000"/>
        <n v="562554000"/>
        <n v="896000000"/>
        <n v="618000000"/>
        <n v="757000000"/>
        <n v="773000000"/>
        <n v="1520000000"/>
        <n v="1693000000"/>
        <n v="2152000000"/>
        <n v="745872000"/>
        <n v="815079000"/>
        <n v="898586000"/>
        <n v="907716000"/>
        <n v="5867000000"/>
        <n v="6191000000"/>
        <n v="8470000000"/>
        <n v="9794000000"/>
        <n v="1556000000"/>
        <n v="2282000000"/>
        <n v="2903000000"/>
        <n v="2559000000"/>
        <n v="1119719000"/>
        <n v="1214305000"/>
        <n v="1486922000"/>
        <n v="1612789000"/>
        <n v="745000000"/>
        <n v="178000000"/>
        <n v="2233000000"/>
        <n v="4186000000"/>
        <n v="740300000"/>
        <n v="820800000"/>
        <n v="888500000"/>
        <n v="889500000"/>
        <n v="4370100000"/>
        <n v="4588200000"/>
        <n v="5049900000"/>
        <n v="5274700000"/>
        <n v="5135000000"/>
        <n v="4681000000"/>
        <n v="-635000000"/>
        <n v="-25845000000"/>
        <n v="5456000000"/>
        <n v="7878000000"/>
        <n v="-1090000000"/>
        <n v="-1426000000"/>
        <n v="1661900000"/>
        <n v="1923500000"/>
        <n v="2192100000"/>
        <n v="830300000"/>
        <n v="902800000"/>
        <n v="1048700000"/>
        <n v="1110400000"/>
        <n v="645000000"/>
        <n v="1125000000"/>
        <n v="2185000000"/>
        <n v="1968000000"/>
        <n v="1451000000"/>
        <n v="1372000000"/>
        <n v="1183000000"/>
        <n v="1319000000"/>
        <n v="1769000000"/>
        <n v="587000000"/>
        <n v="379300000"/>
        <n v="463500000"/>
        <n v="492300000"/>
        <n v="537700000"/>
        <n v="923266000"/>
        <n v="949000000"/>
        <n v="1001000000"/>
        <n v="1072000000"/>
        <n v="8197000000"/>
        <n v="9404000000"/>
        <n v="10325000000"/>
        <n v="9086000000"/>
        <n v="230000000"/>
        <n v="298900000"/>
        <n v="388700000"/>
        <n v="490200000"/>
        <n v="1773098000"/>
        <n v="1830223000"/>
        <n v="1953051000"/>
        <n v="2060395000"/>
        <n v="6542000000"/>
        <n v="7483000000"/>
        <n v="7444000000"/>
        <n v="5841000000"/>
        <n v="16063000000"/>
        <n v="25893000000"/>
        <n v="15133000000"/>
        <n v="30499000000"/>
        <n v="2770000000"/>
        <n v="496000000"/>
        <n v="656000000"/>
        <n v="449000000"/>
        <n v="1638218000"/>
        <n v="1614587000"/>
        <n v="1554293000"/>
        <n v="1414903000"/>
        <n v="3491000000"/>
        <n v="3919000000"/>
        <n v="3702000000"/>
        <n v="3584000000"/>
        <n v="2229000000"/>
        <n v="1293000000"/>
        <n v="1455000000"/>
        <n v="1573000000"/>
        <n v="639100000"/>
        <n v="781500000"/>
        <n v="843500000"/>
        <n v="947600000"/>
        <n v="1255000000"/>
        <n v="1606000000"/>
        <n v="1500000000"/>
        <n v="2158000000"/>
        <n v="1949000000"/>
        <n v="2859000000"/>
        <n v="-108000000"/>
        <n v="-1331000000"/>
        <n v="2490500000"/>
        <n v="3955700000"/>
        <n v="4984400000"/>
        <n v="5638300000"/>
        <n v="790500000"/>
        <n v="795400000"/>
        <n v="838600000"/>
        <n v="605200000"/>
        <n v="4090000000"/>
        <n v="3096000000"/>
        <n v="2591000000"/>
        <n v="1890000000"/>
        <n v="1090000000"/>
        <n v="1020000000"/>
        <n v="1098000000"/>
        <n v="937000000"/>
        <n v="855200000"/>
        <n v="963700000"/>
        <n v="939700000"/>
        <n v="225900000"/>
        <n v="640321000"/>
        <n v="686426000"/>
        <n v="801822000"/>
        <n v="849365000"/>
        <n v="1299000000"/>
        <n v="1148500000"/>
        <n v="1330300000"/>
        <n v="881400000"/>
        <n v="1888000000"/>
        <n v="1910000000"/>
        <n v="2191000000"/>
        <n v="2436000000"/>
        <n v="5628000000"/>
        <n v="3314000000"/>
        <n v="3785000000"/>
        <n v="1093000000"/>
        <n v="3226000000"/>
        <n v="4513000000"/>
        <n v="3767000000"/>
        <n v="3629000000"/>
        <n v="599026000"/>
        <n v="700705000"/>
        <n v="734595000"/>
        <n v="825173000"/>
        <n v="868527000"/>
        <n v="919873000"/>
        <n v="989073000"/>
        <n v="995326000"/>
        <n v="1342000000"/>
        <n v="1772000000"/>
        <n v="2574000000"/>
        <n v="3071000000"/>
        <n v="1980000000"/>
        <n v="2567700000"/>
        <n v="2554200000"/>
        <n v="3204400000"/>
        <n v="576012000"/>
        <n v="763084000"/>
        <n v="781136000"/>
        <n v="911013000"/>
        <n v="2912400000"/>
        <n v="2370000000"/>
        <n v="1573300000"/>
        <n v="1228100000"/>
        <n v="1268000000"/>
        <n v="1194000000"/>
        <n v="1471000000"/>
        <n v="1478000000"/>
        <n v="545100000"/>
        <n v="622200000"/>
        <n v="641200000"/>
        <n v="674200000"/>
        <n v="1701000000"/>
        <n v="2561000000"/>
        <n v="3607000000"/>
        <n v="-94000000"/>
        <n v="675320000"/>
        <n v="682650000"/>
        <n v="748418000"/>
        <n v="858310000"/>
        <n v="909000000"/>
        <n v="971000000"/>
        <n v="1114000000"/>
        <n v="3355000000"/>
        <n v="2477000000"/>
        <n v="2176000000"/>
        <n v="3304000000"/>
        <n v="3327000000"/>
        <n v="620000000"/>
        <n v="768000000"/>
        <n v="774000000"/>
        <n v="934000000"/>
        <n v="3889000000"/>
        <n v="3556000000"/>
        <n v="3557000000"/>
        <n v="2789000000"/>
        <n v="970000000"/>
        <n v="977000000"/>
        <n v="1008000000"/>
        <n v="1064000000"/>
        <n v="895000000"/>
        <n v="924000000"/>
        <n v="770000000"/>
        <n v="836000000"/>
        <n v="554982000"/>
        <n v="733385000"/>
        <n v="793705000"/>
        <n v="75606000"/>
        <n v="1740000000"/>
        <n v="1995000000"/>
        <n v="2043000000"/>
        <n v="1627000000"/>
        <n v="1142000000"/>
        <n v="1152000000"/>
        <n v="1163000000"/>
        <n v="1297000000"/>
        <n v="136000000"/>
        <n v="277000000"/>
        <n v="464000000"/>
        <n v="705000000"/>
        <n v="1290000000"/>
        <n v="1010000000"/>
        <n v="935000000"/>
        <n v="933000000"/>
        <n v="6156000000"/>
        <n v="7129000000"/>
        <n v="7060000000"/>
        <n v="6415000000"/>
        <n v="292974000"/>
        <n v="547294000"/>
        <n v="885769000"/>
        <n v="41692000"/>
        <n v="876000000"/>
        <n v="916000000"/>
        <n v="979000000"/>
        <n v="327007000"/>
        <n v="306486000"/>
        <n v="236671000"/>
        <n v="324080000"/>
        <n v="3104000000"/>
        <n v="3283000000"/>
        <n v="3689000000"/>
        <n v="3750000000"/>
        <n v="-1156000"/>
        <n v="-2761000"/>
        <n v="-11305000"/>
        <n v="-10688000"/>
        <n v="1131000000"/>
        <n v="1322000000"/>
        <n v="1156000000"/>
        <n v="991000000"/>
        <n v="-110710000"/>
        <n v="-286074000"/>
        <n v="-145633000"/>
        <n v="114923000"/>
        <n v="11301000000"/>
        <n v="9763000000"/>
        <n v="11254000000"/>
        <n v="12928000000"/>
        <n v="456180000"/>
        <n v="305330000"/>
        <n v="3473000000"/>
        <n v="3613000000"/>
        <n v="3389000000"/>
        <n v="565978000"/>
        <n v="602720000"/>
        <n v="696407000"/>
        <n v="781748000"/>
        <n v="2713000000"/>
        <n v="2545000000"/>
        <n v="2410000000"/>
        <n v="2605000000"/>
        <n v="1361496000"/>
        <n v="1677900000"/>
        <n v="1884900000"/>
        <n v="2142000000"/>
        <n v="380717000"/>
        <n v="329056000"/>
        <n v="517633000"/>
        <n v="720280000"/>
        <n v="23783000000"/>
        <n v="25367000000"/>
        <n v="26528000000"/>
        <n v="28857000000"/>
        <n v="36741000000"/>
        <n v="29074000000"/>
        <n v="21711000000"/>
        <n v="-370000000"/>
        <n v="762960000"/>
        <n v="916013000"/>
        <n v="930800000"/>
        <n v="-199373000"/>
        <n v="2858000000"/>
        <n v="3316000000"/>
        <n v="2721000000"/>
        <n v="3536000000"/>
        <n v="3802000000"/>
        <n v="2922000000"/>
        <n v="7837000000"/>
        <n v="6952000000"/>
        <n v="2755000000"/>
        <n v="3046000000"/>
        <n v="3479000000"/>
        <n v="6224700000"/>
        <n v="5461400000"/>
        <n v="3460100000"/>
        <n v="2987700000"/>
        <n v="4239000000"/>
        <n v="4392000000"/>
        <n v="4214000000"/>
        <n v="4252000000"/>
        <n v="1655276000"/>
        <n v="1736185000"/>
        <n v="1769093000"/>
        <n v="1940294000"/>
        <n v="1201000000"/>
        <n v="983000000"/>
        <n v="1399000000"/>
        <n v="755900000"/>
        <n v="929400000"/>
        <n v="1285300000"/>
        <n v="1554500000"/>
        <n v="3095200000"/>
        <n v="3120500000"/>
        <n v="3346600000"/>
        <n v="3469100000"/>
        <n v="9450000000"/>
        <n v="11540000000"/>
        <n v="13224000000"/>
        <n v="14358000000"/>
        <n v="1972000000"/>
        <n v="2120000000"/>
        <n v="2052000000"/>
        <n v="2053000000"/>
        <n v="1764000000"/>
        <n v="1898000000"/>
        <n v="1900000000"/>
        <n v="2275000000"/>
        <n v="366078000"/>
        <n v="381812000"/>
        <n v="385136000"/>
        <n v="401911000"/>
        <n v="920100000"/>
        <n v="970300000"/>
        <n v="1040200000"/>
        <n v="1049700000"/>
        <n v="461500000"/>
        <n v="440000000"/>
        <n v="426300000"/>
        <n v="369300000"/>
        <n v="1161670000"/>
        <n v="1215484000"/>
        <n v="920762000"/>
        <n v="714446000"/>
        <n v="1046000000"/>
        <n v="1180000000"/>
        <n v="1298000000"/>
        <n v="1433000000"/>
        <n v="400900000"/>
        <n v="325300000"/>
        <n v="429700000"/>
        <n v="628000000"/>
        <n v="3567000000"/>
        <n v="5269000000"/>
        <n v="5323000000"/>
        <n v="5452000000"/>
        <n v="1370883000"/>
        <n v="1520428000"/>
        <n v="1806360000"/>
        <n v="1371844000"/>
        <n v="2606000000"/>
        <n v="6697000000"/>
        <n v="171000000"/>
        <n v="2347000000"/>
        <n v="148000000"/>
        <n v="32000000"/>
        <n v="948000000"/>
        <n v="898000000"/>
        <n v="2454000000"/>
        <n v="2476000000"/>
        <n v="2197000000"/>
        <n v="2325000000"/>
        <n v="1435000000"/>
        <n v="1731900000"/>
        <n v="2023800000"/>
        <n v="1976100000"/>
        <n v="2244000000"/>
        <n v="2164000000"/>
        <n v="2427000000"/>
        <n v="2471000000"/>
        <n v="480000000"/>
        <n v="611200000"/>
        <n v="638200000"/>
        <n v="693900000"/>
        <n v="2257000000"/>
        <n v="2286000000"/>
        <n v="2629000000"/>
        <n v="2013000000"/>
        <n v="1558800000"/>
        <n v="1824700000"/>
        <n v="1606300000"/>
        <n v="1743400000"/>
        <n v="920000000"/>
        <n v="1938000000"/>
        <n v="1239000000"/>
        <n v="1567000000"/>
        <n v="3942000000"/>
        <n v="3387000000"/>
        <n v="2943000000"/>
        <n v="2504000000"/>
        <n v="2951071000"/>
        <n v="4198153000"/>
        <n v="6218276000"/>
        <n v="91707000"/>
        <n v="411579000"/>
        <n v="466950000"/>
        <n v="511772000"/>
        <n v="609065000"/>
        <n v="514093000"/>
        <n v="512322000"/>
        <n v="921375000"/>
        <n v="1008820000"/>
        <n v="650635000"/>
        <n v="1027362000"/>
        <n v="361816000"/>
        <n v="42763000"/>
        <n v="1118206000"/>
        <n v="1529435000"/>
        <n v="1632849000"/>
        <n v="1764164000"/>
        <n v="169240000"/>
        <n v="194150000"/>
        <n v="256922000"/>
        <n v="337386000"/>
        <n v="-27000000"/>
        <n v="322000000"/>
        <n v="571000000"/>
        <n v="294000000"/>
        <n v="1530000000"/>
        <n v="2147000000"/>
        <n v="2449000000"/>
        <n v="2342000000"/>
        <n v="1656705000"/>
        <n v="1652967000"/>
        <n v="2186641000"/>
        <n v="1651704000"/>
        <n v="419900000"/>
        <n v="456200000"/>
        <n v="422100000"/>
        <n v="642700000"/>
        <n v="3646000000"/>
        <n v="2390000000"/>
        <n v="4391000000"/>
        <n v="3160000000"/>
        <n v="530798000"/>
        <n v="552073000"/>
        <n v="594648000"/>
        <n v="721484000"/>
        <n v="510451000"/>
        <n v="587775000"/>
        <n v="421057000"/>
        <n v="578997000"/>
        <n v="162592000"/>
        <n v="222101000"/>
        <n v="288294000"/>
        <n v="364057000"/>
        <n v="13017000000"/>
        <n v="332000000"/>
        <n v="7647000000"/>
        <n v="4116000000"/>
        <n v="712014000"/>
        <n v="786626000"/>
        <n v="827344000"/>
        <n v="795307000"/>
        <n v="2804000000"/>
        <n v="4994000000"/>
        <n v="6225000000"/>
        <n v="12427000000"/>
        <n v="161100000"/>
        <n v="347000000"/>
        <n v="410500000"/>
        <n v="512700000"/>
        <n v="5733000000"/>
        <n v="5417000000"/>
        <n v="1216000000"/>
        <n v="-13343000000"/>
        <n v="5094000000"/>
        <n v="3815000000"/>
        <n v="2143000000"/>
        <n v="3077000000"/>
        <n v="2134000000"/>
        <n v="2377000000"/>
        <n v="1062000000"/>
        <n v="2334000000"/>
        <n v="430818000"/>
        <n v="493557000"/>
        <n v="552899000"/>
        <n v="556428000"/>
        <n v="1076300000"/>
        <n v="1062900000"/>
        <n v="1270600000"/>
        <n v="1099200000"/>
        <n v="1048000000"/>
        <n v="1061000000"/>
        <n v="1210000000"/>
        <n v="1311000000"/>
        <n v="622000000"/>
        <n v="666000000"/>
        <n v="809000000"/>
        <n v="942000000"/>
        <n v="266575000"/>
        <n v="275627000"/>
        <n v="307125000"/>
        <n v="1190043000"/>
        <n v="1216322000"/>
        <n v="686471000"/>
        <n v="599243000"/>
        <n v="721266000"/>
        <n v="777717000"/>
        <n v="515707000"/>
        <n v="266232000"/>
        <n v="666600000"/>
        <n v="589200000"/>
        <n v="494800000"/>
        <n v="193800000"/>
        <n v="254161000"/>
        <n v="271037000"/>
        <n v="300154000"/>
        <n v="320995000"/>
        <n v="439361000"/>
        <n v="460071000"/>
        <n v="427145000"/>
        <n v="533482000"/>
        <n v="1068905000"/>
        <n v="976000000"/>
        <n v="962000000"/>
        <n v="981000000"/>
        <n v="4178000000"/>
        <n v="4309000000"/>
        <n v="784982000"/>
        <n v="844336000"/>
        <n v="954846000"/>
        <n v="940578000"/>
        <n v="4010000000"/>
        <n v="4524000000"/>
        <n v="15265000000"/>
        <n v="22193000000"/>
        <n v="2871600000"/>
        <n v="2895500000"/>
        <n v="2621200000"/>
        <n v="2710600000"/>
        <n v="1457000000"/>
        <n v="2002000000"/>
        <n v="1468000000"/>
        <n v="5672000000"/>
        <n v="1650000000"/>
        <n v="4897000000"/>
        <n v="9545000000"/>
        <n v="1023178000"/>
        <n v="1057935000"/>
        <n v="1131418000"/>
        <n v="1136787000"/>
        <n v="357213000"/>
        <n v="405499000"/>
        <n v="456597000"/>
        <n v="424944000"/>
        <n v="6171000000"/>
        <n v="6293000000"/>
        <n v="6289000000"/>
        <n v="5720000000"/>
        <n v="604160000"/>
        <n v="574032000"/>
        <n v="690626000"/>
        <n v="549581000"/>
        <n v="1302000000"/>
        <n v="1417000000"/>
        <n v="1551000000"/>
        <n v="1569000000"/>
        <n v="1131125000"/>
        <n v="1296854000"/>
        <n v="1347117000"/>
        <n v="1300320000"/>
        <n v="3138000000"/>
        <n v="5243000000"/>
        <n v="2320000000"/>
        <n v="636000000"/>
        <n v="201251000"/>
        <n v="329727000"/>
        <n v="469594000"/>
        <n v="580027000"/>
        <n v="853851000"/>
        <n v="806012000"/>
        <n v="940692000"/>
        <n v="1071178000"/>
        <n v="891153000"/>
        <n v="908544000"/>
        <n v="905853000"/>
        <n v="995214000"/>
        <n v="515186000"/>
        <n v="563954000"/>
        <n v="595118000"/>
        <n v="775649000"/>
        <n v="4816000000"/>
        <n v="4792000000"/>
        <n v="5565000000"/>
        <n v="5965000000"/>
        <n v="532820000"/>
        <n v="533613000"/>
        <n v="845910000"/>
        <n v="1068846000"/>
        <n v="1189083000"/>
        <n v="645135000"/>
        <n v="616756000"/>
        <n v="630368000"/>
        <n v="7766000000"/>
        <n v="9166000000"/>
        <n v="10469000000"/>
        <n v="11774000000"/>
        <n v="4718000000"/>
        <n v="4204000000"/>
        <n v="2897000000"/>
        <n v="-1345000000"/>
        <n v="1811000000"/>
        <n v="3655000000"/>
        <n v="2328000000"/>
        <n v="1028651000"/>
        <n v="1153702000"/>
        <n v="1280983000"/>
        <n v="1155695000"/>
        <n v="190100000"/>
        <n v="337000000"/>
        <n v="483600000"/>
        <n v="559100000"/>
        <n v="5501000000"/>
        <n v="5831000000"/>
        <n v="6828000000"/>
        <n v="6683000000"/>
        <n v="937738000"/>
        <n v="1053174000"/>
        <n v="711205000"/>
        <n v="-19716000"/>
        <n v="3817000000"/>
        <n v="2702000000"/>
        <n v="3144000000"/>
        <n v="8143000000"/>
        <n v="4432000000"/>
        <n v="3983000000"/>
        <n v="3754000000"/>
        <n v="762839000"/>
        <n v="898497000"/>
        <n v="869659000"/>
        <n v="708587000"/>
        <n v="785476000"/>
        <n v="914035000"/>
        <n v="1064970000"/>
        <n v="1286201000"/>
        <n v="813000000"/>
        <n v="882000000"/>
        <n v="759000000"/>
        <n v="1149000000"/>
        <n v="634153000"/>
        <n v="677054000"/>
        <n v="715142000"/>
        <n v="768903000"/>
        <n v="351000000"/>
        <n v="512000000"/>
        <n v="700000000"/>
        <n v="648000000"/>
        <n v="1156086000"/>
        <n v="1356716000"/>
        <n v="1437882000"/>
        <n v="1413367000"/>
        <n v="2061000000"/>
        <n v="2362000000"/>
        <n v="1741000000"/>
        <n v="22156000000"/>
        <n v="20312000000"/>
        <n v="18532000000"/>
        <n v="15689000000"/>
        <n v="262563000"/>
        <n v="266762000"/>
        <n v="260255000"/>
        <n v="308124000"/>
        <n v="488286000"/>
        <n v="518490000"/>
        <n v="593619000"/>
        <n v="595941000"/>
        <n v="237859000"/>
        <n v="437734000"/>
        <n v="625717000"/>
        <n v="577542000"/>
        <n v="12531000000"/>
        <n v="15642000000"/>
        <n v="14356000000"/>
        <n v="14760000000"/>
        <n v="1208000000"/>
        <n v="1300000000"/>
        <n v="886000000"/>
        <n v="1242000000"/>
        <n v="1789000000"/>
        <n v="2113000000"/>
        <n v="2463000000"/>
        <n v="2384000000"/>
        <n v="677100000"/>
        <n v="658900000"/>
        <n v="788600000"/>
        <n v="871100000"/>
        <n v="560127000"/>
        <n v="489677000"/>
        <n v="550342000"/>
        <n v="527527000"/>
        <n v="852500000"/>
        <n v="544800000"/>
        <n v="740000000"/>
        <n v="945200000"/>
        <n v="2516000000"/>
        <n v="2888000000"/>
        <n v="3064000000"/>
        <n v="842600000"/>
        <n v="1120200000"/>
        <n v="1276900000"/>
        <n v="1358400000"/>
        <n v="530200000"/>
        <n v="576708000"/>
        <n v="631542000"/>
        <n v="715694000"/>
        <n v="668979000"/>
        <n v="528068000"/>
        <n v="445527000"/>
        <n v="338598000"/>
        <n v="354900000"/>
        <n v="605000000"/>
        <n v="597300000"/>
        <n v="911400000"/>
        <n v="25532000000"/>
        <n v="26450000000"/>
        <n v="27560000000"/>
        <n v="26875000000"/>
        <n v="1345000000"/>
        <n v="1350000000"/>
        <n v="1323000000"/>
        <n v="1101000000"/>
        <n v="1562000000"/>
        <n v="2837000000"/>
        <n v="1024000000"/>
        <n v="1091000000"/>
        <n v="27261000"/>
        <n v="55689000"/>
        <n v="51587000"/>
        <n v="59325000"/>
        <n v="248048000"/>
        <n v="287846000"/>
        <n v="355005000"/>
        <n v="395030000"/>
        <n v="729685000"/>
        <n v="772070000"/>
        <n v="661340000"/>
        <n v="960445000"/>
        <n v="2521000000"/>
        <n v="1613000000"/>
        <n v="3317000000"/>
        <n v="3892000000"/>
        <n v="4722000000"/>
        <n v="4516000000"/>
        <n v="3959000000"/>
        <n v="732595000"/>
        <n v="829653000"/>
        <n v="997096000"/>
        <n v="1058861000"/>
        <n v="10779000000"/>
        <n v="10228000000"/>
        <n v="9708000000"/>
        <n v="8728000000"/>
        <n v="630739000"/>
        <n v="1009500000"/>
        <n v="1257800000"/>
        <n v="1186000000"/>
        <n v="2764000000"/>
        <n v="2725000000"/>
        <n v="3137000000"/>
        <n v="3576000000"/>
        <n v="1742000000"/>
        <n v="1689000000"/>
        <n v="1553000000"/>
        <n v="738600000"/>
        <n v="809100000"/>
        <n v="803800000"/>
        <n v="818500000"/>
        <n v="1666000000"/>
        <n v="1743000000"/>
        <n v="1953000000"/>
        <n v="2192000000"/>
        <n v="324400000"/>
        <n v="337600000"/>
        <n v="331500000"/>
        <n v="490600000"/>
        <n v="685836000"/>
        <n v="922038000"/>
        <n v="1086016000"/>
        <n v="1262363000"/>
        <n v="1048800000"/>
        <n v="1012700000"/>
        <n v="928200000"/>
        <n v="1116800000"/>
        <n v="440704000"/>
        <n v="540353000"/>
        <n v="664674000"/>
        <n v="724138000"/>
        <n v="1308000000"/>
        <n v="1117000000"/>
        <n v="1012000000"/>
        <n v="890000000"/>
        <n v="573154000"/>
        <n v="639730000"/>
        <n v="682699000"/>
        <n v="633553000"/>
        <n v="5689300000"/>
        <n v="6067000000"/>
        <n v="3669200000"/>
        <n v="3692700000"/>
        <n v="4505000000"/>
        <n v="4712000000"/>
        <n v="5549000000"/>
        <n v="519700000"/>
        <n v="533900000"/>
        <n v="543600000"/>
        <n v="577000000"/>
        <n v="3560000000"/>
        <n v="4149000000"/>
        <n v="4971000000"/>
        <n v="118071000"/>
        <n v="677669000"/>
        <n v="867483000"/>
        <n v="1074256000"/>
        <n v="-146110000"/>
        <n v="-380970000"/>
        <n v="-385024000"/>
        <n v="-404936000"/>
        <n v="1364000000"/>
        <n v="2351000000"/>
        <n v="4155000000"/>
        <n v="3760000000"/>
        <n v="575000000"/>
        <n v="1013000000"/>
        <n v="1331000000"/>
        <n v="4676000000"/>
        <n v="5102000000"/>
        <n v="5736000000"/>
        <n v="6122000000"/>
        <n v="2666000000"/>
        <n v="2766000000"/>
        <n v="2887000000"/>
        <n v="2327000000"/>
        <n v="4598000000"/>
        <n v="5106000000"/>
        <n v="5139000000"/>
        <n v="5878000000"/>
        <n v="190287000"/>
        <n v="232741000"/>
        <n v="357477000"/>
        <n v="413366000"/>
        <n v="161951000"/>
        <n v="221282000"/>
        <n v="255190000"/>
        <n v="296448000"/>
        <n v="940000000"/>
        <n v="988000000"/>
        <n v="1159000000"/>
        <n v="612000000"/>
        <n v="722000000"/>
        <n v="914000000"/>
        <n v="1053000000"/>
        <n v="1021015000"/>
        <n v="1168103000"/>
        <n v="653714000"/>
        <n v="540922000"/>
        <n v="8604600000"/>
        <n v="8764300000"/>
        <n v="7949200000"/>
        <n v="7145500000"/>
        <n v="210728000"/>
        <n v="461888000"/>
        <n v="428460000"/>
        <n v="356302000"/>
        <n v="2338000000"/>
        <n v="2507000000"/>
        <n v="3118000000"/>
        <n v="3748000000"/>
        <n v="1089600000"/>
        <n v="1234600000"/>
        <n v="1439100000"/>
        <n v="1473400000"/>
        <n v="3683000000"/>
        <n v="3934000000"/>
        <n v="3310000000"/>
        <n v="4052000000"/>
        <n v="8804000000"/>
        <n v="7470000000"/>
        <n v="379508000"/>
        <n v="546931000"/>
        <n v="772796000"/>
        <n v="837566000"/>
        <n v="840100000"/>
        <n v="1023400000"/>
        <n v="975200000"/>
        <n v="575500000"/>
        <n v="608200000"/>
        <n v="609900000"/>
        <n v="656700000"/>
        <n v="191310000"/>
        <n v="218659000"/>
        <n v="357764000"/>
        <n v="487880000"/>
        <n v="1829000000"/>
        <n v="2077000000"/>
        <n v="2301000000"/>
        <n v="2419000000"/>
        <n v="6666000000"/>
        <n v="7135000000"/>
        <n v="6946000000"/>
        <n v="7223000000"/>
        <n v="1065656000"/>
        <n v="1172931000"/>
        <n v="1339810000"/>
        <n v="1632301000"/>
        <n v="7314000000"/>
        <n v="8095000000"/>
        <n v="7619000000"/>
        <n v="8365000000"/>
        <n v="3570000000"/>
        <n v="4075000000"/>
        <n v="3916000000"/>
        <n v="2672000000"/>
        <n v="2209600000"/>
        <n v="1420800000"/>
        <n v="1278800000"/>
        <n v="319000000"/>
        <n v="5098000000"/>
        <n v="3331000000"/>
        <n v="3766000000"/>
        <n v="4485000000"/>
        <n v="9877000000"/>
        <n v="7665000000"/>
        <n v="7547000000"/>
        <n v="3862000000"/>
        <n v="3200000000"/>
        <n v="2112000000"/>
        <n v="-960000000"/>
        <n v="26764000000"/>
        <n v="27886000000"/>
        <n v="28172000000"/>
        <n v="21292000000"/>
        <n v="1779109000"/>
        <n v="1965981000"/>
        <n v="1859593000"/>
        <n v="1929135000"/>
        <n v="448353000"/>
        <n v="477686000"/>
        <n v="501156000"/>
        <n v="546945000"/>
        <n v="362000000"/>
        <n v="3127000000"/>
        <n v="3001000000"/>
        <n v="235000000"/>
        <n v="1952827000"/>
        <n v="1990986000"/>
        <n v="1770801000"/>
        <n v="-86136000"/>
        <n v="1400500000"/>
        <n v="1363500000"/>
        <n v="2157000000"/>
        <n v="1916000000"/>
        <n v="-672000000"/>
        <n v="-279000000"/>
        <n v="641000000"/>
        <n v="608000000"/>
        <n v="718000000"/>
        <n v="791000000"/>
        <n v="3276000000"/>
        <n v="3541000000"/>
        <n v="4395000000"/>
        <n v="4660000000"/>
        <n v="736000000"/>
        <n v="1219000000"/>
        <n v="228347000"/>
        <n v="402648000"/>
        <n v="305826000"/>
        <n v="379793000"/>
        <n v="134000000"/>
        <n v="450000000"/>
        <n v="-5061000000"/>
        <n v="3238000000"/>
        <n v="3680000000"/>
        <n v="4175000000"/>
        <n v="4502000000"/>
        <n v="980000000"/>
        <n v="1178000000"/>
        <n v="1144000000"/>
        <n v="1248000000"/>
        <n v="3199000000"/>
        <n v="3717000000"/>
        <n v="3257000000"/>
        <n v="3575000000"/>
        <n v="2884000000"/>
        <n v="3074000000"/>
        <n v="609500000"/>
        <n v="822000000"/>
        <n v="716000000"/>
        <n v="413000000"/>
        <n v="1058638000"/>
        <n v="942721000"/>
        <n v="1385721000"/>
        <n v="1122273000"/>
        <n v="648239000"/>
        <n v="878000000"/>
        <n v="690600000"/>
        <n v="725400000"/>
        <n v="657500000"/>
        <n v="678600000"/>
        <n v="277637000"/>
        <n v="377708000"/>
        <n v="453888000"/>
        <n v="509420000"/>
        <n v="946743000"/>
        <n v="868737000"/>
        <n v="1136972000"/>
        <n v="1074203000"/>
        <n v="1944100000"/>
        <n v="1920100000"/>
        <n v="2008900000"/>
        <n v="977393000"/>
        <n v="1103485000"/>
        <n v="1270374000"/>
        <n v="1514021000"/>
        <n v="8106000000"/>
        <n v="7362000000"/>
        <n v="6195000000"/>
        <n v="519000000"/>
        <n v="384700000"/>
        <n v="382300000"/>
        <n v="418400000"/>
        <n v="431800000"/>
        <n v="637330000"/>
        <n v="610205000"/>
        <n v="652382000"/>
        <n v="629352000"/>
        <n v="1320200000"/>
        <n v="1377700000"/>
        <n v="1687300000"/>
        <n v="2014200000"/>
        <n v="1762000000"/>
        <n v="2450000000"/>
        <n v="1508000000"/>
        <n v="2177000000"/>
        <n v="1829793000"/>
        <n v="2412414000"/>
        <n v="3073312000"/>
        <n v="3258907000"/>
        <n v="1190769000"/>
        <n v="1018697000"/>
        <n v="1060549000"/>
        <n v="1322748000"/>
        <n v="2278000000"/>
        <n v="2299000000"/>
        <n v="2623000000"/>
        <n v="2962000000"/>
        <n v="9705000000"/>
        <n v="9581000000"/>
        <n v="9712000000"/>
        <n v="9785000000"/>
        <n v="17074000000"/>
        <n v="16366000000"/>
        <n v="13499000000"/>
        <n v="12976000000"/>
        <n v="1124000000"/>
        <n v="1494900000"/>
        <n v="1430800000"/>
        <n v="1591700000"/>
        <n v="743050000"/>
        <n v="823919000"/>
        <n v="1251916000"/>
        <n v="1330741000"/>
        <n v="1441500000"/>
        <n v="1838200000"/>
        <n v="2024300000"/>
        <n v="2047600000"/>
        <n v="1374056000"/>
        <n v="1393752000"/>
        <n v="1511753000"/>
        <n v="1178009000"/>
        <n v="603899000"/>
        <n v="716494000"/>
        <n v="833386000"/>
        <n v="982664000"/>
        <n v="202324000"/>
        <n v="261844000"/>
        <n v="224132000"/>
        <n v="299724000"/>
        <n v="13824000000"/>
        <n v="12237000000"/>
        <n v="10691000000"/>
        <n v="10815000000"/>
        <n v="4747000000"/>
        <n v="6204000000"/>
        <n v="6149000000"/>
        <n v="55900000"/>
        <n v="753600000"/>
        <n v="851900000"/>
        <n v="731900000"/>
        <n v="851755000"/>
        <n v="846323000"/>
        <n v="811242000"/>
        <n v="854602000"/>
        <n v="1550000000"/>
        <n v="1497000000"/>
        <n v="1989000000"/>
        <n v="1130000000"/>
        <n v="3026000000"/>
        <n v="2831000000"/>
        <n v="708000000"/>
        <n v="-1684000000"/>
        <n v="1759000000"/>
        <n v="7769000000"/>
        <n v="4470000000"/>
        <n v="2577000000"/>
        <n v="3307000000"/>
        <n v="4436000000"/>
        <n v="654900000"/>
        <n v="545800000"/>
        <n v="613100000"/>
        <n v="743900000"/>
        <n v="465122000"/>
        <n v="475999000"/>
        <n v="429060000"/>
        <n v="295954000"/>
        <n v="2502000000"/>
        <n v="2625000000"/>
        <n v="2608000000"/>
        <n v="2321000000"/>
        <n v="7230000000"/>
        <n v="7550000000"/>
        <n v="5776000000"/>
        <n v="6495000000"/>
        <n v="27341000"/>
        <n v="122466000"/>
        <n v="11968000"/>
        <n v="397461000"/>
        <n v="355720000"/>
        <n v="523865000"/>
        <n v="545258000"/>
        <n v="788554000"/>
        <n v="855094000"/>
        <n v="946177000"/>
        <n v="1286169000"/>
        <n v="396577000"/>
        <n v="496625000"/>
        <n v="580480000"/>
        <n v="553222000"/>
        <n v="204180000"/>
        <n v="234460000"/>
        <n v="249994000"/>
        <n v="288048000"/>
        <n v="1158000000"/>
        <n v="1133000000"/>
        <n v="1052000000"/>
        <n v="1036100000"/>
        <n v="1183800000"/>
        <n v="1196700000"/>
        <n v="1008100000"/>
        <n v="757587000"/>
        <n v="842361000"/>
        <n v="999473000"/>
        <n v="1027918000"/>
        <n v="1271751000"/>
        <n v="1343063000"/>
        <n v="1488350000"/>
        <n v="1624371000"/>
        <n v="344987000"/>
        <n v="432030000"/>
        <n v="693951000"/>
        <n v="-213737000"/>
        <n v="1217000000"/>
        <n v="1254900000"/>
        <n v="1578100000"/>
        <n v="2207300000"/>
        <n v="2792600000"/>
        <n v="3351100000"/>
        <n v="3853700000"/>
        <n v="859000000"/>
        <n v="910000000"/>
        <n v="1007000000"/>
        <n v="1074000000"/>
        <n v="1575000000"/>
        <n v="1924000000"/>
        <n v="1782000000"/>
        <n v="678400000"/>
        <n v="719300000"/>
        <n v="841700000"/>
        <n v="832300000"/>
        <n v="941330000"/>
        <n v="1146366000"/>
        <n v="1304036000"/>
        <n v="1615440000"/>
        <n v="560500000"/>
        <n v="570500000"/>
        <n v="576600000"/>
        <n v="703700000"/>
        <n v="910400000"/>
        <n v="919000000"/>
        <n v="772000000"/>
        <n v="1145300000"/>
        <n v="369081000"/>
        <n v="428956000"/>
        <n v="492363000"/>
        <n v="401131000"/>
        <n v="586200000"/>
        <n v="684700000"/>
        <n v="764800000"/>
        <n v="854200000"/>
        <n v="933282000"/>
        <n v="984880000"/>
        <n v="993179000"/>
        <n v="1108095000"/>
        <n v="4463000000"/>
        <n v="4435000000"/>
        <n v="4510000000"/>
        <n v="4647000000"/>
        <n v="2010708000"/>
        <n v="2195834000"/>
        <n v="2397343000"/>
        <n v="2675508000"/>
        <n v="1528077000"/>
        <n v="923000000"/>
        <n v="847000000"/>
        <n v="468836000"/>
        <n v="535619000"/>
        <n v="556336000"/>
        <n v="487612000"/>
        <n v="1552000000"/>
        <n v="1684000000"/>
        <n v="1776000000"/>
        <n v="1936000000"/>
        <n v="3297000000"/>
        <n v="1927000000"/>
        <n v="2587000000"/>
        <n v="2989000000"/>
        <n v="2093000000"/>
        <n v="1800000000"/>
        <n v="2090000000"/>
        <n v="522900000"/>
        <n v="1096600000"/>
        <n v="1500200000"/>
        <n v="1765100000"/>
        <n v="943400000"/>
        <n v="1288100000"/>
        <n v="1390900000"/>
        <n v="1468300000"/>
        <n v="351500000"/>
        <n v="565500000"/>
        <n v="1026500000"/>
        <n v="1123500000"/>
        <n v="839000000"/>
        <n v="1204000000"/>
        <n v="1373000000"/>
        <n v="145000000"/>
        <n v="3759000000"/>
        <n v="3510000000"/>
        <n v="3838000000"/>
        <n v="4059000000"/>
        <n v="1256000000"/>
        <n v="1246000000"/>
        <n v="1861000000"/>
        <n v="2166000000"/>
        <n v="391000000"/>
        <n v="318000000"/>
        <n v="593000000"/>
        <n v="1658478000"/>
        <n v="8181035000"/>
        <n v="8551516000"/>
        <n v="9040472000"/>
        <n v="12997000000"/>
        <n v="30752000000"/>
        <n v="12212000000"/>
        <n v="24785000000"/>
        <n v="466700000"/>
        <n v="489100000"/>
        <n v="352200000"/>
        <n v="284600000"/>
        <n v="580000000"/>
        <n v="503000000"/>
        <n v="283000000"/>
        <n v="749455000"/>
        <n v="927820000"/>
        <n v="1074002000"/>
        <n v="1267760000"/>
        <n v="1621000000"/>
        <n v="1855000000"/>
        <n v="1956000000"/>
        <n v="1926000000"/>
        <n v="911884000"/>
        <n v="333589000"/>
        <n v="752460000"/>
        <n v="854301000"/>
        <n v="5579000000"/>
        <n v="4779000000"/>
        <n v="4535000000"/>
        <n v="4910000000"/>
        <n v="697217000"/>
        <n v="304300000"/>
        <n v="891400000"/>
        <n v="760100000"/>
        <n v="3106526000"/>
        <n v="3350570000"/>
        <n v="3606501000"/>
        <n v="3704700000"/>
        <n v="846505000"/>
        <n v="835776000"/>
        <n v="860803000"/>
        <n v="842829000"/>
        <n v="1564200000"/>
        <n v="1904800000"/>
        <n v="2451500000"/>
        <n v="296000000"/>
        <n v="340000000"/>
        <n v="232000000"/>
        <n v="5306000000"/>
        <n v="5458000000"/>
        <n v="5113000000"/>
        <n v="4416000000"/>
        <n v="436792000"/>
        <n v="514650000"/>
        <n v="589472000"/>
        <n v="650508000"/>
        <n v="1375000000"/>
        <n v="1430000000"/>
        <n v="2169000000"/>
        <n v="2833000000"/>
        <n v="1644000000"/>
        <n v="779000000"/>
        <n v="1636000000"/>
        <n v="2869000000"/>
        <n v="356619000"/>
        <n v="382500000"/>
        <n v="431640000"/>
        <n v="534107000"/>
        <n v="2687000000"/>
        <n v="2984000000"/>
        <n v="4226000000"/>
        <n v="4532000000"/>
        <n v="1096000000"/>
        <n v="1140000000"/>
        <n v="208695000"/>
        <n v="265098000"/>
        <n v="353955000"/>
        <n v="408547000"/>
        <n v="1362000000"/>
        <n v="2816000000"/>
        <n v="5492000000"/>
        <n v="67260000"/>
        <n v="116920000"/>
        <n v="126764000"/>
        <n v="159591000"/>
        <n v="294794000"/>
        <n v="344858000"/>
        <n v="424781000"/>
        <n v="520979000"/>
        <n v="9623000000"/>
        <n v="10274000000"/>
        <n v="11021000000"/>
        <n v="12930000000"/>
        <n v="1394900000"/>
        <n v="1369400000"/>
        <n v="709500000"/>
        <n v="1391100000"/>
        <n v="7446000000"/>
        <n v="8753000000"/>
        <n v="8052000000"/>
        <n v="7272000000"/>
        <n v="1343000000"/>
        <n v="7034000000"/>
        <n v="4968000000"/>
        <n v="7668000000"/>
        <n v="374285000"/>
        <n v="426831000"/>
        <n v="365385000"/>
        <n v="353579000"/>
        <n v="343329000"/>
        <n v="355700000"/>
        <n v="288300000"/>
        <n v="274200000"/>
        <n v="8549000000"/>
        <n v="9593000000"/>
        <n v="7291000000"/>
        <n v="8172000000"/>
        <n v="7242000000"/>
        <n v="8150000000"/>
        <n v="9078000000"/>
        <n v="7885000000"/>
        <n v="608890000"/>
        <n v="596300000"/>
        <n v="549000000"/>
        <n v="550800000"/>
        <n v="1465267000"/>
        <n v="1647147000"/>
        <n v="1834086000"/>
        <n v="1804558000"/>
        <n v="3929000000"/>
        <n v="4125000000"/>
        <n v="3318000000"/>
        <n v="2732000000"/>
        <n v="5130000000"/>
        <n v="3957000000"/>
        <n v="5902000000"/>
        <n v="6358000000"/>
        <n v="25883000"/>
        <n v="152663000"/>
        <n v="295224000"/>
        <n v="544839000"/>
        <n v="699408000"/>
        <n v="708328000"/>
        <n v="772759000"/>
        <n v="737528000"/>
        <n v="572228000"/>
        <n v="614267000"/>
        <n v="660446000"/>
        <n v="736562000"/>
        <n v="457327000"/>
        <n v="528232000"/>
        <n v="564427000"/>
        <n v="605946000"/>
        <n v="48571000"/>
        <n v="-156587000"/>
        <n v="-641487000"/>
        <n v="-464673000"/>
        <n v="634000000"/>
        <n v="687373000"/>
        <n v="835092000"/>
        <n v="964786000"/>
        <n v="13160000000"/>
        <n v="31968000000"/>
        <n v="19599000000"/>
        <n v="33060000000"/>
        <n v="518924000"/>
        <n v="517343000"/>
        <n v="533364000"/>
        <n v="575245000"/>
        <n v="1266000000"/>
        <n v="1791000000"/>
        <n v="1611000000"/>
        <n v="466000000"/>
        <n v="1000300000"/>
        <n v="1080100000"/>
        <n v="1112100000"/>
        <n v="1250500000"/>
        <n v="31905000000"/>
        <n v="35581000000"/>
        <n v="36844000000"/>
        <n v="36654000000"/>
        <n v="947000000"/>
        <n v="944000000"/>
        <n v="1445000000"/>
        <n v="1324000000"/>
        <n v="1486000000"/>
        <n v="1527000000"/>
        <n v="2070000000"/>
        <n v="2221000000"/>
        <n v="2412000000"/>
        <n v="1612000000"/>
        <n v="27725000000"/>
        <n v="26872000000"/>
        <n v="27147000000"/>
        <n v="24105000000"/>
        <n v="993300000"/>
        <n v="796700000"/>
        <n v="1107400000"/>
        <n v="1140500000"/>
        <n v="1109400000"/>
        <n v="644000000"/>
        <n v="1011000000"/>
        <n v="867000000"/>
        <n v="928000000"/>
        <n v="987000000"/>
        <n v="1028000000"/>
        <n v="1047833000"/>
        <n v="1305137000"/>
        <n v="1300330000"/>
        <n v="747552000"/>
        <n v="583817000"/>
        <n v="903836000"/>
        <n v="820254000"/>
        <n v="-26045000"/>
        <n v="1822683000"/>
        <n v="1847555000"/>
        <n v="1948130000"/>
        <n v="2000512000"/>
        <n v="893273000"/>
        <n v="1221567000"/>
        <n v="1021478000"/>
        <n v="1142342000"/>
        <n v="580732000"/>
        <n v="758337000"/>
        <n v="779569000"/>
        <n v="669881000"/>
        <n v="51721000000"/>
        <n v="42277000000"/>
        <n v="35751000000"/>
        <n v="14406000000"/>
        <n v="407656000"/>
        <n v="432600000"/>
        <n v="456700000"/>
        <n v="439900000"/>
        <n v="1358000000"/>
        <n v="1334000000"/>
        <n v="598000000"/>
        <n v="460000000"/>
        <n v="405000000"/>
        <n v="489000000"/>
        <n v="455000000"/>
        <n v="802538000"/>
        <n v="577297000"/>
        <n v="236912000"/>
        <n v="-134934000"/>
        <n v="2331000000"/>
        <n v="2129000000"/>
        <n v="2092000000"/>
        <n v="2000000000"/>
        <n v="1298800000"/>
        <n v="1278900000"/>
        <n v="1378400000"/>
        <n v="1299100000"/>
        <n v="768202000"/>
        <n v="592596000"/>
        <n v="744685000"/>
        <n v="520726000"/>
        <n v="820000000"/>
        <n v="969000000"/>
        <n v="1070000000"/>
        <n v="1397000000"/>
      </sharedItems>
    </cacheField>
    <cacheField name="Gross Margin" numFmtId="9">
      <sharedItems containsSemiMixedTypes="0" containsString="0" containsNumber="1" minValue="-79.656106317314354" maxValue="100" count="1663">
        <n v="57.759002212834446"/>
        <n v="58.796694462102231"/>
        <n v="63.376318874560376"/>
        <n v="72.929982922664067"/>
        <n v="49.92803387846871"/>
        <n v="50.080676779470437"/>
        <n v="45.242542534885452"/>
        <n v="45.422243237097845"/>
        <n v="37.624480720847231"/>
        <n v="38.588035777783858"/>
        <n v="40.059902017414373"/>
        <n v="39.07595564809705"/>
        <n v="75.473340587595217"/>
        <n v="75.62001064395956"/>
        <n v="77.825651302605209"/>
        <n v="80.314099479417294"/>
        <n v="2.8511172689936912"/>
        <n v="2.4942609140233998"/>
        <n v="2.5958121487988799"/>
        <n v="2.9095097962960574"/>
        <n v="53.28608923884515"/>
        <n v="53.23294500686778"/>
        <n v="54.472267496419221"/>
        <n v="57.133055623621665"/>
        <n v="85.535825253252582"/>
        <n v="84.999511702854917"/>
        <n v="84.478880352896695"/>
        <n v="85.995084064545992"/>
        <n v="64.260092972252991"/>
        <n v="63.885969324620142"/>
        <n v="65.770057978068706"/>
        <n v="65.095199083184724"/>
        <n v="4.0007067215848231"/>
        <n v="4.3305420693955723"/>
        <n v="5.8718488688562953"/>
        <n v="5.9377861806150483"/>
        <n v="34.30829985252884"/>
        <n v="32.973494482483815"/>
        <n v="31.283797289805275"/>
        <n v="30.390111659683473"/>
        <n v="89.685148343568898"/>
        <n v="87.93702449536039"/>
        <n v="86.382453626303629"/>
        <n v="85.196278103909577"/>
        <n v="39.854696419304616"/>
        <n v="40.219253168893452"/>
        <n v="40.756649595242031"/>
        <n v="42.587733683174811"/>
        <n v="57.209769153563059"/>
        <n v="54.620447564721367"/>
        <n v="53.074743873102705"/>
        <n v="54.820338900639385"/>
        <n v="32.684119224097145"/>
        <n v="35.916287230043025"/>
        <n v="36.760823653643079"/>
        <n v="37.480835569183597"/>
        <n v="46.997781335130732"/>
        <n v="49.676220344397017"/>
        <n v="47.813868273142255"/>
        <n v="37.282905001114408"/>
        <n v="59.692168373654553"/>
        <n v="60.982513271865081"/>
        <n v="61.298423447447739"/>
        <n v="62.779549785490815"/>
        <n v="25.83786056434279"/>
        <n v="22.039746464267299"/>
        <n v="16.065768862971591"/>
        <n v="30.279057540183064"/>
        <n v="61.43228232238944"/>
        <n v="67.610122680335266"/>
        <n v="68.890926810986855"/>
        <n v="66.978968330536148"/>
        <n v="35.68035141956387"/>
        <n v="35.521098288831247"/>
        <n v="31.520460853763655"/>
        <n v="32.779024658104497"/>
        <n v="50.203993987545623"/>
        <n v="54.325058184639254"/>
        <n v="56.687779433681072"/>
        <n v="65.434083601286176"/>
        <n v="35.110310670868977"/>
        <n v="42.539194945953"/>
        <n v="39.859246857175293"/>
        <n v="35.946484166830281"/>
        <n v="41.626401236954003"/>
        <n v="40.301184912429775"/>
        <n v="42.024080073497409"/>
        <n v="44.025915996425383"/>
        <n v="88.554713132982585"/>
        <n v="92.211280214861233"/>
        <n v="91.052227342549912"/>
        <n v="91.634241245136181"/>
        <n v="39.832201358369957"/>
        <n v="42.361111111111107"/>
        <n v="40.915208613728126"/>
        <n v="41.672055427251728"/>
        <n v="35.393089763611385"/>
        <n v="35.349079723193555"/>
        <n v="35.42913362725276"/>
        <n v="35.855793291640403"/>
        <n v="82.083958020989499"/>
        <n v="77.959427802422368"/>
        <n v="80.486566337364977"/>
        <n v="81.897264146840058"/>
        <n v="81.489423920460084"/>
        <n v="82.600178094390031"/>
        <n v="83.880936890045547"/>
        <n v="81.467213114754102"/>
        <n v="74.878683987259905"/>
        <n v="74.419253604219904"/>
        <n v="73.310922213593599"/>
        <n v="72.569137355926301"/>
        <n v="27.226938161500026"/>
        <n v="29.482626871038793"/>
        <n v="33.040203353083001"/>
        <n v="35.093060366064407"/>
        <n v="15.755012102114446"/>
        <n v="15.64043791342209"/>
        <n v="15.633688045249736"/>
        <n v="15.332500347077607"/>
        <n v="21.600333023292116"/>
        <n v="20.819024689011385"/>
        <n v="23.038114846746019"/>
        <n v="22.789789846696102"/>
        <n v="81.257608960311671"/>
        <n v="80.1096743619254"/>
        <n v="80.214325112284286"/>
        <n v="67.648441171862757"/>
        <n v="79.823057403470273"/>
        <n v="82.041147807255015"/>
        <n v="63.382386755575993"/>
        <n v="63.146524336002031"/>
        <n v="26.603080429059762"/>
        <n v="26.909665676788961"/>
        <n v="29.872964860685808"/>
        <n v="32.775817899290246"/>
        <n v="31.294704224039517"/>
        <n v="31.438663401737927"/>
        <n v="31.686465251145822"/>
        <n v="31.955393538886995"/>
        <n v="13.919831223628693"/>
        <n v="16.264327891629037"/>
        <n v="19.948966786580772"/>
        <n v="19.81450252951096"/>
        <n v="65.774299835255363"/>
        <n v="66.593934104298498"/>
        <n v="65.403811252268611"/>
        <n v="66.016295025728994"/>
        <n v="52.066236811254399"/>
        <n v="44.864048338368576"/>
        <n v="26.062931696085954"/>
        <n v="26.672638436482082"/>
        <n v="26.084071844936258"/>
        <n v="27.582161591446148"/>
        <n v="53.415050004800399"/>
        <n v="55.227509551927753"/>
        <n v="55.164397210229154"/>
        <n v="55.555555555555557"/>
        <n v="98.579082916432313"/>
        <n v="98.730906167451465"/>
        <n v="98.960858058225369"/>
        <n v="98.620829824917976"/>
        <n v="40.093820305394665"/>
        <n v="40.910800083559643"/>
        <n v="42.324601913769534"/>
        <n v="43.636253152249871"/>
        <n v="51.827487857377896"/>
        <n v="52.081730703777275"/>
        <n v="52.290696099276154"/>
        <n v="52.735115285572817"/>
        <n v="15.417383373930713"/>
        <n v="15.435975408210483"/>
        <n v="14.59308737540837"/>
        <n v="14.572120417464127"/>
        <n v="96.249925058454409"/>
        <n v="97.016627825796249"/>
        <n v="97.209527111503348"/>
        <n v="97.631533700137553"/>
        <n v="51.191159586681977"/>
        <n v="44.215446722617656"/>
        <n v="42.737195633921075"/>
        <n v="41.59309791332263"/>
        <n v="40.21000340370248"/>
        <n v="39.687036545579993"/>
        <n v="38.883179577509836"/>
        <n v="38.172117766796731"/>
        <n v="96.004470522492312"/>
        <n v="97.145025135160765"/>
        <n v="97.609521904380884"/>
        <n v="97.747921902184416"/>
        <n v="24.163495171260752"/>
        <n v="23.143975770111545"/>
        <n v="22.42742755150103"/>
        <n v="23.251872090669906"/>
        <n v="60.832923430070508"/>
        <n v="62.131423757371529"/>
        <n v="61.908665105386419"/>
        <n v="63.066774367259015"/>
        <n v="51.78793146262727"/>
        <n v="50.923514089509823"/>
        <n v="45.662322505349159"/>
        <n v="47.99327084835376"/>
        <n v="17.040779824718296"/>
        <n v="19.571504215714228"/>
        <n v="8.4296785668911198"/>
        <n v="-1.3413271009043797"/>
        <n v="87.627304463229578"/>
        <n v="87.931940679974858"/>
        <n v="88.476188706590605"/>
        <n v="87.084235902452662"/>
        <n v="17.877216479503648"/>
        <n v="18.808233251851064"/>
        <n v="19.445740956826139"/>
        <n v="19.21595598349381"/>
        <n v="73.838034163781856"/>
        <n v="71.809581934696368"/>
        <n v="75.237735373764096"/>
        <n v="76.394927536231876"/>
        <n v="67.595530417988698"/>
        <n v="69.564608707825855"/>
        <n v="70.054200542005418"/>
        <n v="70.9375417948375"/>
        <n v="20.943710835596914"/>
        <n v="21.148450951824781"/>
        <n v="21.227191145677534"/>
        <n v="21.310770587586816"/>
        <n v="63.879760890348891"/>
        <n v="63.877831310971146"/>
        <n v="63.932969489336244"/>
        <n v="63.693256159314537"/>
        <n v="24.981996094823042"/>
        <n v="24.728421550573568"/>
        <n v="24.089804808578368"/>
        <n v="26.546650748524854"/>
        <n v="4.867795000642972"/>
        <n v="5.666198234596636"/>
        <n v="5.5709980396172867"/>
        <n v="5.3831471212545043"/>
        <n v="25.517464424320828"/>
        <n v="25.083357494926066"/>
        <n v="27.393588734551489"/>
        <n v="24.994161455224848"/>
        <n v="29.63871543264942"/>
        <n v="34.987799179689524"/>
        <n v="30.932137082051014"/>
        <n v="31.700637278137673"/>
        <n v="11.800112340939247"/>
        <n v="12.402512862581725"/>
        <n v="11.046464730398663"/>
        <n v="10.494555450030905"/>
        <n v="70.033502145781611"/>
        <n v="65.418593590301455"/>
        <n v="63.077250875731472"/>
        <n v="63.933413231051148"/>
        <n v="31.127070393374741"/>
        <n v="34.393099974817424"/>
        <n v="39.881634211531122"/>
        <n v="42.748184758069435"/>
        <n v="94.758157655646073"/>
        <n v="94.968971631205676"/>
        <n v="95.46132238547969"/>
        <n v="96.099454992341393"/>
        <n v="82.316504211288645"/>
        <n v="82.238326412854718"/>
        <n v="83.034221437938101"/>
        <n v="83.756481064315381"/>
        <n v="51.004259501965919"/>
        <n v="46.033572615851099"/>
        <n v="37.495783437341878"/>
        <n v="35.90975558805097"/>
        <n v="93.197895882459633"/>
        <n v="95.791934541203972"/>
        <n v="97.004867090977172"/>
        <n v="95.50796057619408"/>
        <n v="44.197268900373047"/>
        <n v="45.017687756315937"/>
        <n v="44.059315866084425"/>
        <n v="44.532814893366321"/>
        <n v="42.505683663527122"/>
        <n v="32.232704402515722"/>
        <n v="30.598918918918923"/>
        <n v="19.343465998119711"/>
        <n v="15.120643662933894"/>
        <n v="14.398400699619419"/>
        <n v="14.904543533450873"/>
        <n v="16.833376817775846"/>
        <n v="34.457388105456779"/>
        <n v="34.420289855072461"/>
        <n v="34.119335657166289"/>
        <n v="35.679067682653518"/>
        <n v="38.528108794944885"/>
        <n v="35.562075355157504"/>
        <n v="38.895571976857426"/>
        <n v="38.509874326750449"/>
        <n v="15.422038433471174"/>
        <n v="17.280953431913485"/>
        <n v="15.935288169868553"/>
        <n v="18.416958381952547"/>
        <n v="58.132865086333041"/>
        <n v="58.559127439724456"/>
        <n v="58.5113156219251"/>
        <n v="58.619184233503809"/>
        <n v="43.213446593168264"/>
        <n v="42.727602466449035"/>
        <n v="43.589743589743591"/>
        <n v="45.096337441416424"/>
        <n v="97.936984246061513"/>
        <n v="98.273878020713468"/>
        <n v="98.474636395885057"/>
        <n v="98.648648648648646"/>
        <n v="26.590287846883164"/>
        <n v="27.207468644336579"/>
        <n v="26.088176480036644"/>
        <n v="12.760373979608563"/>
        <n v="24.738454424599734"/>
        <n v="25.290047344050777"/>
        <n v="25.88697017268446"/>
        <n v="25.426923296590324"/>
        <n v="30.520865062442887"/>
        <n v="29.098760273018527"/>
        <n v="33.689591078066918"/>
        <n v="37.333958431004845"/>
        <n v="16.387176325524045"/>
        <n v="17.195986375770968"/>
        <n v="23.442028985507246"/>
        <n v="24.244288224956062"/>
        <n v="36.298980139559852"/>
        <n v="29.003207500616828"/>
        <n v="25.319748536743987"/>
        <n v="30.82859463850528"/>
        <n v="94.097850321820715"/>
        <n v="94.866810059563207"/>
        <n v="95.441786417529016"/>
        <n v="95.642623212716671"/>
        <n v="75.920056187144368"/>
        <n v="77.07804828326303"/>
        <n v="75.845497330662383"/>
        <n v="57.190141104520499"/>
        <n v="30.64371926687528"/>
        <n v="30.327374974894557"/>
        <n v="30.778032036613272"/>
        <n v="30.747290359383911"/>
        <n v="64.67165283660583"/>
        <n v="63.545537951397627"/>
        <n v="59.556275249574306"/>
        <n v="59.643616529066804"/>
        <n v="12.560386473429952"/>
        <n v="12.590553977272728"/>
        <n v="13.024208469952409"/>
        <n v="13.323899291604546"/>
        <n v="83.639822447685475"/>
        <n v="90.620871862615587"/>
        <n v="5.0953973002186972"/>
        <n v="15.219485759017282"/>
        <n v="36.164927968206655"/>
        <n v="35.933720367682632"/>
        <n v="34.422172729522394"/>
        <n v="34.920236151237283"/>
        <n v="77.589006604495779"/>
        <n v="76.211562605087735"/>
        <n v="76.007269633350987"/>
        <n v="75.183824852832132"/>
        <n v="60.567407986503994"/>
        <n v="58.905010394128375"/>
        <n v="60.37509407863957"/>
        <n v="62.866773610575265"/>
        <n v="19.348750511702693"/>
        <n v="15.876353710562677"/>
        <n v="67.312489605853983"/>
        <n v="67.637540453074436"/>
        <n v="72.11921090508848"/>
        <n v="74.866744963411321"/>
        <n v="41.293543704091697"/>
        <n v="41.722081221905249"/>
        <n v="42.916817627252513"/>
        <n v="43.418371944067204"/>
        <n v="58.429473225946879"/>
        <n v="58.513401492124892"/>
        <n v="56.486051799678329"/>
        <n v="56.547486033519554"/>
        <n v="41.764686505304859"/>
        <n v="40.457074362221817"/>
        <n v="40.160971284359867"/>
        <n v="40.075708762886599"/>
        <n v="82.771753618550221"/>
        <n v="80.265751914818878"/>
        <n v="81.244195709236237"/>
        <n v="83.630847813144968"/>
        <n v="18.762079819502844"/>
        <n v="18.20158287112444"/>
        <n v="17.305760323569704"/>
        <n v="16.255083762378469"/>
        <n v="29.166052300620148"/>
        <n v="27.631770199313216"/>
        <n v="27.700579568465887"/>
        <n v="28.585722532230136"/>
        <n v="81.111091573094825"/>
        <n v="80.368452519247441"/>
        <n v="79.761494383581052"/>
        <n v="69.984081598027913"/>
        <n v="35.333073626801713"/>
        <n v="38.772865853658537"/>
        <n v="36.62753296880026"/>
        <n v="46.922879397415045"/>
        <n v="44.500039710904616"/>
        <n v="43.097467915365939"/>
        <n v="57.999213836477992"/>
        <n v="59.78707838240117"/>
        <n v="39.161321470446239"/>
        <n v="40.072519890164045"/>
        <n v="39.864703541583765"/>
        <n v="41.168577701878505"/>
        <n v="32.088825624282322"/>
        <n v="31.305989702469578"/>
        <n v="30.21051318652383"/>
        <n v="31.508407146074163"/>
        <n v="90.594390026714152"/>
        <n v="92.550693703308426"/>
        <n v="93.611486837998129"/>
        <n v="93.771245750849829"/>
        <n v="31.739860023587379"/>
        <n v="31.053988458862396"/>
        <n v="30.68552842082017"/>
        <n v="30.959922453043077"/>
        <n v="40.877691995123932"/>
        <n v="39.462636439966417"/>
        <n v="37.632817753866846"/>
        <n v="37.848658748164951"/>
        <n v="22.45938044190245"/>
        <n v="21.885630973594687"/>
        <n v="21.140983000739098"/>
        <n v="21.83690591738365"/>
        <n v="51.555825721232829"/>
        <n v="51.096367683817299"/>
        <n v="51.64769760885455"/>
        <n v="52.33889831786064"/>
        <n v="44.419528873692862"/>
        <n v="45.875074263003704"/>
        <n v="45.937291527685126"/>
        <n v="46.086784584411852"/>
        <n v="69.485094850948514"/>
        <n v="66.097366320830005"/>
        <n v="63.356271504535499"/>
        <n v="62.5673387717408"/>
        <n v="18.450601288950899"/>
        <n v="19.536744306084262"/>
        <n v="19.848334981866138"/>
        <n v="21.331252625892805"/>
        <n v="63.887896411994049"/>
        <n v="62.512624311945487"/>
        <n v="62.675896013333023"/>
        <n v="63.065348861476203"/>
        <n v="35.8739603759551"/>
        <n v="35.582822085889568"/>
        <n v="35.270047197228614"/>
        <n v="30.046327362824549"/>
        <n v="100"/>
        <n v="38.833734725571816"/>
        <n v="38.363902357982894"/>
        <n v="36.918188390369551"/>
        <n v="36.382757888843393"/>
        <n v="58.329164582291149"/>
        <n v="59.304035288351578"/>
        <n v="59.264565425023875"/>
        <n v="59.906832298136649"/>
        <n v="22.030062489444351"/>
        <n v="20.604238258877434"/>
        <n v="21.030455351862802"/>
        <n v="22.226869546405133"/>
        <n v="37.276686020544886"/>
        <n v="40.47723677271928"/>
        <n v="40.133751306165102"/>
        <n v="41.480881538002471"/>
        <n v="31.793818437678649"/>
        <n v="30.30991027749797"/>
        <n v="28.72817935232424"/>
        <n v="28.711723988609066"/>
        <n v="78.186015196691343"/>
        <n v="88.70045547049132"/>
        <n v="83.99391403575504"/>
        <n v="87.029597441993928"/>
        <n v="63.444824861732954"/>
        <n v="62.32167832167832"/>
        <n v="68.349944629014388"/>
        <n v="69.199272065514108"/>
        <n v="81.930483226353402"/>
        <n v="81.080773606370869"/>
        <n v="79.387802607076353"/>
        <n v="77.647844971600392"/>
        <n v="46.06333465667683"/>
        <n v="45.967072600238431"/>
        <n v="46.226672735548476"/>
        <n v="46.670751784778261"/>
        <n v="41.792132102962604"/>
        <n v="39.569626132053564"/>
        <n v="43.762944081567632"/>
        <n v="47.354037267080749"/>
        <n v="63.362276893391225"/>
        <n v="65.827509874560533"/>
        <n v="65.329995074700378"/>
        <n v="66.684186814837062"/>
        <n v="34.690608666329453"/>
        <n v="33.518798187743421"/>
        <n v="34.824424066204429"/>
        <n v="37.035751475182224"/>
        <n v="80.102536904446211"/>
        <n v="80.324192254394276"/>
        <n v="80.51463767578197"/>
        <n v="80.633618355042941"/>
        <n v="21.747716613181929"/>
        <n v="29.689839572192511"/>
        <n v="23.312690248766664"/>
        <n v="26.741293532338307"/>
        <n v="40.342129798532575"/>
        <n v="43.771499464275642"/>
        <n v="43.128807926641635"/>
        <n v="43.120782261396499"/>
        <n v="85.453385691379921"/>
        <n v="85.73289042030305"/>
        <n v="85.947650557183835"/>
        <n v="75.132458982249133"/>
        <n v="49.95077822331109"/>
        <n v="50.556493367137904"/>
        <n v="50.982209498742925"/>
        <n v="52.620358953683358"/>
        <n v="64.20564897779802"/>
        <n v="65.061469144809521"/>
        <n v="66.208445326280014"/>
        <n v="67.024424719440873"/>
        <n v="80.929142303287961"/>
        <n v="81.414101327546248"/>
        <n v="73.232190378710342"/>
        <n v="66.946852459351788"/>
        <n v="41.543536623095427"/>
        <n v="45.242729829217211"/>
        <n v="42.531364572009608"/>
        <n v="44.484097517142736"/>
        <n v="67.828452797611149"/>
        <n v="67.681095334021194"/>
        <n v="67.8098910538057"/>
        <n v="69.565818016806674"/>
        <n v="29.814235791796946"/>
        <n v="30.286673319423024"/>
        <n v="30.622561191912023"/>
        <n v="31.469671541596739"/>
        <n v="36.094190308577524"/>
        <n v="33.377927225892634"/>
        <n v="34.964078604418546"/>
        <n v="35.298266319391459"/>
        <n v="74.152453148031157"/>
        <n v="74.744561231972625"/>
        <n v="73.068147574153002"/>
        <n v="75.24962906524442"/>
        <n v="27.700096432015432"/>
        <n v="21.356957964198475"/>
        <n v="27.306686589465816"/>
        <n v="27.653061224489793"/>
        <n v="30.629241440769402"/>
        <n v="30.966668020776094"/>
        <n v="30.18295827042764"/>
        <n v="33.064813034788699"/>
        <n v="78.244023223220537"/>
        <n v="79.542221416382617"/>
        <n v="80.373249652257229"/>
        <n v="81.801033194719949"/>
        <n v="72.147260842802567"/>
        <n v="73.106318897146252"/>
        <n v="73.357850901252405"/>
        <n v="73.926521533485882"/>
        <n v="16.245226896819293"/>
        <n v="8.4496484518694857"/>
        <n v="12.135091402666525"/>
        <n v="10.745718050065877"/>
        <n v="51.695436044431545"/>
        <n v="50.820903777601053"/>
        <n v="50.370633417304468"/>
        <n v="49.590084491912748"/>
        <n v="76.181402439024396"/>
        <n v="82.729022942403347"/>
        <n v="84.008255243195009"/>
        <n v="86.290614371517478"/>
        <n v="33.227000127599851"/>
        <n v="34.968679123015448"/>
        <n v="34.056707195535182"/>
        <n v="34.543826702188056"/>
        <n v="35.807884508606328"/>
        <n v="30.036805124038047"/>
        <n v="9.0213639332027231"/>
        <n v="-79.656106317314354"/>
        <n v="62.860433084200785"/>
        <n v="62.578181578774114"/>
        <n v="64.208796071902725"/>
        <n v="65.597140871637052"/>
        <n v="55.968534906588005"/>
        <n v="56.627719580983083"/>
        <n v="53.511861253239424"/>
        <n v="58.917875682150935"/>
        <n v="82.917396311653036"/>
        <n v="82.10445911944602"/>
        <n v="82.693144107555753"/>
        <n v="83.097781792190005"/>
        <n v="31.740225680665308"/>
        <n v="32.501566777715475"/>
        <n v="32.515825251800806"/>
        <n v="33.387918486171763"/>
        <n v="42.200180342651038"/>
        <n v="42.334856668051515"/>
        <n v="43.130675088827473"/>
        <n v="44.632660829843928"/>
        <n v="32.901973471368493"/>
        <n v="32.790161414296691"/>
        <n v="33.198154104321077"/>
        <n v="33.796546141392334"/>
        <n v="52.312933786266555"/>
        <n v="49.253126896253072"/>
        <n v="49.023031985020779"/>
        <n v="48.396183337004764"/>
        <n v="4.9912705203463066"/>
        <n v="6.497587241287528"/>
        <n v="6.0433537550524319"/>
        <n v="4.1515770341488265"/>
        <n v="34.071136448635102"/>
        <n v="35.150828689073236"/>
        <n v="32.609257119554137"/>
        <n v="30.854709377165563"/>
        <n v="37.194639138977678"/>
        <n v="38.3588334877184"/>
        <n v="37.158989781201093"/>
        <n v="32.82160842362277"/>
        <n v="70.120785111066141"/>
        <n v="69.11148683117375"/>
        <n v="68.627253323871116"/>
        <n v="68.361421223541683"/>
        <n v="25.315054422606792"/>
        <n v="26.12484348637425"/>
        <n v="24.326025076175391"/>
        <n v="25.685059632662245"/>
        <n v="18.519236986744261"/>
        <n v="19.036043044211073"/>
        <n v="19.47948774984906"/>
        <n v="19.931107071093678"/>
        <n v="67.014150346556349"/>
        <n v="67.212814715265424"/>
        <n v="69.09549334091615"/>
        <n v="68.914092314757738"/>
        <n v="74.531024531024528"/>
        <n v="74.477771826459559"/>
        <n v="84.781036560867818"/>
        <n v="87.726339655013945"/>
        <n v="36.141914358532922"/>
        <n v="35.566400142940097"/>
        <n v="33.744179055376257"/>
        <n v="35.195706117816108"/>
        <n v="42.511830157309113"/>
        <n v="41.708697889861043"/>
        <n v="40.094391395017013"/>
        <n v="39.893503727369541"/>
        <n v="11.615742438572449"/>
        <n v="8.8553123536994409"/>
        <n v="12.012654572186197"/>
        <n v="12.774972953479985"/>
        <n v="29.031268797255361"/>
        <n v="29.975614872249963"/>
        <n v="29.943075864019029"/>
        <n v="29.815699483587878"/>
        <n v="63.716206291197153"/>
        <n v="62.719772174536729"/>
        <n v="63.150291413907254"/>
        <n v="60.400979935476087"/>
        <n v="39.42879049262028"/>
        <n v="38.970770374040129"/>
        <n v="38.265895953757223"/>
        <n v="36.209406849401788"/>
        <n v="52.969519548546863"/>
        <n v="53.471872077864589"/>
        <n v="55.890043328045344"/>
        <n v="54.558747921298313"/>
        <n v="21.074718526100309"/>
        <n v="23.33223067592899"/>
        <n v="26.023231770358208"/>
        <n v="27.615780445969122"/>
        <n v="43.755757652615159"/>
        <n v="43.82908525520574"/>
        <n v="43.294153018082476"/>
        <n v="42.427204246823344"/>
        <n v="15.206448540915584"/>
        <n v="16.842105263157894"/>
        <n v="10.663055896416028"/>
        <n v="5.4384087618807833"/>
        <n v="25.69010214893893"/>
        <n v="27.235143123760512"/>
        <n v="29.520980059938616"/>
        <n v="30.283407381943249"/>
        <n v="59.110125916395347"/>
        <n v="59.019190099743838"/>
        <n v="60.292499287502331"/>
        <n v="62.292757586325287"/>
        <n v="94.659558240443857"/>
        <n v="95.953784992027039"/>
        <n v="97.074983057820617"/>
        <n v="97.393959440590052"/>
        <n v="34.826317115555071"/>
        <n v="35.765217721183319"/>
        <n v="37.273204852649783"/>
        <n v="37.756683215003356"/>
        <n v="82.682579589858534"/>
        <n v="82.534667368790593"/>
        <n v="83.038084403272123"/>
        <n v="83.270326125308742"/>
        <n v="67.837160011529022"/>
        <n v="57.625129698782807"/>
        <n v="57.549625984496103"/>
        <n v="57.034101096887056"/>
        <n v="34.56938759129946"/>
        <n v="34.150890727300407"/>
        <n v="34.131239780705975"/>
        <n v="34.190399801172624"/>
        <n v="71.131073907717436"/>
        <n v="66.66106677866442"/>
        <n v="65.046102263202016"/>
        <n v="49.924653405666064"/>
        <n v="40.256270940867516"/>
        <n v="46.558312775117308"/>
        <n v="41.95229397227893"/>
        <n v="41.36692604886543"/>
        <n v="38.345680481304022"/>
        <n v="38.618719185772164"/>
        <n v="39.182497638278704"/>
        <n v="39.626867389376059"/>
        <n v="46.599526541748588"/>
        <n v="49.215632038566405"/>
        <n v="52.964879852125691"/>
        <n v="55.187630176157022"/>
        <n v="27.374215849443097"/>
        <n v="28.157098198779341"/>
        <n v="30.673129260516834"/>
        <n v="30.919546079079947"/>
        <n v="45.307582268818116"/>
        <n v="45.997516663222072"/>
        <n v="46.121550987411212"/>
        <n v="44.66276985061247"/>
        <n v="28.367469114525694"/>
        <n v="28.669852419060778"/>
        <n v="29.160265746264191"/>
        <n v="23.079663039412988"/>
        <n v="19.805475631498119"/>
        <n v="19.312904416765441"/>
        <n v="18.653343836809157"/>
        <n v="59.966962510250745"/>
        <n v="61.002316242297795"/>
        <n v="60.011667421324489"/>
        <n v="58.846048898788183"/>
        <n v="16.143417004374257"/>
        <n v="16.798411293120328"/>
        <n v="19.522967902267123"/>
        <n v="22.662230773947982"/>
        <n v="33.783255086071989"/>
        <n v="33.958499600957701"/>
        <n v="34.133385795789891"/>
        <n v="31.27092540511584"/>
        <n v="28.048347382042909"/>
        <n v="27.78069308489269"/>
        <n v="28.070634697952734"/>
        <n v="28.338086829952893"/>
        <n v="62.73967187191144"/>
        <n v="61.498257839721262"/>
        <n v="62.028389988793428"/>
        <n v="62.650826062743647"/>
        <n v="43.042949003138354"/>
        <n v="45.911163310677082"/>
        <n v="44.951095210736845"/>
        <n v="45.794588760822599"/>
        <n v="21.177353375450828"/>
        <n v="21.30721649484536"/>
        <n v="18.456777616091657"/>
        <n v="17.234594236745803"/>
        <n v="48.954060306783056"/>
        <n v="49.49220775259996"/>
        <n v="50.01131550871294"/>
        <n v="49.771840324928739"/>
        <n v="54.057639998206199"/>
        <n v="54.908217373560156"/>
        <n v="54.927456930812681"/>
        <n v="55.576156195299056"/>
        <n v="41.664238833562649"/>
        <n v="43.489679284336461"/>
        <n v="44.103462711908861"/>
        <n v="44.707724194550849"/>
        <n v="64.164165220683117"/>
        <n v="69.718452871505647"/>
        <n v="69.795320399213963"/>
        <n v="69.482436635168924"/>
        <n v="59.803065948243152"/>
        <n v="63.735457311616251"/>
        <n v="62.648360581699933"/>
        <n v="60.940946671830531"/>
        <n v="86.644703497212376"/>
        <n v="85.788357294367188"/>
        <n v="83.420801526717554"/>
        <n v="84.448231785257775"/>
        <n v="30.043016657514187"/>
        <n v="30.664736192138992"/>
        <n v="31.176694753779056"/>
        <n v="30.838363514419854"/>
        <n v="57.485614797824866"/>
        <n v="57.387152051677184"/>
        <n v="56.870801583093652"/>
        <n v="57.11318840309896"/>
        <n v="70.380998631406996"/>
        <n v="66.322653281418582"/>
        <n v="66.175977185036075"/>
        <n v="69.889809199822523"/>
        <n v="39.483551467987269"/>
        <n v="40.120132560066281"/>
        <n v="41.156284968295417"/>
        <n v="41.936907125523938"/>
        <n v="36.085662059988366"/>
        <n v="36.059529013061166"/>
        <n v="36.770086681552868"/>
        <n v="40.759733184477589"/>
        <n v="15.588596944284053"/>
        <n v="16.33523713019067"/>
        <n v="16.247340450119324"/>
        <n v="16.123729348275475"/>
        <n v="62.051587483392133"/>
        <n v="62.997151485296953"/>
        <n v="61.770871604244562"/>
        <n v="63.374366997406227"/>
        <n v="38.75061809790671"/>
        <n v="38.301435406698566"/>
        <n v="37.760995113282988"/>
        <n v="36.496502043360806"/>
        <n v="38.275692047615692"/>
        <n v="41.258788534342891"/>
        <n v="34.725651577503427"/>
        <n v="34.609981515711645"/>
        <n v="16.630461712192744"/>
        <n v="17.998697880195415"/>
        <n v="16.740925628589672"/>
        <n v="16.31110896464217"/>
        <n v="73.912144728898014"/>
        <n v="74.290068680377985"/>
        <n v="73.979496869393913"/>
        <n v="73.904260397730823"/>
        <n v="56.470371794380227"/>
        <n v="57.91088165253867"/>
        <n v="56.815641802967896"/>
        <n v="61.018806209295853"/>
        <n v="33.786616226164305"/>
        <n v="33.882579598458726"/>
        <n v="35.630143617879618"/>
        <n v="36.53994066586089"/>
        <n v="47.654584221748401"/>
        <n v="48.015530629853323"/>
        <n v="55.203776990904672"/>
        <n v="55.57512635931996"/>
        <n v="13.357532707375055"/>
        <n v="13.111673263058243"/>
        <n v="13.228429243388124"/>
        <n v="13.325434374004722"/>
        <n v="60.320303225940805"/>
        <n v="60.684253212105688"/>
        <n v="61.109178659941733"/>
        <n v="60.531900483135416"/>
        <n v="59.886640522300624"/>
        <n v="60.894647819258182"/>
        <n v="60.567310991650459"/>
        <n v="59.362067867829623"/>
        <n v="20.589118082364752"/>
        <n v="20.5712833545108"/>
        <n v="21.161665053242981"/>
        <n v="22.156059364472366"/>
        <n v="36.257067275273613"/>
        <n v="36.487835636592926"/>
        <n v="36.403301266887453"/>
        <n v="36.133097271401795"/>
        <n v="66.011058118431606"/>
        <n v="65.934577626013734"/>
        <n v="68.612535141392428"/>
        <n v="70.392425670465258"/>
        <n v="41.935175446983457"/>
        <n v="41.112039357653387"/>
        <n v="41.976602060415573"/>
        <n v="42.817179529373043"/>
        <n v="20.371943183482209"/>
        <n v="20.415851834809619"/>
        <n v="20.897337598815536"/>
        <n v="23.567854590013273"/>
        <n v="17.092076874927866"/>
        <n v="18.554947086124958"/>
        <n v="18.117326901138355"/>
        <n v="18.506668356773364"/>
        <n v="39.667454244101982"/>
        <n v="38.276259835063613"/>
        <n v="36.647481535697651"/>
        <n v="33.447771339039875"/>
        <n v="41.818318525902697"/>
        <n v="40.995368321913475"/>
        <n v="39.345516600435843"/>
        <n v="39.394878064819935"/>
        <n v="9.9794003204394599"/>
        <n v="9.7810858143607717"/>
        <n v="9.211724012379392"/>
        <n v="8.5037263519969422"/>
        <n v="74.847375990067349"/>
        <n v="75.613410103530285"/>
        <n v="75.885187768745865"/>
        <n v="75.855586206121629"/>
        <n v="78.779741100896331"/>
        <n v="78.764856293617029"/>
        <n v="74.854197679398027"/>
        <n v="74.761883288991768"/>
        <n v="9.2310066581418937"/>
        <n v="11.723326490762529"/>
        <n v="11.081507795539768"/>
        <n v="10.713681002370471"/>
        <n v="30.70932299240588"/>
        <n v="30.65185546875"/>
        <n v="30.827090111333312"/>
        <n v="33.25547086304401"/>
        <n v="34.296629124522475"/>
        <n v="34.588239698972238"/>
        <n v="34.786475285915017"/>
        <n v="34.820733317533943"/>
        <n v="38.985600108477108"/>
        <n v="43.571659725883372"/>
        <n v="43.434122181760657"/>
        <n v="44.49489652632149"/>
        <n v="4.236083993439693"/>
        <n v="20.605505079954654"/>
        <n v="24.879578973659829"/>
        <n v="24.111782906779439"/>
        <n v="53.065144923441999"/>
        <n v="58.736898683149697"/>
        <n v="69.60141271442987"/>
        <n v="69.977968176254592"/>
        <n v="39.601631116687578"/>
        <n v="41.628385870426108"/>
        <n v="44.296886527962229"/>
        <n v="48.171102199538218"/>
        <n v="12.69403774916211"/>
        <n v="13.894058372293586"/>
        <n v="14.622434660585862"/>
        <n v="21.542691308996488"/>
        <n v="40.265838329841799"/>
        <n v="40.120296444810428"/>
        <n v="40"/>
        <n v="39.081945418959343"/>
        <n v="75.356596510103216"/>
        <n v="72.926403247887464"/>
        <n v="72.249307691377481"/>
        <n v="73.062269186471923"/>
        <n v="57.677015035416169"/>
        <n v="58.886228417397213"/>
        <n v="60.015363081736481"/>
        <n v="61.389637378905704"/>
        <n v="13.746402573218216"/>
        <n v="13.798498122653315"/>
        <n v="14.250507393447375"/>
        <n v="14.655529476736159"/>
        <n v="28.97500369767786"/>
        <n v="29.403368541250359"/>
        <n v="31.545785494259309"/>
        <n v="33.383172488786187"/>
        <n v="53.09547085516769"/>
        <n v="53.645966656036833"/>
        <n v="49.819259177608096"/>
        <n v="49.211791156089326"/>
        <n v="39.236405847571369"/>
        <n v="38.791775333829079"/>
        <n v="38.102057847113656"/>
        <n v="38.520442293314446"/>
        <n v="53.012569999298186"/>
        <n v="58.44723819229015"/>
        <n v="57.267973149961158"/>
        <n v="55.466117955178539"/>
        <n v="5.6311172215129792"/>
        <n v="6.0789565622452546"/>
        <n v="6.3732581194671738"/>
        <n v="5.9805955449382875"/>
        <n v="70.882320624107237"/>
        <n v="72.333052985702267"/>
        <n v="72.09909126353358"/>
        <n v="71.981632945903286"/>
        <n v="37.343995430529773"/>
        <n v="37.139862319045861"/>
        <n v="36.786006307674334"/>
        <n v="38.844648400593876"/>
        <n v="44.259721203228175"/>
        <n v="44.123814132172022"/>
        <n v="46.666484805499479"/>
        <n v="44.655544595502569"/>
        <n v="25.744007408456838"/>
        <n v="26.137886776452174"/>
        <n v="27.605650119190933"/>
        <n v="29.866408773616708"/>
        <n v="61.453874349575784"/>
        <n v="63.613207322589091"/>
        <n v="61.431519742362731"/>
        <n v="64.254660673494953"/>
        <n v="40.398700101857692"/>
        <n v="40.775829562594268"/>
        <n v="40.437120312827318"/>
        <n v="41.52102459480902"/>
        <n v="16.099898567892826"/>
        <n v="16.884638776813908"/>
        <n v="17.659521743260793"/>
        <n v="20.391375223544102"/>
        <n v="47.828058695863426"/>
        <n v="48.314006473712325"/>
        <n v="49.18742154984475"/>
        <n v="50.048158357966052"/>
        <n v="51.713251115396595"/>
        <n v="52.213157955652264"/>
        <n v="54.356279669450721"/>
        <n v="59.954550196065185"/>
        <n v="38.845560159233081"/>
        <n v="42.740946619798905"/>
        <n v="41.432183345567246"/>
        <n v="43.697412911850279"/>
        <n v="51.49720745575668"/>
        <n v="54.077578051087983"/>
        <n v="54.543030464635692"/>
        <n v="51.970078506887873"/>
        <n v="27.673674817778043"/>
        <n v="21.274763135228252"/>
        <n v="19.312445898395783"/>
        <n v="11.308426872172893"/>
        <n v="16.165509526646645"/>
        <n v="12.382188498402556"/>
        <n v="13.844219307482339"/>
        <n v="22.428557549513538"/>
        <n v="65.206169208961853"/>
        <n v="61.497059023913877"/>
        <n v="60.300210715723182"/>
        <n v="62.190490657754829"/>
        <n v="82.625773023566779"/>
        <n v="80.962472406181021"/>
        <n v="79.291904849714172"/>
        <n v="69.322709163346616"/>
        <n v="73.814692545825892"/>
        <n v="68.816003132449637"/>
        <n v="64.695447745244707"/>
        <n v="61.579934364744496"/>
        <n v="97.47044612064991"/>
        <n v="98.26456561574723"/>
        <n v="98.668053165545857"/>
        <n v="98.522502837837806"/>
        <n v="53.885922154611322"/>
        <n v="54.656447771364491"/>
        <n v="56.440113264872906"/>
        <n v="57.234446071515002"/>
        <n v="20.357103493882949"/>
        <n v="33.237559603863552"/>
        <n v="32.207262845849804"/>
        <n v="20.203242196951368"/>
        <n v="76.584110925683348"/>
        <n v="76.41848210114432"/>
        <n v="79.393045818504419"/>
        <n v="70.137374978292982"/>
        <n v="45.701849836779104"/>
        <n v="44.712757044531408"/>
        <n v="83.17048853439681"/>
        <n v="81.524926686217015"/>
        <n v="69.242852654728253"/>
        <n v="68.977370380979664"/>
        <n v="52.166721799536887"/>
        <n v="57.548387096774192"/>
        <n v="57.641146911025722"/>
        <n v="60.115431348724179"/>
        <n v="41.947250280583617"/>
        <n v="46.141649048625794"/>
        <n v="48.587039539392514"/>
        <n v="50.840672538030432"/>
        <n v="56.503412284223209"/>
        <n v="37.021630615640596"/>
        <n v="38.878222709818978"/>
        <n v="44.210117738387886"/>
        <n v="28.742511821754956"/>
        <n v="31.825712633087335"/>
        <n v="32.274230398033133"/>
        <n v="31.716373923651766"/>
        <n v="73.559539052496802"/>
        <n v="77.86752827140549"/>
        <n v="78.802447552447546"/>
        <n v="68.079640333975604"/>
        <n v="43.590250069134434"/>
        <n v="44.771394654483977"/>
        <n v="45.969085977582431"/>
        <n v="46.241042747714353"/>
        <n v="57.951955111344908"/>
        <n v="58.333333333333336"/>
        <n v="58.862605314322749"/>
        <n v="58.678078934854973"/>
        <n v="29.329998836803533"/>
        <n v="26.554289579106189"/>
        <n v="27.094216417910449"/>
        <n v="20.756251270583451"/>
        <n v="63.806136060471317"/>
        <n v="63.859256710254641"/>
        <n v="65.160308248501579"/>
        <n v="69.205097087378647"/>
        <n v="59.394542353609999"/>
        <n v="61.960474308300398"/>
        <n v="62.600032663726935"/>
        <n v="60.818608005769924"/>
        <n v="7.789987818895745"/>
        <n v="7.404060435293931"/>
        <n v="9.0334672485722791"/>
        <n v="9.6188055970348092"/>
        <n v="52.015427464260085"/>
        <n v="54.915254237288138"/>
        <n v="55.510465612985904"/>
        <n v="56.107784431137716"/>
        <n v="38.01579377325951"/>
        <n v="37.897271268057786"/>
        <n v="38.473895582329313"/>
        <n v="38.957350778437039"/>
        <n v="95.603211846935807"/>
        <n v="95.020436831669457"/>
        <n v="94.229168563639192"/>
        <n v="94.590754286440244"/>
        <n v="16.140833362054515"/>
        <n v="13.895576260506024"/>
        <n v="17.273696440641569"/>
        <n v="27.336051626093656"/>
        <n v="17.729047252216375"/>
        <n v="17.463526799873136"/>
        <n v="17.80967639408701"/>
        <n v="50.10232629763204"/>
        <n v="50.667482599883265"/>
        <n v="51.397718512306056"/>
        <n v="52.250700857095445"/>
        <n v="67.512437810945272"/>
        <n v="67.788795240456125"/>
        <n v="64.773198011599007"/>
        <n v="53.493589743589745"/>
        <n v="93.300376300450083"/>
        <n v="93.975187578931724"/>
        <n v="94.143622412045744"/>
        <n v="93.28079926827553"/>
        <n v="58.616193213245872"/>
        <n v="56.463303823059682"/>
        <n v="56.017552251678914"/>
        <n v="56.440333588592708"/>
        <n v="16.198905813168803"/>
        <n v="16.567432927195249"/>
        <n v="16.47099447513812"/>
        <n v="18.098364870148302"/>
        <n v="24.61212976022567"/>
        <n v="28.572264482153304"/>
        <n v="24.475732192716688"/>
        <n v="27.918034642816707"/>
        <n v="77.622413112749854"/>
        <n v="84.139975440529241"/>
        <n v="89.838380160273005"/>
        <n v="93.146347669397187"/>
        <n v="32.738509605708984"/>
        <n v="28.414419404982954"/>
        <n v="27.118016091069368"/>
        <n v="24.555799716449933"/>
        <n v="35.067988958184237"/>
        <n v="35.563804173354733"/>
        <n v="35.366525812970792"/>
        <n v="40.09601536245799"/>
        <n v="52.957916133403593"/>
        <n v="53.154477153097488"/>
        <n v="54.435739659984769"/>
        <n v="55.080494912339375"/>
        <n v="82.031578754779815"/>
        <n v="81.416718362282879"/>
        <n v="80.693478479991938"/>
        <n v="80.250148410472661"/>
        <n v="49.581785887292099"/>
        <n v="50.074444529281514"/>
        <n v="44.019758617231119"/>
        <n v="44.221847491951813"/>
        <n v="92.618820807271192"/>
        <n v="92.728715894021647"/>
        <n v="90.430433011154733"/>
        <n v="93.833998535519612"/>
        <n v="8.7392223087234182"/>
        <n v="10.433165115651949"/>
        <n v="10.799117134399786"/>
        <n v="10.299801475030931"/>
        <n v="22.503807707981068"/>
        <n v="22.909735501084256"/>
        <n v="24.044686551271013"/>
        <n v="22.334514270312891"/>
        <n v="20.642299318877491"/>
        <n v="27.100405797439976"/>
        <n v="27.217047778956875"/>
        <n v="25.295951894483338"/>
        <n v="45.674258071013135"/>
        <n v="45.242321742910832"/>
        <n v="44.904320944887381"/>
        <n v="45.284590111472141"/>
        <n v="25.999325244598833"/>
        <n v="24.131775397598183"/>
        <n v="23.582020890837256"/>
        <n v="23.073125825517323"/>
        <n v="97.675538961821033"/>
        <n v="97.96111901375059"/>
        <n v="98.003808119894359"/>
        <n v="97.523048555623845"/>
        <n v="29.393052846661092"/>
        <n v="33.860022572395962"/>
        <n v="34.990765733769003"/>
        <n v="33.89362691890215"/>
        <n v="43.074785783771539"/>
        <n v="41.515092218322785"/>
        <n v="40.204065033199377"/>
        <n v="43.650203994171839"/>
        <n v="41.717490361023486"/>
        <n v="43.560273139071057"/>
        <n v="44.426384938371939"/>
        <n v="45.339299030574196"/>
        <n v="59.808770194526872"/>
        <n v="75.89150488778742"/>
        <n v="75.942435048395325"/>
        <n v="77.598122310601127"/>
        <n v="21.464518486216367"/>
        <n v="34.943682014423196"/>
        <n v="37.972460955549394"/>
        <n v="42.668814229940999"/>
        <n v="11.625857549221932"/>
        <n v="11.157019977155645"/>
        <n v="13.044314319033322"/>
        <n v="21.50239959585754"/>
        <n v="53.767996028462683"/>
        <n v="51.54035962083455"/>
        <n v="52.500849390865412"/>
        <n v="51.888333354113939"/>
        <n v="15.83892556233509"/>
        <n v="15.392983660650103"/>
        <n v="15.086607095259479"/>
        <n v="12.197726068599325"/>
        <n v="43.01496792587313"/>
        <n v="43.446540880503143"/>
        <n v="43.273853173633178"/>
        <n v="44.691907943578322"/>
        <n v="60.508324619963005"/>
        <n v="59.655680144976785"/>
        <n v="58.94940864680985"/>
        <n v="58.610002547338034"/>
        <n v="35.265290694990817"/>
        <n v="40.287650368271493"/>
        <n v="40.201576113311013"/>
        <n v="20.559937750076525"/>
        <n v="20.873341975491257"/>
        <n v="22.602985167287414"/>
        <n v="22.121991152476564"/>
        <n v="32.916000262226028"/>
        <n v="33.349991846625095"/>
        <n v="34.278222732511296"/>
        <n v="38.554674895054561"/>
        <n v="40.582539134858493"/>
        <n v="40.956555188120845"/>
        <n v="41.501448596085559"/>
        <n v="41.152605735297449"/>
        <n v="84.903865618817349"/>
        <n v="84.843103970702742"/>
        <n v="84.733127725289165"/>
        <n v="84.912558533887534"/>
        <n v="59.841612670986322"/>
        <n v="57.852348993288594"/>
        <n v="57.454068241469813"/>
        <n v="56.542876434841325"/>
        <n v="40.520159322407466"/>
        <n v="41.577715709217181"/>
        <n v="42.852613389559124"/>
        <n v="42.103920401394682"/>
        <n v="55.845102487431888"/>
        <n v="58.148658731217537"/>
        <n v="59.216863023292902"/>
        <n v="60.424548381739029"/>
        <n v="27.873869786900922"/>
        <n v="28.048191494467495"/>
        <n v="28.109145014837871"/>
        <n v="28.166886781146296"/>
        <n v="75.950875370757103"/>
        <n v="71.831455590467044"/>
        <n v="70.343156574397426"/>
        <n v="45.082017154888192"/>
        <n v="37.809485339542839"/>
        <n v="35.897901923142456"/>
        <n v="39.455842018650578"/>
        <n v="38.600509176901696"/>
        <n v="57.070115963085534"/>
        <n v="58.299590218752662"/>
        <n v="59.361154743329493"/>
        <n v="60.071589752250667"/>
        <n v="34.051724137931032"/>
        <n v="33.548387096774199"/>
        <n v="32.720662492425774"/>
        <n v="38.036529680365291"/>
        <n v="52.374384236453196"/>
        <n v="50.942370424066695"/>
        <n v="52.735897001524648"/>
        <n v="55.387848681696596"/>
        <n v="33.675300358870338"/>
        <n v="34.676472485646087"/>
        <n v="36.785892057171296"/>
        <n v="37.348597730994499"/>
        <n v="44.116028780648556"/>
        <n v="45.324741015000491"/>
        <n v="46.403420520878996"/>
        <n v="49.026165979852024"/>
        <n v="38.59516995531456"/>
        <n v="37.548702841395034"/>
        <n v="36.159196694733538"/>
        <n v="37.256877652590759"/>
        <n v="34.379503874391716"/>
        <n v="36.199336969308092"/>
        <n v="34.582886855095126"/>
        <n v="37.994162228594838"/>
        <n v="63.54852362540425"/>
        <n v="65.015152454478823"/>
        <n v="67.09649744930519"/>
        <n v="67.866449286126226"/>
        <n v="49.377606177606175"/>
        <n v="49.63064765504209"/>
        <n v="50.610893100665166"/>
        <n v="51.411713993210839"/>
        <n v="73.524585403318852"/>
        <n v="72.368756393706519"/>
        <n v="70.778133272505713"/>
        <n v="67.286854169683068"/>
        <n v="43.32103767309669"/>
        <n v="42.546965529349798"/>
        <n v="40.266421183733151"/>
        <n v="43.901881182457544"/>
        <n v="81.19477265523804"/>
        <n v="81.558674154884997"/>
        <n v="81.875672628293643"/>
        <n v="81.766554888880833"/>
        <n v="26.624795789751733"/>
        <n v="26.096737907761529"/>
        <n v="25.79139249510937"/>
        <n v="26.183579467211171"/>
        <n v="44.811198709562092"/>
        <n v="45.017306738311007"/>
        <n v="42.824016738137132"/>
        <n v="42.405358771938054"/>
        <n v="31.108116512905564"/>
        <n v="31.931419910959551"/>
        <n v="30.321703670140458"/>
        <n v="35.021014563581268"/>
        <n v="96.183274021352318"/>
        <n v="96.617065798651481"/>
        <n v="97.301022166073267"/>
        <n v="97.433493495839684"/>
        <n v="27.454532785171764"/>
        <n v="28.023899737685802"/>
        <n v="27.723997379721961"/>
        <n v="23.431899641577061"/>
        <n v="39.637352026036268"/>
        <n v="40.916654682909794"/>
        <n v="42.777040477770406"/>
        <n v="44.931586341701788"/>
        <n v="35.848294228385143"/>
        <n v="36.183479441906407"/>
        <n v="36.448916020694966"/>
        <n v="37.408936696210191"/>
        <n v="42.779017857142861"/>
        <n v="44.630154920357846"/>
        <n v="47.707463785907194"/>
        <n v="50.629370629370626"/>
        <n v="91.025641025641022"/>
        <n v="90.269949569860572"/>
        <n v="89.425458147597823"/>
        <n v="78.008298755186729"/>
        <n v="96.64597424256462"/>
        <n v="96.833996444594945"/>
        <n v="96.307063722794055"/>
        <n v="95.543318649045517"/>
        <n v="66.722092894357615"/>
        <n v="65.695090439276484"/>
        <n v="66.378443595415234"/>
        <n v="66.181015452538631"/>
        <n v="82.98580944106574"/>
        <n v="81.09012670332298"/>
        <n v="81.622851365015165"/>
        <n v="82.916666666666671"/>
        <n v="18.005820734587576"/>
        <n v="17.587302817103666"/>
        <n v="17.56652403397548"/>
        <n v="17.949225760662472"/>
        <n v="56.661487515105854"/>
        <n v="60.240617621473845"/>
        <n v="54.589382922980512"/>
        <n v="54.328648987404712"/>
        <n v="39.478376643446424"/>
        <n v="39.866869256927863"/>
        <n v="39.355290819901896"/>
        <n v="38.52405322415558"/>
        <n v="55.947467166979358"/>
        <n v="54.717682020802386"/>
        <n v="54.136163982430453"/>
        <n v="50.434782608695649"/>
        <n v="54.539700685928082"/>
        <n v="53.431277935156309"/>
        <n v="53.556830795884181"/>
        <n v="54.488774870239141"/>
        <n v="32.054433713784022"/>
        <n v="33.174642946629916"/>
        <n v="33.4096296901823"/>
        <n v="32.95473116522308"/>
        <n v="45.007684193202678"/>
        <n v="58.657632633303869"/>
        <n v="63.635235122561959"/>
        <n v="69.736065383020673"/>
        <n v="31.013219464945905"/>
        <n v="29.798397845087614"/>
        <n v="29.386653446803823"/>
        <n v="29.529037067154572"/>
        <n v="57.0148137352082"/>
        <n v="58.058594428319807"/>
        <n v="59.700228240664487"/>
        <n v="60.690881629272333"/>
        <n v="28.429037189820132"/>
        <n v="28.507988419519364"/>
        <n v="28.549999317362879"/>
        <n v="28.794418654191517"/>
        <n v="45.516832910063641"/>
        <n v="47.377422298843271"/>
        <n v="47.421711308681125"/>
        <n v="46.46369619217937"/>
        <n v="42.330474264382609"/>
        <n v="42.238145802617204"/>
        <n v="44.358658582796515"/>
        <n v="45.715986655192332"/>
        <n v="98.42726081258192"/>
        <n v="98.095238095238088"/>
        <n v="96.789727126805786"/>
        <n v="96.112600536193028"/>
        <n v="49.192470696040623"/>
        <n v="48.958563332597336"/>
        <n v="48.82341972776431"/>
        <n v="45.447963800904979"/>
        <n v="33.576623242969731"/>
        <n v="33.953191459700925"/>
        <n v="34.147624662645107"/>
        <n v="34.42016527083323"/>
        <n v="6.8598359224995633"/>
        <n v="7.1447578499201709"/>
        <n v="9.4675271312208444"/>
        <n v="12.735554892763211"/>
        <n v="12.627058941930288"/>
        <n v="9.3508151378952693"/>
        <n v="12.206826963305687"/>
        <n v="21.751245167357457"/>
        <n v="33.688140382491326"/>
        <n v="33.661062682113354"/>
        <n v="31.795018711606669"/>
        <n v="33.255850516326255"/>
        <n v="49.653021442495124"/>
        <n v="52.142564522736578"/>
        <n v="56.933691069375236"/>
        <n v="58.153846153846153"/>
        <n v="18.12535752226853"/>
        <n v="16.30039656311963"/>
        <n v="17.704280155642024"/>
        <n v="18.207554198018329"/>
        <n v="47.920155690626466"/>
        <n v="48.741215350779207"/>
        <n v="49.028034898536816"/>
        <n v="48.079649525535835"/>
        <n v="52.034883720930239"/>
        <n v="55.087645967763002"/>
        <n v="57.299298218554796"/>
        <n v="67.964293260088738"/>
        <n v="65.767249222731408"/>
        <n v="65.923950424679091"/>
        <n v="66.90393938727162"/>
        <n v="68.474735032493598"/>
        <n v="35.296560396638945"/>
        <n v="35.245170231257489"/>
        <n v="35.071199854135706"/>
        <n v="35.27757589225191"/>
        <n v="26.80240674672828"/>
        <n v="28.236276959394207"/>
        <n v="33.882640493421675"/>
        <n v="36.681454230686001"/>
        <n v="31.794320710576869"/>
        <n v="32.118125880060958"/>
        <n v="26.627393225331371"/>
        <n v="32.818950173790689"/>
        <n v="73.368847607339617"/>
        <n v="74.583124895781225"/>
        <n v="79.672672259661667"/>
        <n v="81.209568226267493"/>
        <n v="74.921942838139927"/>
        <n v="75.282297341173916"/>
        <n v="74.656546228877602"/>
        <n v="77.816424789678393"/>
        <n v="36.907287315402023"/>
        <n v="37.625185964657639"/>
        <n v="35.356688996372945"/>
        <n v="34.88694489096796"/>
        <n v="34.76180041593009"/>
        <n v="35.488174651303822"/>
        <n v="34.100877192982452"/>
        <n v="33.995406026212677"/>
        <n v="28.501766784452297"/>
        <n v="29.364421416234887"/>
        <n v="27.92791186851581"/>
        <n v="27.573195444064009"/>
        <n v="83.596535914416719"/>
        <n v="85.238545111006133"/>
        <n v="85.021613832853021"/>
        <n v="85.24068425938205"/>
        <n v="42.464517106782871"/>
        <n v="42.681487310643327"/>
        <n v="41.389435642605918"/>
        <n v="42.305301758965754"/>
        <n v="46.526125577960372"/>
        <n v="48.059090788087339"/>
        <n v="48.802250678850406"/>
        <n v="48.34020967065328"/>
        <n v="50.710453820501669"/>
        <n v="52.535732424000578"/>
        <n v="48.236358154959305"/>
        <n v="46.476617552850733"/>
        <n v="8.6044814405352881"/>
        <n v="7.79147413705694"/>
        <n v="9.7085078413989176"/>
        <n v="14.979955355109107"/>
        <n v="13.010738866751581"/>
        <n v="15.406886829327801"/>
        <n v="19.624209588703913"/>
        <n v="25.05808430354794"/>
        <n v="59.61313966394917"/>
        <n v="58.762981554257877"/>
        <n v="59.586686792416629"/>
        <n v="59.127955368322269"/>
        <n v="63.298026491496238"/>
        <n v="60.987539661202618"/>
        <n v="58.974790551008006"/>
        <n v="61.157151077606009"/>
        <n v="80.814842626763976"/>
        <n v="80.622161525333993"/>
        <n v="81.34622028933282"/>
        <n v="81.801568107717259"/>
        <n v="81.671427504940937"/>
        <n v="89.250850883887864"/>
        <n v="89.492518284331041"/>
        <n v="87.938810619798204"/>
        <n v="55.530015767946729"/>
        <n v="56.268417161097183"/>
        <n v="57.075906160264402"/>
        <n v="58.111493310668592"/>
        <n v="60.054727828323806"/>
        <n v="62.764827872252184"/>
        <n v="60.708693017729132"/>
        <n v="60.069138428810206"/>
        <n v="59.991451698025813"/>
        <n v="58.856811562541687"/>
        <n v="58.533416040664662"/>
        <n v="58.739715188323935"/>
        <n v="28.421601198618983"/>
        <n v="28.816920026437543"/>
        <n v="28.966511117211091"/>
        <n v="26.435277820532555"/>
        <n v="34.991993217784476"/>
        <n v="34.009736667404297"/>
        <n v="32.524864421364391"/>
        <n v="33.355832672415247"/>
        <n v="98.107335035672406"/>
        <n v="98.481872168413403"/>
        <n v="98.759788168198071"/>
        <n v="98.930392189530508"/>
        <n v="35.836494542076338"/>
        <n v="35.536142031844442"/>
        <n v="35.193969718630193"/>
        <n v="34.412363266344443"/>
        <n v="17.571527518780968"/>
        <n v="17.084339774557165"/>
        <n v="17.663108515628739"/>
        <n v="17.771985712906652"/>
        <n v="34.835156976328399"/>
        <n v="35.681623320948844"/>
        <n v="36.494097677648327"/>
        <n v="37.644206040120508"/>
        <n v="39.580550360673257"/>
        <n v="39.883381924198254"/>
        <n v="40.971585701191565"/>
        <n v="53.342391304347828"/>
        <n v="24.827430219929116"/>
        <n v="24.821853728999315"/>
        <n v="24.825440491216945"/>
        <n v="25.12724783772012"/>
        <n v="19.540984931936009"/>
        <n v="19.221019703725013"/>
        <n v="19.465417237048221"/>
        <n v="43.613190227369017"/>
        <n v="41.627571273908337"/>
        <n v="41.193465544300182"/>
        <n v="41.656181045644367"/>
        <n v="16.630489230255467"/>
        <n v="21.202095395643784"/>
        <n v="22.153181142779953"/>
        <n v="19.598983338040103"/>
        <n v="53.837670930745475"/>
        <n v="52.206029147534437"/>
        <n v="52.584737739064572"/>
        <n v="51.228323699421964"/>
        <n v="36.915098197926227"/>
        <n v="38.109560400616552"/>
        <n v="38.967281911771821"/>
        <n v="37.918384801526443"/>
        <n v="79.192370644692105"/>
        <n v="79.67028869633458"/>
        <n v="76.370073790021848"/>
        <n v="64.211262554048929"/>
        <n v="33.74912854900608"/>
        <n v="32.127064215392473"/>
        <n v="31.95909511570763"/>
        <n v="36.199900838914395"/>
        <n v="28.582888909444542"/>
        <n v="32.285763841832782"/>
        <n v="35.787601440535497"/>
        <n v="33.401071186944655"/>
        <n v="66.006256421039438"/>
        <n v="68.804057533773957"/>
        <n v="70.184247630969693"/>
        <n v="69.650265755024776"/>
        <n v="33.100779829416467"/>
        <n v="32.353458354323301"/>
        <n v="32.294439299171543"/>
        <n v="36.185873720557403"/>
        <n v="53.14750673483973"/>
        <n v="53.456689711264737"/>
        <n v="54.73893108875658"/>
        <n v="56.732602924129679"/>
        <n v="33.235394936584889"/>
        <n v="32.415275417374787"/>
        <n v="31.965199590583421"/>
        <n v="29.165973954003878"/>
        <n v="39.620152993932997"/>
        <n v="39.066979410998179"/>
        <n v="38.636363636363633"/>
        <n v="38.434163701067611"/>
        <n v="67.501362661198101"/>
        <n v="71.169434960409191"/>
        <n v="69.958097785403751"/>
        <n v="58.179908986995756"/>
        <n v="27.734174429692658"/>
        <n v="27.384591867930297"/>
        <n v="27.087883123729195"/>
        <n v="28.584509729111023"/>
        <n v="74.837310195227772"/>
        <n v="72.602413808020074"/>
        <n v="73.406372370701646"/>
        <n v="69.978992297175637"/>
        <n v="96.740166729575307"/>
        <n v="97.414749439620294"/>
        <n v="97.893997834547392"/>
        <n v="97.767836745919979"/>
        <n v="63.407147555360666"/>
        <n v="64.117032392894458"/>
        <n v="63.52570828961175"/>
        <n v="65.916530278232415"/>
      </sharedItems>
    </cacheField>
    <cacheField name="Operating Margin" numFmtId="10">
      <sharedItems containsSemiMixedTypes="0" containsString="0" containsNumber="1" minValue="-4.0490365032116555" maxValue="0.67995342994577035"/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Scenari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s v="AAL"/>
    <x v="0"/>
    <d v="2012-12-31T00:00:00"/>
    <n v="24855000000"/>
    <n v="10499000000"/>
    <n v="12977000000"/>
    <s v=" $-   "/>
    <n v="845000000"/>
    <x v="0"/>
    <s v="Airlines"/>
  </r>
  <r>
    <s v="AAL"/>
    <x v="1"/>
    <d v="2013-12-31T00:00:00"/>
    <n v="26743000000"/>
    <n v="11019000000"/>
    <n v="12913000000"/>
    <s v=" $-   "/>
    <n v="853000000"/>
    <x v="0"/>
    <s v="Airlines"/>
  </r>
  <r>
    <s v="AAL"/>
    <x v="2"/>
    <d v="2014-12-31T00:00:00"/>
    <n v="42650000000"/>
    <n v="15620000000"/>
    <n v="20686000000"/>
    <s v=" $-   "/>
    <n v="1295000000"/>
    <x v="0"/>
    <s v="Airlines"/>
  </r>
  <r>
    <s v="AAL"/>
    <x v="3"/>
    <d v="2015-12-31T00:00:00"/>
    <n v="40990000000"/>
    <n v="11096000000"/>
    <n v="21275000000"/>
    <s v=" $-   "/>
    <n v="1364000000"/>
    <x v="0"/>
    <s v="Airlines"/>
  </r>
  <r>
    <s v="AAP"/>
    <x v="0"/>
    <d v="2012-12-29T00:00:00"/>
    <n v="6205003000"/>
    <n v="3106967000"/>
    <n v="2440721000"/>
    <s v=" $-   "/>
    <s v=" $-   "/>
    <x v="1"/>
    <s v="Automotive Retail"/>
  </r>
  <r>
    <s v="AAP"/>
    <x v="1"/>
    <d v="2013-12-28T00:00:00"/>
    <n v="6493814000"/>
    <n v="3241668000"/>
    <n v="2591828000"/>
    <s v=" $-   "/>
    <s v=" $-   "/>
    <x v="1"/>
    <s v="Automotive Retail"/>
  </r>
  <r>
    <s v="AAP"/>
    <x v="2"/>
    <d v="2015-01-03T00:00:00"/>
    <n v="9843861000"/>
    <n v="5390248000"/>
    <n v="3601903000"/>
    <s v=" $-   "/>
    <s v=" $-   "/>
    <x v="1"/>
    <s v="Automotive Retail"/>
  </r>
  <r>
    <s v="AAP"/>
    <x v="3"/>
    <d v="2016-01-02T00:00:00"/>
    <n v="9737018000"/>
    <n v="5314246000"/>
    <n v="3596992000"/>
    <s v=" $-   "/>
    <s v=" $-   "/>
    <x v="1"/>
    <s v="Automotive Retail"/>
  </r>
  <r>
    <s v="AAPL"/>
    <x v="0"/>
    <d v="2013-09-28T00:00:00"/>
    <n v="170910000000"/>
    <n v="106606000000"/>
    <n v="10830000000"/>
    <n v="4475000000"/>
    <s v=" $-   "/>
    <x v="2"/>
    <s v="Computer Hardware"/>
  </r>
  <r>
    <s v="AAPL"/>
    <x v="1"/>
    <d v="2014-09-27T00:00:00"/>
    <n v="182795000000"/>
    <n v="112258000000"/>
    <n v="11993000000"/>
    <n v="6041000000"/>
    <s v=" $-   "/>
    <x v="2"/>
    <s v="Computer Hardware"/>
  </r>
  <r>
    <s v="AAPL"/>
    <x v="2"/>
    <d v="2015-09-26T00:00:00"/>
    <n v="233715000000"/>
    <n v="140089000000"/>
    <n v="14329000000"/>
    <n v="8067000000"/>
    <s v=" $-   "/>
    <x v="2"/>
    <s v="Computer Hardware"/>
  </r>
  <r>
    <s v="AAPL"/>
    <x v="3"/>
    <d v="2016-09-24T00:00:00"/>
    <n v="215639000000"/>
    <n v="131376000000"/>
    <n v="14194000000"/>
    <n v="10045000000"/>
    <s v=" $-   "/>
    <x v="2"/>
    <s v="Computer Hardware"/>
  </r>
  <r>
    <s v="ABBV"/>
    <x v="0"/>
    <d v="2012-12-31T00:00:00"/>
    <n v="18380000000"/>
    <n v="4508000000"/>
    <n v="4989000000"/>
    <n v="2778000000"/>
    <s v=" $-   "/>
    <x v="3"/>
    <s v="Pharmaceuticals"/>
  </r>
  <r>
    <s v="ABBV"/>
    <x v="1"/>
    <d v="2013-12-31T00:00:00"/>
    <n v="18790000000"/>
    <n v="4581000000"/>
    <n v="5352000000"/>
    <n v="2855000000"/>
    <s v=" $-   "/>
    <x v="3"/>
    <s v="Pharmaceuticals"/>
  </r>
  <r>
    <s v="ABBV"/>
    <x v="2"/>
    <d v="2014-12-31T00:00:00"/>
    <n v="19960000000"/>
    <n v="4426000000"/>
    <n v="8474000000"/>
    <n v="3297000000"/>
    <s v=" $-   "/>
    <x v="3"/>
    <s v="Pharmaceuticals"/>
  </r>
  <r>
    <s v="ABBV"/>
    <x v="3"/>
    <d v="2015-12-31T00:00:00"/>
    <n v="22859000000"/>
    <n v="4500000000"/>
    <n v="6387000000"/>
    <n v="4285000000"/>
    <s v=" $-   "/>
    <x v="3"/>
    <s v="Pharmaceuticals"/>
  </r>
  <r>
    <s v="ABC"/>
    <x v="0"/>
    <d v="2013-09-30T00:00:00"/>
    <n v="87959167000"/>
    <n v="85451348000"/>
    <n v="1447234000"/>
    <s v=" $-   "/>
    <n v="162186000"/>
    <x v="3"/>
    <s v="Health Care Distributors"/>
  </r>
  <r>
    <s v="ABC"/>
    <x v="1"/>
    <d v="2014-09-30T00:00:00"/>
    <n v="119569127000"/>
    <n v="116586761000"/>
    <n v="2011595000"/>
    <s v=" $-   "/>
    <n v="188680000"/>
    <x v="3"/>
    <s v="Health Care Distributors"/>
  </r>
  <r>
    <s v="ABC"/>
    <x v="2"/>
    <d v="2015-09-30T00:00:00"/>
    <n v="135961803000"/>
    <n v="132432490000"/>
    <n v="2858458000"/>
    <s v=" $-   "/>
    <n v="248635000"/>
    <x v="3"/>
    <s v="Health Care Distributors"/>
  </r>
  <r>
    <s v="ABC"/>
    <x v="3"/>
    <d v="2016-09-30T00:00:00"/>
    <n v="146849686000"/>
    <n v="142577080000"/>
    <n v="2382097000"/>
    <s v=" $-   "/>
    <n v="364735000"/>
    <x v="3"/>
    <s v="Health Care Distributors"/>
  </r>
  <r>
    <s v="ABT"/>
    <x v="0"/>
    <d v="2012-12-31T00:00:00"/>
    <n v="19050000000"/>
    <n v="8899000000"/>
    <n v="6735000000"/>
    <n v="1461000000"/>
    <n v="595000000"/>
    <x v="3"/>
    <s v="Health Care Equipment"/>
  </r>
  <r>
    <s v="ABT"/>
    <x v="1"/>
    <d v="2013-12-31T00:00:00"/>
    <n v="19657000000"/>
    <n v="9193000000"/>
    <n v="6372000000"/>
    <n v="1371000000"/>
    <n v="588000000"/>
    <x v="3"/>
    <s v="Health Care Equipment"/>
  </r>
  <r>
    <s v="ABT"/>
    <x v="2"/>
    <d v="2014-12-31T00:00:00"/>
    <n v="20247000000"/>
    <n v="9218000000"/>
    <n v="6530000000"/>
    <n v="1345000000"/>
    <n v="555000000"/>
    <x v="3"/>
    <s v="Health Care Equipment"/>
  </r>
  <r>
    <s v="ABT"/>
    <x v="3"/>
    <d v="2015-12-31T00:00:00"/>
    <n v="20405000000"/>
    <n v="8747000000"/>
    <n v="6785000000"/>
    <n v="1405000000"/>
    <n v="601000000"/>
    <x v="3"/>
    <s v="Health Care Equipment"/>
  </r>
  <r>
    <s v="ADBE"/>
    <x v="0"/>
    <d v="2013-11-29T00:00:00"/>
    <n v="4055240000"/>
    <n v="586557000"/>
    <n v="2140578000"/>
    <n v="826631000"/>
    <n v="52254000"/>
    <x v="2"/>
    <s v="Application Software"/>
  </r>
  <r>
    <s v="ADBE"/>
    <x v="1"/>
    <d v="2014-11-28T00:00:00"/>
    <n v="4147065000"/>
    <n v="622080000"/>
    <n v="2195640000"/>
    <n v="844353000"/>
    <n v="52424000"/>
    <x v="2"/>
    <s v="Application Software"/>
  </r>
  <r>
    <s v="ADBE"/>
    <x v="2"/>
    <d v="2015-11-27T00:00:00"/>
    <n v="4795511000"/>
    <n v="744317000"/>
    <n v="2215161000"/>
    <n v="862730000"/>
    <n v="68649000"/>
    <x v="2"/>
    <s v="Application Software"/>
  </r>
  <r>
    <s v="ADBE"/>
    <x v="3"/>
    <d v="2016-12-02T00:00:00"/>
    <n v="5854430000"/>
    <n v="819908000"/>
    <n v="2487907000"/>
    <n v="975987000"/>
    <n v="78534000"/>
    <x v="2"/>
    <s v="Application Software"/>
  </r>
  <r>
    <s v="ADI"/>
    <x v="0"/>
    <d v="2013-11-02T00:00:00"/>
    <n v="2633689000"/>
    <n v="941278000"/>
    <n v="396233000"/>
    <n v="513035000"/>
    <n v="220000"/>
    <x v="2"/>
    <s v="Semiconductors"/>
  </r>
  <r>
    <s v="ADI"/>
    <x v="1"/>
    <d v="2014-11-01T00:00:00"/>
    <n v="2864773000"/>
    <n v="1034585000"/>
    <n v="454676000"/>
    <n v="559686000"/>
    <n v="26020000"/>
    <x v="2"/>
    <s v="Semiconductors"/>
  </r>
  <r>
    <s v="ADI"/>
    <x v="2"/>
    <d v="2015-10-31T00:00:00"/>
    <n v="3435092000"/>
    <n v="1175830000"/>
    <n v="702644000"/>
    <n v="637459000"/>
    <n v="88318000"/>
    <x v="2"/>
    <s v="Semiconductors"/>
  </r>
  <r>
    <s v="ADI"/>
    <x v="3"/>
    <d v="2016-10-29T00:00:00"/>
    <n v="3421409000"/>
    <n v="1194236000"/>
    <n v="461438000"/>
    <n v="653816000"/>
    <n v="70123000"/>
    <x v="2"/>
    <s v="Semiconductors"/>
  </r>
  <r>
    <s v="ADM"/>
    <x v="0"/>
    <d v="2012-12-31T00:00:00"/>
    <n v="90559000000"/>
    <n v="86936000000"/>
    <n v="1665000000"/>
    <s v=" $-   "/>
    <s v=" $-   "/>
    <x v="4"/>
    <s v="Agricultural Products"/>
  </r>
  <r>
    <s v="ADM"/>
    <x v="1"/>
    <d v="2013-12-31T00:00:00"/>
    <n v="89804000000"/>
    <n v="85915000000"/>
    <n v="1759000000"/>
    <s v=" $-   "/>
    <s v=" $-   "/>
    <x v="4"/>
    <s v="Agricultural Products"/>
  </r>
  <r>
    <s v="ADM"/>
    <x v="2"/>
    <d v="2014-12-31T00:00:00"/>
    <n v="81201000000"/>
    <n v="76433000000"/>
    <n v="1907000000"/>
    <s v=" $-   "/>
    <s v=" $-   "/>
    <x v="4"/>
    <s v="Agricultural Products"/>
  </r>
  <r>
    <s v="ADM"/>
    <x v="3"/>
    <d v="2015-12-31T00:00:00"/>
    <n v="67702000000"/>
    <n v="63682000000"/>
    <n v="2010000000"/>
    <s v=" $-   "/>
    <s v=" $-   "/>
    <x v="4"/>
    <s v="Agricultural Products"/>
  </r>
  <r>
    <s v="ADS"/>
    <x v="0"/>
    <d v="2012-12-31T00:00:00"/>
    <n v="3641390000"/>
    <n v="2392091000"/>
    <n v="108059000"/>
    <s v=" $-   "/>
    <n v="166876000"/>
    <x v="2"/>
    <s v="Data Processing &amp; Outsourced Services"/>
  </r>
  <r>
    <s v="ADS"/>
    <x v="1"/>
    <d v="2013-12-31T00:00:00"/>
    <n v="4319063000"/>
    <n v="2894917000"/>
    <n v="109115000"/>
    <s v=" $-   "/>
    <n v="216119000"/>
    <x v="2"/>
    <s v="Data Processing &amp; Outsourced Services"/>
  </r>
  <r>
    <s v="ADS"/>
    <x v="2"/>
    <d v="2014-12-31T00:00:00"/>
    <n v="5302940000"/>
    <n v="3643979000"/>
    <n v="247412000"/>
    <s v=" $-   "/>
    <n v="313082000"/>
    <x v="2"/>
    <s v="Data Processing &amp; Outsourced Services"/>
  </r>
  <r>
    <s v="ADS"/>
    <x v="3"/>
    <d v="2015-12-31T00:00:00"/>
    <n v="6439746000"/>
    <n v="4482700000"/>
    <n v="203046000"/>
    <s v=" $-   "/>
    <n v="492140000"/>
    <x v="2"/>
    <s v="Data Processing &amp; Outsourced Services"/>
  </r>
  <r>
    <s v="ADSK"/>
    <x v="0"/>
    <d v="2013-01-31T00:00:00"/>
    <n v="2312200000"/>
    <n v="238500000"/>
    <n v="1081800000"/>
    <n v="600000000"/>
    <n v="42100000"/>
    <x v="2"/>
    <s v="Application Software"/>
  </r>
  <r>
    <s v="ADSK"/>
    <x v="1"/>
    <d v="2014-01-31T00:00:00"/>
    <n v="2273900000"/>
    <n v="274300000"/>
    <n v="1054400000"/>
    <n v="611100000"/>
    <n v="36500000"/>
    <x v="2"/>
    <s v="Application Software"/>
  </r>
  <r>
    <s v="ADSK"/>
    <x v="2"/>
    <d v="2015-01-31T00:00:00"/>
    <n v="2512200000"/>
    <n v="342100000"/>
    <n v="1281300000"/>
    <n v="725200000"/>
    <n v="39800000"/>
    <x v="2"/>
    <s v="Application Software"/>
  </r>
  <r>
    <s v="ADSK"/>
    <x v="3"/>
    <d v="2016-01-31T00:00:00"/>
    <n v="2504100000"/>
    <n v="370700000"/>
    <n v="1308900000"/>
    <n v="790000000"/>
    <n v="33200000"/>
    <x v="2"/>
    <s v="Application Software"/>
  </r>
  <r>
    <s v="AEE"/>
    <x v="0"/>
    <d v="2012-12-31T00:00:00"/>
    <n v="5781000000"/>
    <n v="3477000000"/>
    <n v="443000000"/>
    <s v=" $-   "/>
    <n v="673000000"/>
    <x v="5"/>
    <s v="MultiUtilities"/>
  </r>
  <r>
    <s v="AEE"/>
    <x v="1"/>
    <d v="2013-12-31T00:00:00"/>
    <n v="5838000000"/>
    <n v="3490000000"/>
    <n v="458000000"/>
    <s v=" $-   "/>
    <n v="706000000"/>
    <x v="5"/>
    <s v="MultiUtilities"/>
  </r>
  <r>
    <s v="AEE"/>
    <x v="2"/>
    <d v="2014-12-31T00:00:00"/>
    <n v="6053000000"/>
    <n v="3586000000"/>
    <n v="468000000"/>
    <s v=" $-   "/>
    <n v="745000000"/>
    <x v="5"/>
    <s v="MultiUtilities"/>
  </r>
  <r>
    <s v="AEE"/>
    <x v="3"/>
    <d v="2015-12-31T00:00:00"/>
    <n v="6098000000"/>
    <n v="3501000000"/>
    <n v="542000000"/>
    <s v=" $-   "/>
    <n v="796000000"/>
    <x v="5"/>
    <s v="MultiUtilities"/>
  </r>
  <r>
    <s v="AEP"/>
    <x v="0"/>
    <d v="2012-12-31T00:00:00"/>
    <n v="14945000000"/>
    <n v="6395000000"/>
    <n v="3812000000"/>
    <s v=" $-   "/>
    <n v="1782000000"/>
    <x v="5"/>
    <s v="Electric Utilities"/>
  </r>
  <r>
    <s v="AEP"/>
    <x v="1"/>
    <d v="2013-12-31T00:00:00"/>
    <n v="14813500000"/>
    <n v="6722300000"/>
    <n v="3329800000"/>
    <s v=" $-   "/>
    <n v="1712500000"/>
    <x v="5"/>
    <s v="Electric Utilities"/>
  </r>
  <r>
    <s v="AEP"/>
    <x v="2"/>
    <d v="2014-12-31T00:00:00"/>
    <n v="16378600000"/>
    <n v="7685700000"/>
    <n v="3667900000"/>
    <s v=" $-   "/>
    <n v="1897600000"/>
    <x v="5"/>
    <s v="Electric Utilities"/>
  </r>
  <r>
    <s v="AEP"/>
    <x v="3"/>
    <d v="2015-12-31T00:00:00"/>
    <n v="16453200000"/>
    <n v="7433500000"/>
    <n v="3676500000"/>
    <s v=" $-   "/>
    <n v="2009700000"/>
    <x v="5"/>
    <s v="Electric Utilities"/>
  </r>
  <r>
    <s v="AFL"/>
    <x v="0"/>
    <d v="2012-12-31T00:00:00"/>
    <n v="25364000000"/>
    <n v="17074000000"/>
    <s v=" $-   "/>
    <s v=" $-   "/>
    <n v="3727000000"/>
    <x v="6"/>
    <s v="Life &amp; Health Insurance"/>
  </r>
  <r>
    <s v="AFL"/>
    <x v="1"/>
    <d v="2013-12-31T00:00:00"/>
    <n v="23939000000"/>
    <n v="15341000000"/>
    <s v=" $-   "/>
    <s v=" $-   "/>
    <n v="3489000000"/>
    <x v="6"/>
    <s v="Life &amp; Health Insurance"/>
  </r>
  <r>
    <s v="AFL"/>
    <x v="2"/>
    <d v="2014-12-31T00:00:00"/>
    <n v="22728000000"/>
    <n v="14373000000"/>
    <s v=" $-   "/>
    <s v=" $-   "/>
    <n v="3547000000"/>
    <x v="6"/>
    <s v="Life &amp; Health Insurance"/>
  </r>
  <r>
    <s v="AFL"/>
    <x v="3"/>
    <d v="2015-12-31T00:00:00"/>
    <n v="20872000000"/>
    <n v="13049000000"/>
    <s v=" $-   "/>
    <s v=" $-   "/>
    <n v="3672000000"/>
    <x v="6"/>
    <s v="Life &amp; Health Insurance"/>
  </r>
  <r>
    <s v="AIG"/>
    <x v="0"/>
    <d v="2012-12-31T00:00:00"/>
    <n v="71214000000"/>
    <n v="37745000000"/>
    <n v="21491000000"/>
    <s v=" $-   "/>
    <s v=" $-   "/>
    <x v="6"/>
    <s v="Property &amp; Casualty Insurance"/>
  </r>
  <r>
    <s v="AIG"/>
    <x v="1"/>
    <d v="2013-12-31T00:00:00"/>
    <n v="68874000000"/>
    <n v="34660000000"/>
    <n v="22005000000"/>
    <s v=" $-   "/>
    <s v=" $-   "/>
    <x v="6"/>
    <s v="Property &amp; Casualty Insurance"/>
  </r>
  <r>
    <s v="AIG"/>
    <x v="2"/>
    <d v="2014-12-31T00:00:00"/>
    <n v="64406000000"/>
    <n v="33611000000"/>
    <n v="18491000000"/>
    <s v=" $-   "/>
    <s v=" $-   "/>
    <x v="6"/>
    <s v="Property &amp; Casualty Insurance"/>
  </r>
  <r>
    <s v="AIG"/>
    <x v="3"/>
    <d v="2015-12-31T00:00:00"/>
    <n v="58327000000"/>
    <n v="36581000000"/>
    <n v="16417000000"/>
    <s v=" $-   "/>
    <s v=" $-   "/>
    <x v="6"/>
    <s v="Property &amp; Casualty Insurance"/>
  </r>
  <r>
    <s v="AIV"/>
    <x v="0"/>
    <d v="2012-12-31T00:00:00"/>
    <n v="958511000"/>
    <n v="386355000"/>
    <n v="61732000"/>
    <s v=" $-   "/>
    <n v="325173000"/>
    <x v="7"/>
    <s v="REITs"/>
  </r>
  <r>
    <s v="AIV"/>
    <x v="1"/>
    <d v="2013-12-31T00:00:00"/>
    <n v="974053000"/>
    <n v="380051000"/>
    <n v="53073000"/>
    <s v=" $-   "/>
    <n v="291910000"/>
    <x v="7"/>
    <s v="REITs"/>
  </r>
  <r>
    <s v="AIV"/>
    <x v="2"/>
    <d v="2014-12-31T00:00:00"/>
    <n v="984363000"/>
    <n v="380964000"/>
    <n v="56621000"/>
    <s v=" $-   "/>
    <n v="282608000"/>
    <x v="7"/>
    <s v="REITs"/>
  </r>
  <r>
    <s v="AIV"/>
    <x v="3"/>
    <d v="2015-12-31T00:00:00"/>
    <n v="981310000"/>
    <n v="365248000"/>
    <n v="53546000"/>
    <s v=" $-   "/>
    <n v="306301000"/>
    <x v="7"/>
    <s v="REITs"/>
  </r>
  <r>
    <s v="AIZ"/>
    <x v="0"/>
    <d v="2013-12-31T00:00:00"/>
    <n v="9047657000"/>
    <n v="6709936000"/>
    <s v=" $-   "/>
    <s v=" $-   "/>
    <n v="1470287000"/>
    <x v="6"/>
    <s v="Multi-line Insurance"/>
  </r>
  <r>
    <s v="AIZ"/>
    <x v="1"/>
    <d v="2014-12-31T00:00:00"/>
    <n v="10381653000"/>
    <n v="8093563000"/>
    <s v=" $-   "/>
    <s v=" $-   "/>
    <n v="1485558000"/>
    <x v="6"/>
    <s v="Multi-line Insurance"/>
  </r>
  <r>
    <s v="AIZ"/>
    <x v="2"/>
    <d v="2015-12-31T00:00:00"/>
    <n v="10325494000"/>
    <n v="8666624000"/>
    <s v=" $-   "/>
    <s v=" $-   "/>
    <n v="1402573000"/>
    <x v="6"/>
    <s v="Multi-line Insurance"/>
  </r>
  <r>
    <s v="AIZ"/>
    <x v="3"/>
    <d v="2016-12-31T00:00:00"/>
    <n v="7531780000"/>
    <n v="5251228000"/>
    <s v=" $-   "/>
    <s v=" $-   "/>
    <n v="1351314000"/>
    <x v="6"/>
    <s v="Multi-line Insurance"/>
  </r>
  <r>
    <s v="AKAM"/>
    <x v="0"/>
    <d v="2012-12-31T00:00:00"/>
    <n v="1373947000"/>
    <n v="529900000"/>
    <n v="433448000"/>
    <n v="74744000"/>
    <n v="20962000"/>
    <x v="2"/>
    <s v="Internet Software &amp; Services"/>
  </r>
  <r>
    <s v="AKAM"/>
    <x v="1"/>
    <d v="2013-12-31T00:00:00"/>
    <n v="1577922000"/>
    <n v="511087000"/>
    <n v="535598000"/>
    <n v="93879000"/>
    <n v="21547000"/>
    <x v="2"/>
    <s v="Internet Software &amp; Services"/>
  </r>
  <r>
    <s v="AKAM"/>
    <x v="2"/>
    <d v="2014-12-31T00:00:00"/>
    <n v="1963874000"/>
    <n v="610943000"/>
    <n v="704880000"/>
    <n v="125286000"/>
    <n v="32057000"/>
    <x v="2"/>
    <s v="Internet Software &amp; Services"/>
  </r>
  <r>
    <s v="AKAM"/>
    <x v="3"/>
    <d v="2015-12-31T00:00:00"/>
    <n v="2197448000"/>
    <n v="725620000"/>
    <n v="829253000"/>
    <n v="148591000"/>
    <n v="27067000"/>
    <x v="2"/>
    <s v="Internet Software &amp; Services"/>
  </r>
  <r>
    <s v="ALB"/>
    <x v="0"/>
    <d v="2012-12-31T00:00:00"/>
    <n v="2519154000"/>
    <n v="1620311000"/>
    <n v="308456000"/>
    <n v="78919000"/>
    <s v=" $-   "/>
    <x v="8"/>
    <s v="Specialty Chemicals"/>
  </r>
  <r>
    <s v="ALB"/>
    <x v="1"/>
    <d v="2013-12-31T00:00:00"/>
    <n v="2394270000"/>
    <n v="1543799000"/>
    <n v="158189000"/>
    <n v="82246000"/>
    <s v=" $-   "/>
    <x v="8"/>
    <s v="Specialty Chemicals"/>
  </r>
  <r>
    <s v="ALB"/>
    <x v="2"/>
    <d v="2014-12-31T00:00:00"/>
    <n v="2445548000"/>
    <n v="1674700000"/>
    <n v="355135000"/>
    <n v="88310000"/>
    <s v=" $-   "/>
    <x v="8"/>
    <s v="Specialty Chemicals"/>
  </r>
  <r>
    <s v="ALB"/>
    <x v="3"/>
    <d v="2015-12-31T00:00:00"/>
    <n v="3651335000"/>
    <n v="2454463000"/>
    <n v="512274000"/>
    <n v="102871000"/>
    <s v=" $-   "/>
    <x v="8"/>
    <s v="Specialty Chemicals"/>
  </r>
  <r>
    <s v="ALK"/>
    <x v="0"/>
    <d v="2012-12-31T00:00:00"/>
    <n v="4657000000"/>
    <n v="2319000000"/>
    <n v="1542000000"/>
    <s v=" $-   "/>
    <n v="264000000"/>
    <x v="0"/>
    <s v="Airlines"/>
  </r>
  <r>
    <s v="ALK"/>
    <x v="1"/>
    <d v="2013-12-31T00:00:00"/>
    <n v="5156000000"/>
    <n v="2355000000"/>
    <n v="1693000000"/>
    <s v=" $-   "/>
    <n v="270000000"/>
    <x v="0"/>
    <s v="Airlines"/>
  </r>
  <r>
    <s v="ALK"/>
    <x v="2"/>
    <d v="2014-12-31T00:00:00"/>
    <n v="5368000000"/>
    <n v="2325000000"/>
    <n v="1817000000"/>
    <s v=" $-   "/>
    <n v="294000000"/>
    <x v="0"/>
    <s v="Airlines"/>
  </r>
  <r>
    <s v="ALK"/>
    <x v="3"/>
    <d v="2015-12-31T00:00:00"/>
    <n v="5598000000"/>
    <n v="1935000000"/>
    <n v="2013000000"/>
    <s v=" $-   "/>
    <n v="320000000"/>
    <x v="0"/>
    <s v="Airlines"/>
  </r>
  <r>
    <s v="ALL"/>
    <x v="0"/>
    <d v="2012-12-31T00:00:00"/>
    <n v="33315000000"/>
    <n v="21618000000"/>
    <s v=" $-   "/>
    <s v=" $-   "/>
    <n v="8002000000"/>
    <x v="6"/>
    <s v="Property &amp; Casualty Insurance"/>
  </r>
  <r>
    <s v="ALL"/>
    <x v="1"/>
    <d v="2013-12-31T00:00:00"/>
    <n v="34507000000"/>
    <n v="19828000000"/>
    <n v="1278000000"/>
    <s v=" $-   "/>
    <n v="8389000000"/>
    <x v="6"/>
    <s v="Property &amp; Casualty Insurance"/>
  </r>
  <r>
    <s v="ALL"/>
    <x v="2"/>
    <d v="2014-12-31T00:00:00"/>
    <n v="35239000000"/>
    <n v="21193000000"/>
    <n v="919000000"/>
    <s v=" $-   "/>
    <n v="8476000000"/>
    <x v="6"/>
    <s v="Property &amp; Casualty Insurance"/>
  </r>
  <r>
    <s v="ALL"/>
    <x v="3"/>
    <d v="2015-12-31T00:00:00"/>
    <n v="35653000000"/>
    <n v="22837000000"/>
    <n v="761000000"/>
    <s v=" $-   "/>
    <n v="8445000000"/>
    <x v="6"/>
    <s v="Property &amp; Casualty Insurance"/>
  </r>
  <r>
    <s v="ALLE"/>
    <x v="0"/>
    <d v="2013-12-31T00:00:00"/>
    <n v="2069600000"/>
    <n v="1208100000"/>
    <n v="483100000"/>
    <s v=" $-   "/>
    <s v=" $-   "/>
    <x v="0"/>
    <s v="Building Products"/>
  </r>
  <r>
    <s v="ALLE"/>
    <x v="1"/>
    <d v="2014-12-31T00:00:00"/>
    <n v="2118300000"/>
    <n v="1264600000"/>
    <n v="527400000"/>
    <s v=" $-   "/>
    <s v=" $-   "/>
    <x v="0"/>
    <s v="Building Products"/>
  </r>
  <r>
    <s v="ALLE"/>
    <x v="2"/>
    <d v="2015-12-31T00:00:00"/>
    <n v="2068100000"/>
    <n v="1199000000"/>
    <n v="510500000"/>
    <s v=" $-   "/>
    <s v=" $-   "/>
    <x v="0"/>
    <s v="Building Products"/>
  </r>
  <r>
    <s v="ALLE"/>
    <x v="3"/>
    <d v="2016-12-31T00:00:00"/>
    <n v="2238000000"/>
    <n v="1252700000"/>
    <n v="559800000"/>
    <s v=" $-   "/>
    <s v=" $-   "/>
    <x v="0"/>
    <s v="Building Products"/>
  </r>
  <r>
    <s v="ALXN"/>
    <x v="0"/>
    <d v="2013-12-31T00:00:00"/>
    <n v="1551346000"/>
    <n v="177556000"/>
    <n v="493726000"/>
    <n v="317093000"/>
    <n v="417000"/>
    <x v="3"/>
    <s v="Biotechnology"/>
  </r>
  <r>
    <s v="ALXN"/>
    <x v="1"/>
    <d v="2014-12-31T00:00:00"/>
    <n v="2234000000"/>
    <n v="174000000"/>
    <n v="650000000"/>
    <n v="514000000"/>
    <s v=" $-   "/>
    <x v="3"/>
    <s v="Biotechnology"/>
  </r>
  <r>
    <s v="ALXN"/>
    <x v="2"/>
    <d v="2015-12-31T00:00:00"/>
    <n v="2604000000"/>
    <n v="233000000"/>
    <n v="927000000"/>
    <n v="709000000"/>
    <n v="117000000"/>
    <x v="3"/>
    <s v="Biotechnology"/>
  </r>
  <r>
    <s v="ALXN"/>
    <x v="3"/>
    <d v="2016-12-31T00:00:00"/>
    <n v="3084000000"/>
    <n v="258000000"/>
    <n v="990000000"/>
    <n v="757000000"/>
    <n v="322000000"/>
    <x v="3"/>
    <s v="Biotechnology"/>
  </r>
  <r>
    <s v="AMAT"/>
    <x v="0"/>
    <d v="2013-10-27T00:00:00"/>
    <n v="7509000000"/>
    <n v="4518000000"/>
    <n v="898000000"/>
    <n v="1320000000"/>
    <s v=" $-   "/>
    <x v="2"/>
    <s v="Semiconductor Equipment"/>
  </r>
  <r>
    <s v="AMAT"/>
    <x v="1"/>
    <d v="2014-10-26T00:00:00"/>
    <n v="9072000000"/>
    <n v="5229000000"/>
    <n v="895000000"/>
    <n v="1428000000"/>
    <s v=" $-   "/>
    <x v="2"/>
    <s v="Semiconductor Equipment"/>
  </r>
  <r>
    <s v="AMAT"/>
    <x v="2"/>
    <d v="2015-10-25T00:00:00"/>
    <n v="9659000000"/>
    <n v="5707000000"/>
    <n v="808000000"/>
    <n v="1451000000"/>
    <s v=" $-   "/>
    <x v="2"/>
    <s v="Semiconductor Equipment"/>
  </r>
  <r>
    <s v="AMAT"/>
    <x v="3"/>
    <d v="2016-10-30T00:00:00"/>
    <n v="10825000000"/>
    <n v="6314000000"/>
    <n v="819000000"/>
    <n v="1540000000"/>
    <s v=" $-   "/>
    <x v="2"/>
    <s v="Semiconductor Equipment"/>
  </r>
  <r>
    <s v="AME"/>
    <x v="0"/>
    <d v="2012-12-31T00:00:00"/>
    <n v="3334213000"/>
    <n v="2154132000"/>
    <n v="380532000"/>
    <s v=" $-   "/>
    <n v="53677000"/>
    <x v="0"/>
    <s v="Electrical Components &amp; Equipment"/>
  </r>
  <r>
    <s v="AME"/>
    <x v="1"/>
    <d v="2013-12-31T00:00:00"/>
    <n v="3594136000"/>
    <n v="2323642000"/>
    <n v="398177000"/>
    <s v=" $-   "/>
    <n v="57238000"/>
    <x v="0"/>
    <s v="Electrical Components &amp; Equipment"/>
  </r>
  <r>
    <s v="AME"/>
    <x v="2"/>
    <d v="2014-12-31T00:00:00"/>
    <n v="4021964000"/>
    <n v="2597017000"/>
    <n v="462637000"/>
    <s v=" $-   "/>
    <n v="63724000"/>
    <x v="0"/>
    <s v="Electrical Components &amp; Equipment"/>
  </r>
  <r>
    <s v="AME"/>
    <x v="3"/>
    <d v="2015-12-31T00:00:00"/>
    <n v="3974295000"/>
    <n v="2549280000"/>
    <n v="448592000"/>
    <s v=" $-   "/>
    <n v="68707000"/>
    <x v="0"/>
    <s v="Electrical Components &amp; Equipment"/>
  </r>
  <r>
    <s v="AMGN"/>
    <x v="0"/>
    <d v="2013-12-31T00:00:00"/>
    <n v="18676000000"/>
    <n v="3346000000"/>
    <n v="5380000000"/>
    <n v="4083000000"/>
    <s v=" $-   "/>
    <x v="3"/>
    <s v="Biotechnology"/>
  </r>
  <r>
    <s v="AMGN"/>
    <x v="1"/>
    <d v="2014-12-31T00:00:00"/>
    <n v="20063000000"/>
    <n v="4422000000"/>
    <n v="5153000000"/>
    <n v="4297000000"/>
    <s v=" $-   "/>
    <x v="3"/>
    <s v="Biotechnology"/>
  </r>
  <r>
    <s v="AMGN"/>
    <x v="2"/>
    <d v="2015-12-31T00:00:00"/>
    <n v="21662000000"/>
    <n v="4227000000"/>
    <n v="4895000000"/>
    <n v="4070000000"/>
    <s v=" $-   "/>
    <x v="3"/>
    <s v="Biotechnology"/>
  </r>
  <r>
    <s v="AMGN"/>
    <x v="3"/>
    <d v="2016-12-31T00:00:00"/>
    <n v="22991000000"/>
    <n v="4162000000"/>
    <n v="5195000000"/>
    <n v="3840000000"/>
    <s v=" $-   "/>
    <x v="3"/>
    <s v="Biotechnology"/>
  </r>
  <r>
    <s v="AMP"/>
    <x v="0"/>
    <d v="2012-12-31T00:00:00"/>
    <n v="10259000000"/>
    <n v="1899000000"/>
    <n v="3927000000"/>
    <s v=" $-   "/>
    <n v="2877000000"/>
    <x v="6"/>
    <s v="Asset Management &amp; Custody Banks"/>
  </r>
  <r>
    <s v="AMP"/>
    <x v="1"/>
    <d v="2013-12-31T00:00:00"/>
    <n v="11230000000"/>
    <n v="1954000000"/>
    <n v="3862000000"/>
    <s v=" $-   "/>
    <n v="3132000000"/>
    <x v="6"/>
    <s v="Asset Management &amp; Custody Banks"/>
  </r>
  <r>
    <s v="AMP"/>
    <x v="2"/>
    <d v="2014-12-31T00:00:00"/>
    <n v="12296000000"/>
    <n v="1982000000"/>
    <n v="3808000000"/>
    <s v=" $-   "/>
    <n v="3603000000"/>
    <x v="6"/>
    <s v="Asset Management &amp; Custody Banks"/>
  </r>
  <r>
    <s v="AMP"/>
    <x v="3"/>
    <d v="2015-12-31T00:00:00"/>
    <n v="12200000000"/>
    <n v="2261000000"/>
    <n v="3750000000"/>
    <s v=" $-   "/>
    <n v="3630000000"/>
    <x v="6"/>
    <s v="Asset Management &amp; Custody Banks"/>
  </r>
  <r>
    <s v="AMT"/>
    <x v="0"/>
    <d v="2012-12-31T00:00:00"/>
    <n v="2875960000"/>
    <n v="722479000"/>
    <n v="389486000"/>
    <s v=" $-   "/>
    <n v="644276000"/>
    <x v="7"/>
    <s v="Specialized REITs"/>
  </r>
  <r>
    <s v="AMT"/>
    <x v="1"/>
    <d v="2013-12-31T00:00:00"/>
    <n v="3361407000"/>
    <n v="859873000"/>
    <n v="487084000"/>
    <s v=" $-   "/>
    <n v="800145000"/>
    <x v="7"/>
    <s v="Specialized REITs"/>
  </r>
  <r>
    <s v="AMT"/>
    <x v="2"/>
    <d v="2014-12-31T00:00:00"/>
    <n v="4100048000"/>
    <n v="1094265000"/>
    <n v="515059000"/>
    <s v=" $-   "/>
    <n v="1003802000"/>
    <x v="7"/>
    <s v="Specialized REITs"/>
  </r>
  <r>
    <s v="AMT"/>
    <x v="3"/>
    <d v="2015-12-31T00:00:00"/>
    <n v="4771516000"/>
    <n v="1308868000"/>
    <n v="564531000"/>
    <s v=" $-   "/>
    <n v="1285328000"/>
    <x v="7"/>
    <s v="Specialized REITs"/>
  </r>
  <r>
    <s v="AMZN"/>
    <x v="0"/>
    <d v="2013-12-31T00:00:00"/>
    <n v="74452000000"/>
    <n v="54181000000"/>
    <n v="19526000000"/>
    <s v=" $-   "/>
    <s v=" $-   "/>
    <x v="1"/>
    <s v="Internet &amp; Direct Marketing Retail"/>
  </r>
  <r>
    <s v="AMZN"/>
    <x v="1"/>
    <d v="2014-12-31T00:00:00"/>
    <n v="88988000000"/>
    <n v="62752000000"/>
    <n v="26058000000"/>
    <s v=" $-   "/>
    <s v=" $-   "/>
    <x v="1"/>
    <s v="Internet &amp; Direct Marketing Retail"/>
  </r>
  <r>
    <s v="AMZN"/>
    <x v="2"/>
    <d v="2015-12-31T00:00:00"/>
    <n v="107006000000"/>
    <n v="71651000000"/>
    <n v="33122000000"/>
    <s v=" $-   "/>
    <s v=" $-   "/>
    <x v="1"/>
    <s v="Internet &amp; Direct Marketing Retail"/>
  </r>
  <r>
    <s v="AMZN"/>
    <x v="3"/>
    <d v="2016-12-31T00:00:00"/>
    <n v="135987000000"/>
    <n v="88265000000"/>
    <n v="43536000000"/>
    <s v=" $-   "/>
    <s v=" $-   "/>
    <x v="1"/>
    <s v="Internet &amp; Direct Marketing Retail"/>
  </r>
  <r>
    <s v="AN"/>
    <x v="0"/>
    <d v="2013-12-31T00:00:00"/>
    <n v="17517600000"/>
    <n v="14757700000"/>
    <n v="1924300000"/>
    <s v=" $-   "/>
    <n v="95300000"/>
    <x v="1"/>
    <s v="Specialty Stores"/>
  </r>
  <r>
    <s v="AN"/>
    <x v="1"/>
    <d v="2014-12-31T00:00:00"/>
    <n v="19108800000"/>
    <n v="16120100000"/>
    <n v="2061000000"/>
    <s v=" $-   "/>
    <n v="106900000"/>
    <x v="1"/>
    <s v="Specialty Stores"/>
  </r>
  <r>
    <s v="AN"/>
    <x v="2"/>
    <d v="2015-12-31T00:00:00"/>
    <n v="20862000000"/>
    <n v="17600500000"/>
    <n v="2245600000"/>
    <s v=" $-   "/>
    <n v="127400000"/>
    <x v="1"/>
    <s v="Specialty Stores"/>
  </r>
  <r>
    <s v="AN"/>
    <x v="3"/>
    <d v="2016-12-31T00:00:00"/>
    <n v="21609000000"/>
    <n v="18295800000"/>
    <n v="2280300000"/>
    <s v=" $-   "/>
    <n v="143400000"/>
    <x v="1"/>
    <s v="Specialty Stores"/>
  </r>
  <r>
    <s v="ANTM"/>
    <x v="0"/>
    <d v="2012-12-31T00:00:00"/>
    <n v="61497200000"/>
    <n v="48213600000"/>
    <n v="8680500000"/>
    <s v=" $-   "/>
    <n v="233000000"/>
    <x v="3"/>
    <s v="Managed Health Care"/>
  </r>
  <r>
    <s v="ANTM"/>
    <x v="1"/>
    <d v="2013-12-31T00:00:00"/>
    <n v="71023500000"/>
    <n v="56237100000"/>
    <n v="9952900000"/>
    <s v=" $-   "/>
    <n v="245300000"/>
    <x v="3"/>
    <s v="Managed Health Care"/>
  </r>
  <r>
    <s v="ANTM"/>
    <x v="2"/>
    <d v="2014-12-31T00:00:00"/>
    <n v="73874100000"/>
    <n v="56854900000"/>
    <n v="11748400000"/>
    <s v=" $-   "/>
    <n v="220900000"/>
    <x v="3"/>
    <s v="Managed Health Care"/>
  </r>
  <r>
    <s v="ANTM"/>
    <x v="3"/>
    <d v="2015-12-31T00:00:00"/>
    <n v="79156500000"/>
    <n v="61116900000"/>
    <n v="12534800000"/>
    <s v=" $-   "/>
    <n v="230100000"/>
    <x v="3"/>
    <s v="Managed Health Care"/>
  </r>
  <r>
    <s v="APA"/>
    <x v="0"/>
    <d v="2012-12-31T00:00:00"/>
    <n v="16428000000"/>
    <n v="3079000000"/>
    <n v="1333000000"/>
    <s v=" $-   "/>
    <n v="6881000000"/>
    <x v="9"/>
    <s v="Oil &amp; Gas Exploration &amp; Production"/>
  </r>
  <r>
    <s v="APA"/>
    <x v="1"/>
    <d v="2013-12-31T00:00:00"/>
    <n v="14771000000"/>
    <n v="2938000000"/>
    <n v="1286000000"/>
    <s v=" $-   "/>
    <n v="5866000000"/>
    <x v="9"/>
    <s v="Oil &amp; Gas Exploration &amp; Production"/>
  </r>
  <r>
    <s v="APA"/>
    <x v="2"/>
    <d v="2014-12-31T00:00:00"/>
    <n v="12691000000"/>
    <n v="2511000000"/>
    <n v="1095000000"/>
    <s v=" $-   "/>
    <n v="9720000000"/>
    <x v="9"/>
    <s v="Oil &amp; Gas Exploration &amp; Production"/>
  </r>
  <r>
    <s v="APA"/>
    <x v="3"/>
    <d v="2015-12-31T00:00:00"/>
    <n v="6383000000"/>
    <n v="2065000000"/>
    <n v="791000000"/>
    <s v=" $-   "/>
    <n v="29372000000"/>
    <x v="9"/>
    <s v="Oil &amp; Gas Exploration &amp; Production"/>
  </r>
  <r>
    <s v="APC"/>
    <x v="0"/>
    <d v="2013-12-31T00:00:00"/>
    <n v="14581000000"/>
    <n v="2942000000"/>
    <n v="2256000000"/>
    <s v=" $-   "/>
    <n v="3927000000"/>
    <x v="9"/>
    <s v="Oil &amp; Gas Exploration &amp; Production"/>
  </r>
  <r>
    <s v="APC"/>
    <x v="1"/>
    <d v="2014-12-31T00:00:00"/>
    <n v="18470000000"/>
    <n v="3317000000"/>
    <n v="2725000000"/>
    <s v=" $-   "/>
    <n v="4550000000"/>
    <x v="9"/>
    <s v="Oil &amp; Gas Exploration &amp; Production"/>
  </r>
  <r>
    <s v="APC"/>
    <x v="2"/>
    <d v="2015-12-31T00:00:00"/>
    <n v="8698000000"/>
    <n v="3185000000"/>
    <n v="2000000000"/>
    <s v=" $-   "/>
    <n v="4603000000"/>
    <x v="9"/>
    <s v="Oil &amp; Gas Exploration &amp; Production"/>
  </r>
  <r>
    <s v="APC"/>
    <x v="3"/>
    <d v="2016-12-31T00:00:00"/>
    <n v="7869000000"/>
    <n v="2900000000"/>
    <n v="2094000000"/>
    <s v=" $-   "/>
    <n v="4301000000"/>
    <x v="9"/>
    <s v="Oil &amp; Gas Exploration &amp; Production"/>
  </r>
  <r>
    <s v="APD"/>
    <x v="0"/>
    <d v="2013-09-30T00:00:00"/>
    <n v="10180400000"/>
    <n v="7472100000"/>
    <n v="1018600000"/>
    <n v="133700000"/>
    <s v=" $-   "/>
    <x v="8"/>
    <s v="Industrial Gases"/>
  </r>
  <r>
    <s v="APD"/>
    <x v="1"/>
    <d v="2014-09-30T00:00:00"/>
    <n v="10439000000"/>
    <n v="7629900000"/>
    <n v="1007400000"/>
    <n v="139800000"/>
    <s v=" $-   "/>
    <x v="8"/>
    <s v="Industrial Gases"/>
  </r>
  <r>
    <s v="APD"/>
    <x v="2"/>
    <d v="2015-09-30T00:00:00"/>
    <n v="9894900000"/>
    <n v="6939000000"/>
    <n v="895300000"/>
    <n v="137100000"/>
    <s v=" $-   "/>
    <x v="8"/>
    <s v="Industrial Gases"/>
  </r>
  <r>
    <s v="APD"/>
    <x v="3"/>
    <d v="2016-09-30T00:00:00"/>
    <n v="9524400000"/>
    <n v="6402700000"/>
    <n v="797600000"/>
    <n v="132000000"/>
    <s v=" $-   "/>
    <x v="8"/>
    <s v="Industrial Gases"/>
  </r>
  <r>
    <s v="APH"/>
    <x v="0"/>
    <d v="2012-12-31T00:00:00"/>
    <n v="4292100000"/>
    <n v="2948900000"/>
    <n v="512900000"/>
    <s v=" $-   "/>
    <s v=" $-   "/>
    <x v="2"/>
    <s v="Electronic Components"/>
  </r>
  <r>
    <s v="APH"/>
    <x v="1"/>
    <d v="2013-12-31T00:00:00"/>
    <n v="4614700000"/>
    <n v="3163900000"/>
    <n v="548000000"/>
    <s v=" $-   "/>
    <s v=" $-   "/>
    <x v="2"/>
    <s v="Electronic Components"/>
  </r>
  <r>
    <s v="APH"/>
    <x v="2"/>
    <d v="2014-12-31T00:00:00"/>
    <n v="5345500000"/>
    <n v="3651700000"/>
    <n v="645100000"/>
    <s v=" $-   "/>
    <s v=" $-   "/>
    <x v="2"/>
    <s v="Electronic Components"/>
  </r>
  <r>
    <s v="APH"/>
    <x v="3"/>
    <d v="2015-12-31T00:00:00"/>
    <n v="5568700000"/>
    <n v="3789200000"/>
    <n v="669100000"/>
    <s v=" $-   "/>
    <s v=" $-   "/>
    <x v="2"/>
    <s v="Electronic Components"/>
  </r>
  <r>
    <s v="ARNC"/>
    <x v="0"/>
    <d v="2012-12-31T00:00:00"/>
    <n v="23700000000"/>
    <n v="20401000000"/>
    <n v="997000000"/>
    <n v="197000000"/>
    <n v="1460000000"/>
    <x v="0"/>
    <s v="Aerospace &amp; Defense"/>
  </r>
  <r>
    <s v="ARNC"/>
    <x v="1"/>
    <d v="2013-12-31T00:00:00"/>
    <n v="23032000000"/>
    <n v="19286000000"/>
    <n v="1008000000"/>
    <n v="192000000"/>
    <n v="1421000000"/>
    <x v="0"/>
    <s v="Aerospace &amp; Defense"/>
  </r>
  <r>
    <s v="ARNC"/>
    <x v="2"/>
    <d v="2014-12-31T00:00:00"/>
    <n v="23906000000"/>
    <n v="19137000000"/>
    <n v="995000000"/>
    <n v="218000000"/>
    <n v="1371000000"/>
    <x v="0"/>
    <s v="Aerospace &amp; Defense"/>
  </r>
  <r>
    <s v="ARNC"/>
    <x v="3"/>
    <d v="2015-12-31T00:00:00"/>
    <n v="22534000000"/>
    <n v="18069000000"/>
    <n v="979000000"/>
    <n v="238000000"/>
    <n v="1280000000"/>
    <x v="0"/>
    <s v="Aerospace &amp; Defense"/>
  </r>
  <r>
    <s v="ATVI"/>
    <x v="0"/>
    <d v="2012-12-31T00:00:00"/>
    <n v="4856000000"/>
    <n v="1662000000"/>
    <n v="1139000000"/>
    <n v="604000000"/>
    <s v=" $-   "/>
    <x v="2"/>
    <s v="Home Entertainment Software"/>
  </r>
  <r>
    <s v="ATVI"/>
    <x v="1"/>
    <d v="2013-12-31T00:00:00"/>
    <n v="4583000000"/>
    <n v="1531000000"/>
    <n v="1096000000"/>
    <n v="584000000"/>
    <s v=" $-   "/>
    <x v="2"/>
    <s v="Home Entertainment Software"/>
  </r>
  <r>
    <s v="ATVI"/>
    <x v="2"/>
    <d v="2014-12-31T00:00:00"/>
    <n v="4408000000"/>
    <n v="1525000000"/>
    <n v="1129000000"/>
    <n v="571000000"/>
    <s v=" $-   "/>
    <x v="2"/>
    <s v="Home Entertainment Software"/>
  </r>
  <r>
    <s v="ATVI"/>
    <x v="3"/>
    <d v="2015-12-31T00:00:00"/>
    <n v="4664000000"/>
    <n v="1585000000"/>
    <n v="1114000000"/>
    <n v="646000000"/>
    <s v=" $-   "/>
    <x v="2"/>
    <s v="Home Entertainment Software"/>
  </r>
  <r>
    <s v="AVGO"/>
    <x v="0"/>
    <d v="2015-11-01T00:00:00"/>
    <n v="6824000000"/>
    <n v="3271000000"/>
    <n v="486000000"/>
    <n v="1049000000"/>
    <n v="249000000"/>
    <x v="2"/>
    <s v="Semiconductors"/>
  </r>
  <r>
    <s v="AVGO"/>
    <x v="1"/>
    <d v="2016-10-30T00:00:00"/>
    <n v="13240000000"/>
    <n v="7300000000"/>
    <n v="806000000"/>
    <n v="2674000000"/>
    <n v="1873000000"/>
    <x v="2"/>
    <s v="Semiconductors"/>
  </r>
  <r>
    <s v="AVY"/>
    <x v="0"/>
    <d v="2012-12-31T00:00:00"/>
    <n v="5863500000"/>
    <n v="4335300000"/>
    <n v="1148900000"/>
    <s v=" $-   "/>
    <s v=" $-   "/>
    <x v="8"/>
    <s v="Paper Packaging"/>
  </r>
  <r>
    <s v="AVY"/>
    <x v="1"/>
    <d v="2013-12-28T00:00:00"/>
    <n v="6140000000"/>
    <n v="4502300000"/>
    <n v="1174200000"/>
    <s v=" $-   "/>
    <s v=" $-   "/>
    <x v="8"/>
    <s v="Paper Packaging"/>
  </r>
  <r>
    <s v="AVY"/>
    <x v="2"/>
    <d v="2015-01-03T00:00:00"/>
    <n v="6330300000"/>
    <n v="4679100000"/>
    <n v="1158900000"/>
    <s v=" $-   "/>
    <s v=" $-   "/>
    <x v="8"/>
    <s v="Paper Packaging"/>
  </r>
  <r>
    <s v="AVY"/>
    <x v="3"/>
    <d v="2016-01-02T00:00:00"/>
    <n v="5966900000"/>
    <n v="4321100000"/>
    <n v="1108100000"/>
    <s v=" $-   "/>
    <s v=" $-   "/>
    <x v="8"/>
    <s v="Paper Packaging"/>
  </r>
  <r>
    <s v="AWK"/>
    <x v="0"/>
    <d v="2012-12-31T00:00:00"/>
    <n v="2853926000"/>
    <n v="1329500000"/>
    <n v="220758000"/>
    <s v=" $-   "/>
    <n v="380402000"/>
    <x v="5"/>
    <s v="Water Utilities"/>
  </r>
  <r>
    <s v="AWK"/>
    <x v="1"/>
    <d v="2013-12-31T00:00:00"/>
    <n v="2879000000"/>
    <n v="1289000000"/>
    <n v="234000000"/>
    <s v=" $-   "/>
    <n v="407000000"/>
    <x v="5"/>
    <s v="Water Utilities"/>
  </r>
  <r>
    <s v="AWK"/>
    <x v="2"/>
    <d v="2014-12-31T00:00:00"/>
    <n v="3011000000"/>
    <n v="1350000000"/>
    <n v="236000000"/>
    <s v=" $-   "/>
    <n v="424000000"/>
    <x v="5"/>
    <s v="Water Utilities"/>
  </r>
  <r>
    <s v="AWK"/>
    <x v="3"/>
    <d v="2015-12-31T00:00:00"/>
    <n v="3159000000"/>
    <n v="1404000000"/>
    <n v="243000000"/>
    <s v=" $-   "/>
    <n v="440000000"/>
    <x v="5"/>
    <s v="Water Utilities"/>
  </r>
  <r>
    <s v="AXP"/>
    <x v="0"/>
    <d v="2012-12-31T00:00:00"/>
    <n v="33781000000"/>
    <n v="480000000"/>
    <n v="23392000000"/>
    <s v=" $-   "/>
    <n v="1712000000"/>
    <x v="6"/>
    <s v="Consumer Finance"/>
  </r>
  <r>
    <s v="AXP"/>
    <x v="1"/>
    <d v="2013-12-31T00:00:00"/>
    <n v="34828000000"/>
    <n v="442000000"/>
    <n v="23150000000"/>
    <s v=" $-   "/>
    <n v="1832000000"/>
    <x v="6"/>
    <s v="Consumer Finance"/>
  </r>
  <r>
    <s v="AXP"/>
    <x v="2"/>
    <d v="2014-12-31T00:00:00"/>
    <n v="35895000000"/>
    <n v="373000000"/>
    <n v="23153000000"/>
    <s v=" $-   "/>
    <n v="2044000000"/>
    <x v="6"/>
    <s v="Consumer Finance"/>
  </r>
  <r>
    <s v="AXP"/>
    <x v="3"/>
    <d v="2015-12-31T00:00:00"/>
    <n v="34441000000"/>
    <n v="475000000"/>
    <n v="22892000000"/>
    <s v=" $-   "/>
    <n v="1988000000"/>
    <x v="6"/>
    <s v="Consumer Finance"/>
  </r>
  <r>
    <s v="AYI"/>
    <x v="0"/>
    <d v="2013-08-31T00:00:00"/>
    <n v="2089100000"/>
    <n v="1251500000"/>
    <n v="607600000"/>
    <s v=" $-   "/>
    <s v=" $-   "/>
    <x v="0"/>
    <s v="Electrical Components &amp; Equipment"/>
  </r>
  <r>
    <s v="AYI"/>
    <x v="1"/>
    <d v="2014-08-31T00:00:00"/>
    <n v="2393500000"/>
    <n v="1414300000"/>
    <n v="680300000"/>
    <s v=" $-   "/>
    <s v=" $-   "/>
    <x v="0"/>
    <s v="Electrical Components &amp; Equipment"/>
  </r>
  <r>
    <s v="AYI"/>
    <x v="2"/>
    <d v="2015-08-31T00:00:00"/>
    <n v="2706700000"/>
    <n v="1561100000"/>
    <n v="756900000"/>
    <s v=" $-   "/>
    <s v=" $-   "/>
    <x v="0"/>
    <s v="Electrical Components &amp; Equipment"/>
  </r>
  <r>
    <s v="AYI"/>
    <x v="3"/>
    <d v="2016-08-31T00:00:00"/>
    <n v="3291300000"/>
    <n v="1855100000"/>
    <n v="946000000"/>
    <s v=" $-   "/>
    <s v=" $-   "/>
    <x v="0"/>
    <s v="Electrical Components &amp; Equipment"/>
  </r>
  <r>
    <s v="AZO"/>
    <x v="0"/>
    <d v="2013-08-31T00:00:00"/>
    <n v="9147530000"/>
    <n v="4406595000"/>
    <n v="2967837000"/>
    <s v=" $-   "/>
    <s v=" $-   "/>
    <x v="1"/>
    <s v="Specialty Stores"/>
  </r>
  <r>
    <s v="AZO"/>
    <x v="1"/>
    <d v="2014-08-30T00:00:00"/>
    <n v="9475313000"/>
    <n v="4540406000"/>
    <n v="3104684000"/>
    <s v=" $-   "/>
    <s v=" $-   "/>
    <x v="1"/>
    <s v="Specialty Stores"/>
  </r>
  <r>
    <s v="AZO"/>
    <x v="2"/>
    <d v="2015-08-29T00:00:00"/>
    <n v="10187340000"/>
    <n v="4860309000"/>
    <n v="3373980000"/>
    <s v=" $-   "/>
    <s v=" $-   "/>
    <x v="1"/>
    <s v="Specialty Stores"/>
  </r>
  <r>
    <s v="AZO"/>
    <x v="3"/>
    <d v="2016-08-27T00:00:00"/>
    <n v="10635676000"/>
    <n v="5026940000"/>
    <n v="3548341000"/>
    <s v=" $-   "/>
    <s v=" $-   "/>
    <x v="1"/>
    <s v="Specialty Stores"/>
  </r>
  <r>
    <s v="BA"/>
    <x v="0"/>
    <d v="2013-12-31T00:00:00"/>
    <n v="86623000000"/>
    <n v="73268000000"/>
    <n v="3742000000"/>
    <n v="3071000000"/>
    <s v=" $-   "/>
    <x v="0"/>
    <s v="Aerospace &amp; Defense"/>
  </r>
  <r>
    <s v="BA"/>
    <x v="1"/>
    <d v="2014-12-31T00:00:00"/>
    <n v="90762000000"/>
    <n v="76752000000"/>
    <n v="3480000000"/>
    <n v="3047000000"/>
    <s v=" $-   "/>
    <x v="0"/>
    <s v="Aerospace &amp; Defense"/>
  </r>
  <r>
    <s v="BA"/>
    <x v="2"/>
    <d v="2015-12-31T00:00:00"/>
    <n v="96114000000"/>
    <n v="82088000000"/>
    <n v="3251000000"/>
    <n v="3331000000"/>
    <s v=" $-   "/>
    <x v="0"/>
    <s v="Aerospace &amp; Defense"/>
  </r>
  <r>
    <s v="BA"/>
    <x v="3"/>
    <d v="2016-12-31T00:00:00"/>
    <n v="94571000000"/>
    <n v="80790000000"/>
    <n v="3313000000"/>
    <n v="4627000000"/>
    <s v=" $-   "/>
    <x v="0"/>
    <s v="Aerospace &amp; Defense"/>
  </r>
  <r>
    <s v="BAC"/>
    <x v="0"/>
    <d v="2012-12-31T00:00:00"/>
    <n v="100078000000"/>
    <n v="3753000000"/>
    <n v="70829000000"/>
    <s v=" $-   "/>
    <n v="9433000000"/>
    <x v="6"/>
    <s v="Banks"/>
  </r>
  <r>
    <s v="BAC"/>
    <x v="1"/>
    <d v="2013-12-31T00:00:00"/>
    <n v="101697000000"/>
    <n v="3034000000"/>
    <n v="68128000000"/>
    <s v=" $-   "/>
    <n v="4642000000"/>
    <x v="6"/>
    <s v="Banks"/>
  </r>
  <r>
    <s v="BAC"/>
    <x v="2"/>
    <d v="2014-12-31T00:00:00"/>
    <n v="95181000000"/>
    <n v="2656000000"/>
    <n v="74181000000"/>
    <s v=" $-   "/>
    <n v="3211000000"/>
    <x v="6"/>
    <s v="Banks"/>
  </r>
  <r>
    <s v="BAC"/>
    <x v="3"/>
    <d v="2015-12-31T00:00:00"/>
    <n v="93056000000"/>
    <n v="2204000000"/>
    <n v="56358000000"/>
    <s v=" $-   "/>
    <n v="3995000000"/>
    <x v="6"/>
    <s v="Banks"/>
  </r>
  <r>
    <s v="BAX"/>
    <x v="0"/>
    <d v="2012-12-31T00:00:00"/>
    <n v="13936000000"/>
    <n v="6802000000"/>
    <n v="3283000000"/>
    <n v="1081000000"/>
    <s v=" $-   "/>
    <x v="3"/>
    <s v="Health Care Equipment"/>
  </r>
  <r>
    <s v="BAX"/>
    <x v="1"/>
    <d v="2013-12-31T00:00:00"/>
    <n v="9413000000"/>
    <n v="5251000000"/>
    <n v="3084000000"/>
    <n v="582000000"/>
    <s v=" $-   "/>
    <x v="3"/>
    <s v="Health Care Equipment"/>
  </r>
  <r>
    <s v="BAX"/>
    <x v="2"/>
    <d v="2014-12-31T00:00:00"/>
    <n v="10719000000"/>
    <n v="6138000000"/>
    <n v="3315000000"/>
    <n v="610000000"/>
    <s v=" $-   "/>
    <x v="3"/>
    <s v="Health Care Equipment"/>
  </r>
  <r>
    <s v="BAX"/>
    <x v="3"/>
    <d v="2015-12-31T00:00:00"/>
    <n v="9968000000"/>
    <n v="5822000000"/>
    <n v="3094000000"/>
    <n v="603000000"/>
    <s v=" $-   "/>
    <x v="3"/>
    <s v="Health Care Equipment"/>
  </r>
  <r>
    <s v="BBBY"/>
    <x v="0"/>
    <d v="2013-03-02T00:00:00"/>
    <n v="10914585000"/>
    <n v="6525830000"/>
    <n v="2750537000"/>
    <s v=" $-   "/>
    <s v=" $-   "/>
    <x v="1"/>
    <s v="Specialty Stores"/>
  </r>
  <r>
    <s v="BBBY"/>
    <x v="1"/>
    <d v="2014-03-01T00:00:00"/>
    <n v="11503963000"/>
    <n v="6938381000"/>
    <n v="2950995000"/>
    <s v=" $-   "/>
    <s v=" $-   "/>
    <x v="1"/>
    <s v="Specialty Stores"/>
  </r>
  <r>
    <s v="BBBY"/>
    <x v="2"/>
    <d v="2015-02-28T00:00:00"/>
    <n v="11881176000"/>
    <n v="7261397000"/>
    <n v="3065486000"/>
    <s v=" $-   "/>
    <s v=" $-   "/>
    <x v="1"/>
    <s v="Specialty Stores"/>
  </r>
  <r>
    <s v="BBBY"/>
    <x v="3"/>
    <d v="2016-02-27T00:00:00"/>
    <n v="12103887000"/>
    <n v="7483577000"/>
    <n v="3205407000"/>
    <s v=" $-   "/>
    <s v=" $-   "/>
    <x v="1"/>
    <s v="Specialty Stores"/>
  </r>
  <r>
    <s v="BBT"/>
    <x v="0"/>
    <d v="2012-12-31T00:00:00"/>
    <n v="10737000000"/>
    <n v="429000000"/>
    <n v="5650000000"/>
    <s v=" $-   "/>
    <n v="1167000000"/>
    <x v="6"/>
    <s v="Banks"/>
  </r>
  <r>
    <s v="BBT"/>
    <x v="1"/>
    <d v="2013-12-31T00:00:00"/>
    <n v="10543000000"/>
    <n v="301000000"/>
    <n v="5625000000"/>
    <s v=" $-   "/>
    <n v="698000000"/>
    <x v="6"/>
    <s v="Banks"/>
  </r>
  <r>
    <s v="BBT"/>
    <x v="2"/>
    <d v="2014-12-31T00:00:00"/>
    <n v="9998000000"/>
    <n v="239000000"/>
    <n v="5715000000"/>
    <s v=" $-   "/>
    <n v="342000000"/>
    <x v="6"/>
    <s v="Banks"/>
  </r>
  <r>
    <s v="BBT"/>
    <x v="3"/>
    <d v="2015-12-31T00:00:00"/>
    <n v="10346000000"/>
    <n v="233000000"/>
    <n v="5996000000"/>
    <s v=" $-   "/>
    <n v="533000000"/>
    <x v="6"/>
    <s v="Banks"/>
  </r>
  <r>
    <s v="BBY"/>
    <x v="0"/>
    <d v="2012-03-03T00:00:00"/>
    <n v="45457000000"/>
    <n v="34473000000"/>
    <n v="8755000000"/>
    <s v=" $-   "/>
    <s v=" $-   "/>
    <x v="1"/>
    <s v="Computer &amp; Electronics Retail"/>
  </r>
  <r>
    <s v="BBY"/>
    <x v="1"/>
    <d v="2014-02-01T00:00:00"/>
    <n v="40611000000"/>
    <n v="31212000000"/>
    <n v="8106000000"/>
    <s v=" $-   "/>
    <s v=" $-   "/>
    <x v="1"/>
    <s v="Computer &amp; Electronics Retail"/>
  </r>
  <r>
    <s v="BBY"/>
    <x v="2"/>
    <d v="2015-01-31T00:00:00"/>
    <n v="40339000000"/>
    <n v="31292000000"/>
    <n v="7592000000"/>
    <s v=" $-   "/>
    <s v=" $-   "/>
    <x v="1"/>
    <s v="Computer &amp; Electronics Retail"/>
  </r>
  <r>
    <s v="BBY"/>
    <x v="3"/>
    <d v="2016-01-30T00:00:00"/>
    <n v="39528000000"/>
    <n v="30337000000"/>
    <n v="7618000000"/>
    <s v=" $-   "/>
    <s v=" $-   "/>
    <x v="1"/>
    <s v="Computer &amp; Electronics Retail"/>
  </r>
  <r>
    <s v="BCR"/>
    <x v="0"/>
    <d v="2013-12-31T00:00:00"/>
    <n v="3049500000"/>
    <n v="1194400000"/>
    <n v="920300000"/>
    <n v="295700000"/>
    <s v=" $-   "/>
    <x v="3"/>
    <s v="Health Care Equipment"/>
  </r>
  <r>
    <s v="BCR"/>
    <x v="1"/>
    <d v="2014-12-31T00:00:00"/>
    <n v="3323600000"/>
    <n v="1258600000"/>
    <n v="981500000"/>
    <n v="302000000"/>
    <s v=" $-   "/>
    <x v="3"/>
    <s v="Health Care Equipment"/>
  </r>
  <r>
    <s v="BCR"/>
    <x v="2"/>
    <d v="2015-12-31T00:00:00"/>
    <n v="3416000000"/>
    <n v="1301200000"/>
    <n v="1012100000"/>
    <n v="259200000"/>
    <s v=" $-   "/>
    <x v="3"/>
    <s v="Health Care Equipment"/>
  </r>
  <r>
    <s v="BCR"/>
    <x v="3"/>
    <d v="2016-12-31T00:00:00"/>
    <n v="3714000000"/>
    <n v="1371700000"/>
    <n v="1101900000"/>
    <n v="292800000"/>
    <s v=" $-   "/>
    <x v="3"/>
    <s v="Health Care Equipment"/>
  </r>
  <r>
    <s v="BDX"/>
    <x v="0"/>
    <d v="2013-09-30T00:00:00"/>
    <n v="8054000000"/>
    <n v="3883000000"/>
    <n v="2422000000"/>
    <n v="494000000"/>
    <s v=" $-   "/>
    <x v="3"/>
    <s v="Health Care Equipment"/>
  </r>
  <r>
    <s v="BDX"/>
    <x v="1"/>
    <d v="2014-09-30T00:00:00"/>
    <n v="8446000000"/>
    <n v="4145000000"/>
    <n v="2145000000"/>
    <n v="550000000"/>
    <s v=" $-   "/>
    <x v="3"/>
    <s v="Health Care Equipment"/>
  </r>
  <r>
    <s v="BDX"/>
    <x v="2"/>
    <d v="2015-09-30T00:00:00"/>
    <n v="10282000000"/>
    <n v="5587000000"/>
    <n v="2563000000"/>
    <n v="632000000"/>
    <s v=" $-   "/>
    <x v="3"/>
    <s v="Health Care Equipment"/>
  </r>
  <r>
    <s v="BDX"/>
    <x v="3"/>
    <d v="2016-09-30T00:00:00"/>
    <n v="12483000000"/>
    <n v="6492000000"/>
    <n v="3005000000"/>
    <n v="828000000"/>
    <s v=" $-   "/>
    <x v="3"/>
    <s v="Health Care Equipment"/>
  </r>
  <r>
    <s v="BHI"/>
    <x v="0"/>
    <d v="2013-12-31T00:00:00"/>
    <n v="22364000000"/>
    <n v="18553000000"/>
    <n v="1306000000"/>
    <n v="556000000"/>
    <s v=" $-   "/>
    <x v="9"/>
    <s v="Oil &amp; Gas Equipment &amp; Services"/>
  </r>
  <r>
    <s v="BHI"/>
    <x v="1"/>
    <d v="2014-12-31T00:00:00"/>
    <n v="24551000000"/>
    <n v="19746000000"/>
    <n v="1333000000"/>
    <n v="613000000"/>
    <s v=" $-   "/>
    <x v="9"/>
    <s v="Oil &amp; Gas Equipment &amp; Services"/>
  </r>
  <r>
    <s v="BHI"/>
    <x v="2"/>
    <d v="2015-12-31T00:00:00"/>
    <n v="15742000000"/>
    <n v="14415000000"/>
    <n v="969000000"/>
    <n v="466000000"/>
    <s v=" $-   "/>
    <x v="9"/>
    <s v="Oil &amp; Gas Equipment &amp; Services"/>
  </r>
  <r>
    <s v="BHI"/>
    <x v="3"/>
    <d v="2016-12-31T00:00:00"/>
    <n v="9841000000"/>
    <n v="9973000000"/>
    <n v="815000000"/>
    <n v="384000000"/>
    <s v=" $-   "/>
    <x v="9"/>
    <s v="Oil &amp; Gas Equipment &amp; Services"/>
  </r>
  <r>
    <s v="BIIB"/>
    <x v="0"/>
    <d v="2013-12-31T00:00:00"/>
    <n v="6932200000"/>
    <n v="857700000"/>
    <n v="1797000000"/>
    <n v="1444100000"/>
    <n v="342900000"/>
    <x v="3"/>
    <s v="Biotechnology"/>
  </r>
  <r>
    <s v="BIIB"/>
    <x v="1"/>
    <d v="2014-12-31T00:00:00"/>
    <n v="9703300000"/>
    <n v="1171000000"/>
    <n v="2193400000"/>
    <n v="1893400000"/>
    <n v="489800000"/>
    <x v="3"/>
    <s v="Biotechnology"/>
  </r>
  <r>
    <s v="BIIB"/>
    <x v="2"/>
    <d v="2015-12-31T00:00:00"/>
    <n v="10763800000"/>
    <n v="1240400000"/>
    <n v="2143600000"/>
    <n v="2012800000"/>
    <n v="382600000"/>
    <x v="3"/>
    <s v="Biotechnology"/>
  </r>
  <r>
    <s v="BIIB"/>
    <x v="3"/>
    <d v="2016-12-31T00:00:00"/>
    <n v="11448800000"/>
    <n v="1478700000"/>
    <n v="1972900000"/>
    <n v="1973300000"/>
    <n v="385600000"/>
    <x v="3"/>
    <s v="Biotechnology"/>
  </r>
  <r>
    <s v="BLL"/>
    <x v="0"/>
    <d v="2012-12-31T00:00:00"/>
    <n v="8735700000"/>
    <n v="7174000000"/>
    <n v="488300000"/>
    <s v=" $-   "/>
    <n v="282900000"/>
    <x v="8"/>
    <s v="Metal &amp; Glass Containers"/>
  </r>
  <r>
    <s v="BLL"/>
    <x v="1"/>
    <d v="2013-12-31T00:00:00"/>
    <n v="8468100000"/>
    <n v="6875400000"/>
    <n v="497400000"/>
    <s v=" $-   "/>
    <n v="299900000"/>
    <x v="8"/>
    <s v="Metal &amp; Glass Containers"/>
  </r>
  <r>
    <s v="BLL"/>
    <x v="2"/>
    <d v="2014-12-31T00:00:00"/>
    <n v="8570000000"/>
    <n v="6903500000"/>
    <n v="547000000"/>
    <s v=" $-   "/>
    <n v="280900000"/>
    <x v="8"/>
    <s v="Metal &amp; Glass Containers"/>
  </r>
  <r>
    <s v="BLL"/>
    <x v="3"/>
    <d v="2015-12-31T00:00:00"/>
    <n v="7997000000"/>
    <n v="6460300000"/>
    <n v="646000000"/>
    <s v=" $-   "/>
    <n v="285500000"/>
    <x v="8"/>
    <s v="Metal &amp; Glass Containers"/>
  </r>
  <r>
    <s v="BMY"/>
    <x v="0"/>
    <d v="2012-12-31T00:00:00"/>
    <n v="17621000000"/>
    <n v="4610000000"/>
    <n v="5017000000"/>
    <n v="3904000000"/>
    <s v=" $-   "/>
    <x v="3"/>
    <s v="Health Care Distributors"/>
  </r>
  <r>
    <s v="BMY"/>
    <x v="1"/>
    <d v="2013-12-31T00:00:00"/>
    <n v="16385000000"/>
    <n v="4619000000"/>
    <n v="4939000000"/>
    <n v="3731000000"/>
    <s v=" $-   "/>
    <x v="3"/>
    <s v="Health Care Distributors"/>
  </r>
  <r>
    <s v="BMY"/>
    <x v="2"/>
    <d v="2014-12-31T00:00:00"/>
    <n v="15879000000"/>
    <n v="3932000000"/>
    <n v="4822000000"/>
    <n v="4534000000"/>
    <s v=" $-   "/>
    <x v="3"/>
    <s v="Health Care Distributors"/>
  </r>
  <r>
    <s v="BMY"/>
    <x v="3"/>
    <d v="2015-12-31T00:00:00"/>
    <n v="16560000000"/>
    <n v="3909000000"/>
    <n v="4841000000"/>
    <n v="5920000000"/>
    <s v=" $-   "/>
    <x v="3"/>
    <s v="Health Care Distributors"/>
  </r>
  <r>
    <s v="BSX"/>
    <x v="0"/>
    <d v="2012-12-31T00:00:00"/>
    <n v="7249000000"/>
    <n v="2349000000"/>
    <n v="2529000000"/>
    <n v="886000000"/>
    <n v="395000000"/>
    <x v="3"/>
    <s v="Health Care Equipment"/>
  </r>
  <r>
    <s v="BSX"/>
    <x v="1"/>
    <d v="2013-12-31T00:00:00"/>
    <n v="7143000000"/>
    <n v="2174000000"/>
    <n v="2678000000"/>
    <n v="861000000"/>
    <n v="410000000"/>
    <x v="3"/>
    <s v="Health Care Equipment"/>
  </r>
  <r>
    <s v="BSX"/>
    <x v="2"/>
    <d v="2014-12-31T00:00:00"/>
    <n v="7380000000"/>
    <n v="2210000000"/>
    <n v="2817000000"/>
    <n v="817000000"/>
    <n v="438000000"/>
    <x v="3"/>
    <s v="Health Care Equipment"/>
  </r>
  <r>
    <s v="BSX"/>
    <x v="3"/>
    <d v="2015-12-31T00:00:00"/>
    <n v="7477000000"/>
    <n v="2173000000"/>
    <n v="2996000000"/>
    <n v="876000000"/>
    <n v="495000000"/>
    <x v="3"/>
    <s v="Health Care Equipment"/>
  </r>
  <r>
    <s v="BWA"/>
    <x v="0"/>
    <d v="2013-12-31T00:00:00"/>
    <n v="7436600000"/>
    <n v="5879100000"/>
    <n v="702300000"/>
    <s v=" $-   "/>
    <s v=" $-   "/>
    <x v="1"/>
    <s v="Auto Parts &amp; Equipment"/>
  </r>
  <r>
    <s v="BWA"/>
    <x v="1"/>
    <d v="2014-12-31T00:00:00"/>
    <n v="8305100000"/>
    <n v="6548700000"/>
    <n v="792700000"/>
    <s v=" $-   "/>
    <s v=" $-   "/>
    <x v="1"/>
    <s v="Auto Parts &amp; Equipment"/>
  </r>
  <r>
    <s v="BWA"/>
    <x v="2"/>
    <d v="2015-12-31T00:00:00"/>
    <n v="8023200000"/>
    <n v="6320100000"/>
    <n v="763400000"/>
    <s v=" $-   "/>
    <s v=" $-   "/>
    <x v="1"/>
    <s v="Auto Parts &amp; Equipment"/>
  </r>
  <r>
    <s v="BWA"/>
    <x v="3"/>
    <d v="2016-12-31T00:00:00"/>
    <n v="9071000000"/>
    <n v="7137900000"/>
    <n v="1707200000"/>
    <s v=" $-   "/>
    <s v=" $-   "/>
    <x v="1"/>
    <s v="Auto Parts &amp; Equipment"/>
  </r>
  <r>
    <s v="BXP"/>
    <x v="0"/>
    <d v="2012-12-31T00:00:00"/>
    <n v="1847186000"/>
    <n v="667208000"/>
    <n v="93782000"/>
    <s v=" $-   "/>
    <n v="445875000"/>
    <x v="7"/>
    <s v="REITs"/>
  </r>
  <r>
    <s v="BXP"/>
    <x v="1"/>
    <d v="2013-12-31T00:00:00"/>
    <n v="2135539000"/>
    <n v="771403000"/>
    <n v="117073000"/>
    <s v=" $-   "/>
    <n v="560637000"/>
    <x v="7"/>
    <s v="REITs"/>
  </r>
  <r>
    <s v="BXP"/>
    <x v="2"/>
    <d v="2014-12-31T00:00:00"/>
    <n v="2396998000"/>
    <n v="864526000"/>
    <n v="102077000"/>
    <s v=" $-   "/>
    <n v="628573000"/>
    <x v="7"/>
    <s v="REITs"/>
  </r>
  <r>
    <s v="BXP"/>
    <x v="3"/>
    <d v="2015-12-31T00:00:00"/>
    <n v="2490821000"/>
    <n v="904336000"/>
    <n v="97578000"/>
    <s v=" $-   "/>
    <n v="639542000"/>
    <x v="7"/>
    <s v="REITs"/>
  </r>
  <r>
    <s v="CAG"/>
    <x v="0"/>
    <d v="2013-05-26T00:00:00"/>
    <n v="13469300000"/>
    <n v="10104400000"/>
    <n v="2065900000"/>
    <s v=" $-   "/>
    <s v=" $-   "/>
    <x v="4"/>
    <s v="Packaged Foods &amp; Meats"/>
  </r>
  <r>
    <s v="CAG"/>
    <x v="1"/>
    <d v="2014-05-25T00:00:00"/>
    <n v="11838200000"/>
    <n v="8910800000"/>
    <n v="1778900000"/>
    <s v=" $-   "/>
    <s v=" $-   "/>
    <x v="4"/>
    <s v="Packaged Foods &amp; Meats"/>
  </r>
  <r>
    <s v="CAG"/>
    <x v="2"/>
    <d v="2015-05-31T00:00:00"/>
    <n v="11937000000"/>
    <n v="9061400000"/>
    <n v="1545300000"/>
    <s v=" $-   "/>
    <s v=" $-   "/>
    <x v="4"/>
    <s v="Packaged Foods &amp; Meats"/>
  </r>
  <r>
    <s v="CAG"/>
    <x v="3"/>
    <d v="2016-05-29T00:00:00"/>
    <n v="11642900000"/>
    <n v="8552100000"/>
    <n v="2209400000"/>
    <s v=" $-   "/>
    <s v=" $-   "/>
    <x v="4"/>
    <s v="Packaged Foods &amp; Meats"/>
  </r>
  <r>
    <s v="CAH"/>
    <x v="0"/>
    <d v="2013-06-30T00:00:00"/>
    <n v="101093000000"/>
    <n v="96172000000"/>
    <n v="2875000000"/>
    <s v=" $-   "/>
    <n v="158000000"/>
    <x v="3"/>
    <s v="Health Care Distributors"/>
  </r>
  <r>
    <s v="CAH"/>
    <x v="1"/>
    <d v="2014-06-30T00:00:00"/>
    <n v="91084000000"/>
    <n v="85923000000"/>
    <n v="3028000000"/>
    <s v=" $-   "/>
    <n v="223000000"/>
    <x v="3"/>
    <s v="Health Care Distributors"/>
  </r>
  <r>
    <s v="CAH"/>
    <x v="2"/>
    <d v="2015-06-30T00:00:00"/>
    <n v="102531000000"/>
    <n v="96819000000"/>
    <n v="3240000000"/>
    <s v=" $-   "/>
    <n v="281000000"/>
    <x v="3"/>
    <s v="Health Care Distributors"/>
  </r>
  <r>
    <s v="CAH"/>
    <x v="3"/>
    <d v="2016-06-30T00:00:00"/>
    <n v="121546000000"/>
    <n v="115003000000"/>
    <n v="3648000000"/>
    <s v=" $-   "/>
    <n v="459000000"/>
    <x v="3"/>
    <s v="Health Care Distributors"/>
  </r>
  <r>
    <s v="CAT"/>
    <x v="0"/>
    <d v="2013-12-31T00:00:00"/>
    <n v="55656000000"/>
    <n v="41454000000"/>
    <n v="6528000000"/>
    <n v="2046000000"/>
    <s v=" $-   "/>
    <x v="0"/>
    <s v="Construction &amp; Farm Machinery &amp; Heavy Trucks"/>
  </r>
  <r>
    <s v="CAT"/>
    <x v="1"/>
    <d v="2014-12-31T00:00:00"/>
    <n v="55184000000"/>
    <n v="41342000000"/>
    <n v="8148000000"/>
    <n v="2380000000"/>
    <s v=" $-   "/>
    <x v="0"/>
    <s v="Construction &amp; Farm Machinery &amp; Heavy Trucks"/>
  </r>
  <r>
    <s v="CAT"/>
    <x v="2"/>
    <d v="2015-12-31T00:00:00"/>
    <n v="47011000000"/>
    <n v="34133000000"/>
    <n v="6974000000"/>
    <n v="2119000000"/>
    <s v=" $-   "/>
    <x v="0"/>
    <s v="Construction &amp; Farm Machinery &amp; Heavy Trucks"/>
  </r>
  <r>
    <s v="CAT"/>
    <x v="3"/>
    <d v="2016-12-31T00:00:00"/>
    <n v="38537000000"/>
    <n v="28905000000"/>
    <n v="6588000000"/>
    <n v="1951000000"/>
    <s v=" $-   "/>
    <x v="0"/>
    <s v="Construction &amp; Farm Machinery &amp; Heavy Trucks"/>
  </r>
  <r>
    <s v="CB"/>
    <x v="0"/>
    <d v="2012-12-31T00:00:00"/>
    <n v="17936000000"/>
    <n v="12620000000"/>
    <n v="2096000000"/>
    <s v=" $-   "/>
    <n v="-6000000"/>
    <x v="6"/>
    <s v="Property &amp; Casualty Insurance"/>
  </r>
  <r>
    <s v="CB"/>
    <x v="1"/>
    <d v="2013-12-31T00:00:00"/>
    <n v="19261000000"/>
    <n v="12522000000"/>
    <n v="2211000000"/>
    <s v=" $-   "/>
    <n v="15000000"/>
    <x v="6"/>
    <s v="Property &amp; Casualty Insurance"/>
  </r>
  <r>
    <s v="CB"/>
    <x v="2"/>
    <d v="2014-12-31T00:00:00"/>
    <n v="19171000000"/>
    <n v="13241000000"/>
    <n v="2245000000"/>
    <s v=" $-   "/>
    <n v="-82000000"/>
    <x v="6"/>
    <s v="Property &amp; Casualty Insurance"/>
  </r>
  <r>
    <s v="CB"/>
    <x v="3"/>
    <d v="2015-12-31T00:00:00"/>
    <n v="18987000000"/>
    <n v="12968000000"/>
    <n v="2270000000"/>
    <s v=" $-   "/>
    <n v="120000000"/>
    <x v="6"/>
    <s v="Property &amp; Casualty Insurance"/>
  </r>
  <r>
    <s v="CBG"/>
    <x v="0"/>
    <d v="2012-12-31T00:00:00"/>
    <n v="6514099000"/>
    <n v="5745428000"/>
    <s v=" $-   "/>
    <s v=" $-   "/>
    <n v="169645000"/>
    <x v="7"/>
    <s v="Real Estate Services"/>
  </r>
  <r>
    <s v="CBG"/>
    <x v="1"/>
    <d v="2013-12-31T00:00:00"/>
    <n v="7184794000"/>
    <n v="6293699000"/>
    <s v=" $-   "/>
    <s v=" $-   "/>
    <n v="190390000"/>
    <x v="7"/>
    <s v="Real Estate Services"/>
  </r>
  <r>
    <s v="CBG"/>
    <x v="2"/>
    <d v="2014-12-31T00:00:00"/>
    <n v="9049918000"/>
    <n v="8050222000"/>
    <s v=" $-   "/>
    <s v=" $-   "/>
    <n v="265101000"/>
    <x v="7"/>
    <s v="Real Estate Services"/>
  </r>
  <r>
    <s v="CBG"/>
    <x v="3"/>
    <d v="2015-12-31T00:00:00"/>
    <n v="10855810000"/>
    <n v="9716541000"/>
    <s v=" $-   "/>
    <s v=" $-   "/>
    <n v="314096000"/>
    <x v="7"/>
    <s v="Real Estate Services"/>
  </r>
  <r>
    <s v="CCI"/>
    <x v="0"/>
    <d v="2012-12-31T00:00:00"/>
    <n v="2432680000"/>
    <n v="728989000"/>
    <n v="212572000"/>
    <s v=" $-   "/>
    <n v="622592000"/>
    <x v="7"/>
    <s v="REITs"/>
  </r>
  <r>
    <s v="CCI"/>
    <x v="1"/>
    <d v="2013-12-31T00:00:00"/>
    <n v="2865751000"/>
    <n v="991017000"/>
    <n v="213519000"/>
    <s v=" $-   "/>
    <n v="741342000"/>
    <x v="7"/>
    <s v="REITs"/>
  </r>
  <r>
    <s v="CCI"/>
    <x v="2"/>
    <d v="2014-12-31T00:00:00"/>
    <n v="3538756000"/>
    <n v="1306606000"/>
    <n v="257296000"/>
    <s v=" $-   "/>
    <n v="985781000"/>
    <x v="7"/>
    <s v="REITs"/>
  </r>
  <r>
    <s v="CCI"/>
    <x v="3"/>
    <d v="2015-12-31T00:00:00"/>
    <n v="3663851000"/>
    <n v="1321426000"/>
    <n v="310921000"/>
    <s v=" $-   "/>
    <n v="1036178000"/>
    <x v="7"/>
    <s v="REITs"/>
  </r>
  <r>
    <s v="CCL"/>
    <x v="0"/>
    <d v="2013-11-30T00:00:00"/>
    <n v="15456000000"/>
    <n v="10645000000"/>
    <n v="1879000000"/>
    <s v=" $-   "/>
    <n v="1590000000"/>
    <x v="1"/>
    <s v="Hotels, Resorts &amp; Cruise Lines"/>
  </r>
  <r>
    <s v="CCL"/>
    <x v="1"/>
    <d v="2014-11-30T00:00:00"/>
    <n v="15884000000"/>
    <n v="10421000000"/>
    <n v="2054000000"/>
    <s v=" $-   "/>
    <n v="1637000000"/>
    <x v="1"/>
    <s v="Hotels, Resorts &amp; Cruise Lines"/>
  </r>
  <r>
    <s v="CCL"/>
    <x v="2"/>
    <d v="2015-11-30T00:00:00"/>
    <n v="15714000000"/>
    <n v="9447000000"/>
    <n v="2067000000"/>
    <s v=" $-   "/>
    <n v="1626000000"/>
    <x v="1"/>
    <s v="Hotels, Resorts &amp; Cruise Lines"/>
  </r>
  <r>
    <s v="CCL"/>
    <x v="3"/>
    <d v="2016-11-30T00:00:00"/>
    <n v="16389000000"/>
    <n v="9383000000"/>
    <n v="2197000000"/>
    <s v=" $-   "/>
    <n v="1738000000"/>
    <x v="1"/>
    <s v="Hotels, Resorts &amp; Cruise Lines"/>
  </r>
  <r>
    <s v="CELG"/>
    <x v="0"/>
    <d v="2013-12-31T00:00:00"/>
    <n v="6493900000"/>
    <n v="340400000"/>
    <n v="1684500000"/>
    <n v="2226200000"/>
    <n v="262800000"/>
    <x v="3"/>
    <s v="Biotechnology"/>
  </r>
  <r>
    <s v="CELG"/>
    <x v="1"/>
    <d v="2014-12-31T00:00:00"/>
    <n v="7670400000"/>
    <n v="385900000"/>
    <n v="2027900000"/>
    <n v="2430600000"/>
    <n v="258300000"/>
    <x v="3"/>
    <s v="Biotechnology"/>
  </r>
  <r>
    <s v="CELG"/>
    <x v="2"/>
    <d v="2015-12-31T00:00:00"/>
    <n v="9256000000"/>
    <n v="420100000"/>
    <n v="2305400000"/>
    <n v="3697300000"/>
    <n v="279000000"/>
    <x v="3"/>
    <s v="Biotechnology"/>
  </r>
  <r>
    <s v="CELG"/>
    <x v="3"/>
    <d v="2016-12-31T00:00:00"/>
    <n v="11229200000"/>
    <n v="438000000"/>
    <n v="2657700000"/>
    <n v="4470100000"/>
    <n v="459000000"/>
    <x v="3"/>
    <s v="Biotechnology"/>
  </r>
  <r>
    <s v="CERN"/>
    <x v="0"/>
    <d v="2013-12-28T00:00:00"/>
    <n v="2910748000"/>
    <n v="514722000"/>
    <n v="1468434000"/>
    <n v="338786000"/>
    <n v="12794000"/>
    <x v="3"/>
    <s v="Health Care Technology"/>
  </r>
  <r>
    <s v="CERN"/>
    <x v="1"/>
    <d v="2015-01-03T00:00:00"/>
    <n v="3402703000"/>
    <n v="604377000"/>
    <n v="1628961000"/>
    <n v="392805000"/>
    <n v="13476000"/>
    <x v="3"/>
    <s v="Health Care Technology"/>
  </r>
  <r>
    <s v="CERN"/>
    <x v="2"/>
    <d v="2016-01-02T00:00:00"/>
    <n v="4425267000"/>
    <n v="750781000"/>
    <n v="2262024000"/>
    <n v="539799000"/>
    <n v="91527000"/>
    <x v="3"/>
    <s v="Health Care Technology"/>
  </r>
  <r>
    <s v="CERN"/>
    <x v="3"/>
    <d v="2016-12-31T00:00:00"/>
    <n v="4796473000"/>
    <n v="779116000"/>
    <n v="2464380000"/>
    <n v="551418000"/>
    <n v="90546000"/>
    <x v="3"/>
    <s v="Health Care Technology"/>
  </r>
  <r>
    <s v="CF"/>
    <x v="0"/>
    <d v="2012-12-31T00:00:00"/>
    <n v="6104000000"/>
    <n v="2990700000"/>
    <n v="200900000"/>
    <s v=" $-   "/>
    <s v=" $-   "/>
    <x v="8"/>
    <s v="Fertilizers &amp; Agricultural Chemicals"/>
  </r>
  <r>
    <s v="CF"/>
    <x v="1"/>
    <d v="2013-12-31T00:00:00"/>
    <n v="5474700000"/>
    <n v="2954500000"/>
    <n v="150200000"/>
    <s v=" $-   "/>
    <s v=" $-   "/>
    <x v="8"/>
    <s v="Fertilizers &amp; Agricultural Chemicals"/>
  </r>
  <r>
    <s v="CF"/>
    <x v="2"/>
    <d v="2014-12-31T00:00:00"/>
    <n v="4743200000"/>
    <n v="2964700000"/>
    <n v="205200000"/>
    <s v=" $-   "/>
    <s v=" $-   "/>
    <x v="8"/>
    <s v="Fertilizers &amp; Agricultural Chemicals"/>
  </r>
  <r>
    <s v="CF"/>
    <x v="3"/>
    <d v="2015-12-31T00:00:00"/>
    <n v="4308300000"/>
    <n v="2761200000"/>
    <n v="319000000"/>
    <s v=" $-   "/>
    <s v=" $-   "/>
    <x v="8"/>
    <s v="Fertilizers &amp; Agricultural Chemicals"/>
  </r>
  <r>
    <s v="CFG"/>
    <x v="0"/>
    <d v="2012-12-31T00:00:00"/>
    <n v="5513000000"/>
    <n v="375000000"/>
    <n v="3380000000"/>
    <s v=" $-   "/>
    <n v="490000000"/>
    <x v="6"/>
    <s v="Regional Banks"/>
  </r>
  <r>
    <s v="CFG"/>
    <x v="1"/>
    <d v="2013-12-31T00:00:00"/>
    <n v="5133000000"/>
    <n v="216000000"/>
    <n v="3142000000"/>
    <s v=" $-   "/>
    <n v="581000000"/>
    <x v="6"/>
    <s v="Regional Banks"/>
  </r>
  <r>
    <s v="CFG"/>
    <x v="2"/>
    <d v="2014-12-31T00:00:00"/>
    <n v="5342000000"/>
    <n v="160000000"/>
    <n v="3247000000"/>
    <s v=" $-   "/>
    <n v="464000000"/>
    <x v="6"/>
    <s v="Regional Banks"/>
  </r>
  <r>
    <s v="CFG"/>
    <x v="3"/>
    <d v="2015-12-31T00:00:00"/>
    <n v="5276000000"/>
    <n v="237000000"/>
    <n v="3113000000"/>
    <s v=" $-   "/>
    <n v="448000000"/>
    <x v="6"/>
    <s v="Regional Banks"/>
  </r>
  <r>
    <s v="CHD"/>
    <x v="0"/>
    <d v="2012-12-31T00:00:00"/>
    <n v="2921900000"/>
    <n v="1630500000"/>
    <n v="746300000"/>
    <s v=" $-   "/>
    <s v=" $-   "/>
    <x v="4"/>
    <s v="Household Products"/>
  </r>
  <r>
    <s v="CHD"/>
    <x v="1"/>
    <d v="2013-12-31T00:00:00"/>
    <n v="3194300000"/>
    <n v="1756300000"/>
    <n v="815800000"/>
    <s v=" $-   "/>
    <s v=" $-   "/>
    <x v="4"/>
    <s v="Household Products"/>
  </r>
  <r>
    <s v="CHD"/>
    <x v="2"/>
    <d v="2014-12-31T00:00:00"/>
    <n v="3297600000"/>
    <n v="1844700000"/>
    <n v="811700000"/>
    <s v=" $-   "/>
    <s v=" $-   "/>
    <x v="4"/>
    <s v="Household Products"/>
  </r>
  <r>
    <s v="CHD"/>
    <x v="3"/>
    <d v="2015-12-31T00:00:00"/>
    <n v="3394800000"/>
    <n v="1883000000"/>
    <n v="837600000"/>
    <s v=" $-   "/>
    <s v=" $-   "/>
    <x v="4"/>
    <s v="Household Products"/>
  </r>
  <r>
    <s v="CHK"/>
    <x v="0"/>
    <d v="2012-12-31T00:00:00"/>
    <n v="12316000000"/>
    <n v="7081000000"/>
    <n v="723000000"/>
    <s v=" $-   "/>
    <n v="2811000000"/>
    <x v="9"/>
    <s v="Integrated Oil &amp; Gas"/>
  </r>
  <r>
    <s v="CHK"/>
    <x v="1"/>
    <d v="2013-12-31T00:00:00"/>
    <n v="19080000000"/>
    <n v="12930000000"/>
    <n v="686000000"/>
    <s v=" $-   "/>
    <n v="2903000000"/>
    <x v="9"/>
    <s v="Integrated Oil &amp; Gas"/>
  </r>
  <r>
    <s v="CHK"/>
    <x v="2"/>
    <d v="2014-12-31T00:00:00"/>
    <n v="23125000000"/>
    <n v="16049000000"/>
    <n v="554000000"/>
    <s v=" $-   "/>
    <n v="2915000000"/>
    <x v="9"/>
    <s v="Integrated Oil &amp; Gas"/>
  </r>
  <r>
    <s v="CHK"/>
    <x v="3"/>
    <d v="2015-12-31T00:00:00"/>
    <n v="12764000000"/>
    <n v="10295000000"/>
    <n v="334000000"/>
    <s v=" $-   "/>
    <n v="2229000000"/>
    <x v="9"/>
    <s v="Integrated Oil &amp; Gas"/>
  </r>
  <r>
    <s v="CHRW"/>
    <x v="0"/>
    <d v="2012-12-31T00:00:00"/>
    <n v="11359113000"/>
    <n v="9641542000"/>
    <n v="1042251000"/>
    <s v=" $-   "/>
    <s v=" $-   "/>
    <x v="0"/>
    <s v="Air Freight &amp; Logistics"/>
  </r>
  <r>
    <s v="CHRW"/>
    <x v="1"/>
    <d v="2013-12-31T00:00:00"/>
    <n v="12752076000"/>
    <n v="10915981000"/>
    <n v="1153445000"/>
    <s v=" $-   "/>
    <s v=" $-   "/>
    <x v="0"/>
    <s v="Air Freight &amp; Logistics"/>
  </r>
  <r>
    <s v="CHRW"/>
    <x v="2"/>
    <d v="2014-12-31T00:00:00"/>
    <n v="13470067000"/>
    <n v="11462415000"/>
    <n v="1259234000"/>
    <s v=" $-   "/>
    <s v=" $-   "/>
    <x v="0"/>
    <s v="Air Freight &amp; Logistics"/>
  </r>
  <r>
    <s v="CHRW"/>
    <x v="3"/>
    <d v="2015-12-31T00:00:00"/>
    <n v="13476084000"/>
    <n v="11207604000"/>
    <n v="1410170000"/>
    <s v=" $-   "/>
    <s v=" $-   "/>
    <x v="0"/>
    <s v="Air Freight &amp; Logistics"/>
  </r>
  <r>
    <s v="CHTR"/>
    <x v="0"/>
    <d v="2013-12-31T00:00:00"/>
    <n v="8155000000"/>
    <n v="5345000000"/>
    <n v="47000000"/>
    <s v=" $-   "/>
    <n v="1854000000"/>
    <x v="1"/>
    <s v="Cable &amp; Satellite"/>
  </r>
  <r>
    <s v="CHTR"/>
    <x v="1"/>
    <d v="2014-12-31T00:00:00"/>
    <n v="9108000000"/>
    <n v="5973000000"/>
    <n v="62000000"/>
    <s v=" $-   "/>
    <n v="2102000000"/>
    <x v="1"/>
    <s v="Cable &amp; Satellite"/>
  </r>
  <r>
    <s v="CHTR"/>
    <x v="2"/>
    <d v="2015-12-31T00:00:00"/>
    <n v="9754000000"/>
    <n v="6426000000"/>
    <n v="89000000"/>
    <s v=" $-   "/>
    <n v="2125000000"/>
    <x v="1"/>
    <s v="Cable &amp; Satellite"/>
  </r>
  <r>
    <s v="CHTR"/>
    <x v="3"/>
    <d v="2016-12-31T00:00:00"/>
    <n v="29003000000"/>
    <n v="18655000000"/>
    <n v="86000000"/>
    <s v=" $-   "/>
    <n v="6907000000"/>
    <x v="1"/>
    <s v="Cable &amp; Satellite"/>
  </r>
  <r>
    <s v="CI"/>
    <x v="0"/>
    <d v="2012-12-31T00:00:00"/>
    <n v="29119000000"/>
    <n v="17900000000"/>
    <s v=" $-   "/>
    <s v=" $-   "/>
    <n v="8742000000"/>
    <x v="3"/>
    <s v="Managed Health Care"/>
  </r>
  <r>
    <s v="CI"/>
    <x v="1"/>
    <d v="2013-12-31T00:00:00"/>
    <n v="32380000000"/>
    <n v="20865000000"/>
    <s v=" $-   "/>
    <s v=" $-   "/>
    <n v="9339000000"/>
    <x v="3"/>
    <s v="Managed Health Care"/>
  </r>
  <r>
    <s v="CI"/>
    <x v="2"/>
    <d v="2014-12-31T00:00:00"/>
    <n v="34914000000"/>
    <n v="21334000000"/>
    <s v=" $-   "/>
    <s v=" $-   "/>
    <n v="10276000000"/>
    <x v="3"/>
    <s v="Managed Health Care"/>
  </r>
  <r>
    <s v="CI"/>
    <x v="3"/>
    <d v="2015-12-31T00:00:00"/>
    <n v="37876000000"/>
    <n v="23290000000"/>
    <s v=" $-   "/>
    <s v=" $-   "/>
    <n v="11259000000"/>
    <x v="3"/>
    <s v="Managed Health Care"/>
  </r>
  <r>
    <s v="CINF"/>
    <x v="0"/>
    <d v="2012-12-31T00:00:00"/>
    <n v="4111000000"/>
    <n v="3477000000"/>
    <s v=" $-   "/>
    <s v=" $-   "/>
    <n v="14000000"/>
    <x v="6"/>
    <s v="Property &amp; Casualty Insurance"/>
  </r>
  <r>
    <s v="CINF"/>
    <x v="1"/>
    <d v="2013-12-31T00:00:00"/>
    <n v="4531000000"/>
    <n v="3748000000"/>
    <s v=" $-   "/>
    <s v=" $-   "/>
    <n v="15000000"/>
    <x v="6"/>
    <s v="Property &amp; Casualty Insurance"/>
  </r>
  <r>
    <s v="CINF"/>
    <x v="2"/>
    <d v="2014-12-31T00:00:00"/>
    <n v="4945000000"/>
    <n v="4157000000"/>
    <s v=" $-   "/>
    <s v=" $-   "/>
    <n v="14000000"/>
    <x v="6"/>
    <s v="Property &amp; Casualty Insurance"/>
  </r>
  <r>
    <s v="CINF"/>
    <x v="3"/>
    <d v="2015-12-31T00:00:00"/>
    <n v="5142000000"/>
    <n v="4195000000"/>
    <s v=" $-   "/>
    <s v=" $-   "/>
    <n v="13000000"/>
    <x v="6"/>
    <s v="Property &amp; Casualty Insurance"/>
  </r>
  <r>
    <s v="CL"/>
    <x v="0"/>
    <d v="2012-12-31T00:00:00"/>
    <n v="17085000000"/>
    <n v="7153000000"/>
    <n v="6043000000"/>
    <s v=" $-   "/>
    <s v=" $-   "/>
    <x v="4"/>
    <s v="Household Products"/>
  </r>
  <r>
    <s v="CL"/>
    <x v="1"/>
    <d v="2013-12-31T00:00:00"/>
    <n v="17420000000"/>
    <n v="7219000000"/>
    <n v="6645000000"/>
    <s v=" $-   "/>
    <s v=" $-   "/>
    <x v="4"/>
    <s v="Household Products"/>
  </r>
  <r>
    <s v="CL"/>
    <x v="2"/>
    <d v="2014-12-31T00:00:00"/>
    <n v="17277000000"/>
    <n v="7168000000"/>
    <n v="6552000000"/>
    <s v=" $-   "/>
    <s v=" $-   "/>
    <x v="4"/>
    <s v="Household Products"/>
  </r>
  <r>
    <s v="CL"/>
    <x v="3"/>
    <d v="2015-12-31T00:00:00"/>
    <n v="16034000000"/>
    <n v="6635000000"/>
    <n v="6610000000"/>
    <s v=" $-   "/>
    <s v=" $-   "/>
    <x v="4"/>
    <s v="Household Products"/>
  </r>
  <r>
    <s v="CLX"/>
    <x v="0"/>
    <d v="2013-06-30T00:00:00"/>
    <n v="5533000000"/>
    <n v="3142000000"/>
    <n v="1291000000"/>
    <n v="130000000"/>
    <s v=" $-   "/>
    <x v="4"/>
    <s v="Household Products"/>
  </r>
  <r>
    <s v="CLX"/>
    <x v="1"/>
    <d v="2014-06-30T00:00:00"/>
    <n v="5514000000"/>
    <n v="3158000000"/>
    <n v="1254000000"/>
    <n v="125000000"/>
    <s v=" $-   "/>
    <x v="4"/>
    <s v="Household Products"/>
  </r>
  <r>
    <s v="CLX"/>
    <x v="2"/>
    <d v="2015-06-30T00:00:00"/>
    <n v="5655000000"/>
    <n v="3190000000"/>
    <n v="1321000000"/>
    <n v="136000000"/>
    <s v=" $-   "/>
    <x v="4"/>
    <s v="Household Products"/>
  </r>
  <r>
    <s v="CLX"/>
    <x v="3"/>
    <d v="2016-06-30T00:00:00"/>
    <n v="5761000000"/>
    <n v="3163000000"/>
    <n v="1393000000"/>
    <n v="141000000"/>
    <s v=" $-   "/>
    <x v="4"/>
    <s v="Household Products"/>
  </r>
  <r>
    <s v="CMA"/>
    <x v="0"/>
    <d v="2013-12-31T00:00:00"/>
    <n v="2666000000"/>
    <n v="55000000"/>
    <n v="1670000000"/>
    <s v=" $-   "/>
    <n v="46000000"/>
    <x v="6"/>
    <s v="Regional Banks"/>
  </r>
  <r>
    <s v="CMA"/>
    <x v="1"/>
    <d v="2014-12-31T00:00:00"/>
    <n v="2607000000"/>
    <n v="45000000"/>
    <n v="1611000000"/>
    <s v=" $-   "/>
    <n v="27000000"/>
    <x v="6"/>
    <s v="Regional Banks"/>
  </r>
  <r>
    <s v="CMA"/>
    <x v="2"/>
    <d v="2015-12-31T00:00:00"/>
    <n v="2819000000"/>
    <n v="43000000"/>
    <n v="1859000000"/>
    <s v=" $-   "/>
    <n v="147000000"/>
    <x v="6"/>
    <s v="Regional Banks"/>
  </r>
  <r>
    <s v="CMA"/>
    <x v="3"/>
    <d v="2016-12-31T00:00:00"/>
    <n v="2960000000"/>
    <n v="40000000"/>
    <n v="1836000000"/>
    <s v=" $-   "/>
    <n v="248000000"/>
    <x v="6"/>
    <s v="Regional Banks"/>
  </r>
  <r>
    <s v="CMG"/>
    <x v="0"/>
    <d v="2013-12-31T00:00:00"/>
    <n v="3214591000"/>
    <n v="2359822000"/>
    <n v="203733000"/>
    <s v=" $-   "/>
    <n v="96054000"/>
    <x v="1"/>
    <s v="Restaurants"/>
  </r>
  <r>
    <s v="CMG"/>
    <x v="1"/>
    <d v="2014-12-31T00:00:00"/>
    <n v="4108269000"/>
    <n v="2990513000"/>
    <n v="273897000"/>
    <s v=" $-   "/>
    <n v="110474000"/>
    <x v="1"/>
    <s v="Restaurants"/>
  </r>
  <r>
    <s v="CMG"/>
    <x v="2"/>
    <d v="2015-12-31T00:00:00"/>
    <n v="4501223000"/>
    <n v="3326936000"/>
    <n v="250214000"/>
    <s v=" $-   "/>
    <n v="130368000"/>
    <x v="1"/>
    <s v="Restaurants"/>
  </r>
  <r>
    <s v="CMG"/>
    <x v="3"/>
    <d v="2016-12-31T00:00:00"/>
    <n v="3904384000"/>
    <n v="3406170000"/>
    <n v="276240000"/>
    <s v=" $-   "/>
    <n v="146368000"/>
    <x v="1"/>
    <s v="Restaurants"/>
  </r>
  <r>
    <s v="CMI"/>
    <x v="0"/>
    <d v="2013-12-31T00:00:00"/>
    <n v="17301000000"/>
    <n v="13021000000"/>
    <n v="1827000000"/>
    <n v="713000000"/>
    <s v=" $-   "/>
    <x v="0"/>
    <s v="Industrial Machinery"/>
  </r>
  <r>
    <s v="CMI"/>
    <x v="1"/>
    <d v="2014-12-31T00:00:00"/>
    <n v="19221000000"/>
    <n v="14360000000"/>
    <n v="2112000000"/>
    <n v="754000000"/>
    <s v=" $-   "/>
    <x v="0"/>
    <s v="Industrial Machinery"/>
  </r>
  <r>
    <s v="CMI"/>
    <x v="2"/>
    <d v="2015-12-31T00:00:00"/>
    <n v="19110000000"/>
    <n v="14163000000"/>
    <n v="2169000000"/>
    <n v="735000000"/>
    <s v=" $-   "/>
    <x v="0"/>
    <s v="Industrial Machinery"/>
  </r>
  <r>
    <s v="CMI"/>
    <x v="3"/>
    <d v="2016-12-31T00:00:00"/>
    <n v="17509000000"/>
    <n v="13057000000"/>
    <n v="2189000000"/>
    <n v="636000000"/>
    <s v=" $-   "/>
    <x v="0"/>
    <s v="Industrial Machinery"/>
  </r>
  <r>
    <s v="CMS"/>
    <x v="0"/>
    <d v="2013-12-31T00:00:00"/>
    <n v="6566000000"/>
    <n v="4562000000"/>
    <n v="234000000"/>
    <s v=" $-   "/>
    <n v="628000000"/>
    <x v="5"/>
    <s v="MultiUtilities"/>
  </r>
  <r>
    <s v="CMS"/>
    <x v="1"/>
    <d v="2014-12-31T00:00:00"/>
    <n v="7179000000"/>
    <n v="5090000000"/>
    <n v="252000000"/>
    <s v=" $-   "/>
    <n v="685000000"/>
    <x v="5"/>
    <s v="MultiUtilities"/>
  </r>
  <r>
    <s v="CMS"/>
    <x v="2"/>
    <d v="2015-12-31T00:00:00"/>
    <n v="6456000000"/>
    <n v="4281000000"/>
    <n v="262000000"/>
    <s v=" $-   "/>
    <n v="750000000"/>
    <x v="5"/>
    <s v="MultiUtilities"/>
  </r>
  <r>
    <s v="CMS"/>
    <x v="3"/>
    <d v="2016-12-31T00:00:00"/>
    <n v="6399000000"/>
    <n v="4010000000"/>
    <n v="281000000"/>
    <s v=" $-   "/>
    <n v="811000000"/>
    <x v="5"/>
    <s v="MultiUtilities"/>
  </r>
  <r>
    <s v="CNC"/>
    <x v="0"/>
    <d v="2012-12-31T00:00:00"/>
    <n v="8110000000"/>
    <n v="6781000000"/>
    <n v="1105000000"/>
    <s v=" $-   "/>
    <n v="88000000"/>
    <x v="3"/>
    <s v="Managed Health Care"/>
  </r>
  <r>
    <s v="CNC"/>
    <x v="1"/>
    <d v="2013-12-31T00:00:00"/>
    <n v="10863000000"/>
    <n v="8995000000"/>
    <n v="1264000000"/>
    <s v=" $-   "/>
    <n v="327000000"/>
    <x v="3"/>
    <s v="Managed Health Care"/>
  </r>
  <r>
    <s v="CNC"/>
    <x v="2"/>
    <d v="2014-12-31T00:00:00"/>
    <n v="16560000000"/>
    <n v="12678000000"/>
    <n v="2012000000"/>
    <s v=" $-   "/>
    <n v="1406000000"/>
    <x v="3"/>
    <s v="Managed Health Care"/>
  </r>
  <r>
    <s v="CNC"/>
    <x v="3"/>
    <d v="2015-12-31T00:00:00"/>
    <n v="22760000000"/>
    <n v="17242000000"/>
    <n v="2977000000"/>
    <s v=" $-   "/>
    <n v="1836000000"/>
    <x v="3"/>
    <s v="Managed Health Care"/>
  </r>
  <r>
    <s v="CNP"/>
    <x v="0"/>
    <d v="2012-12-31T00:00:00"/>
    <n v="7452000000"/>
    <n v="4747000000"/>
    <n v="365000000"/>
    <s v=" $-   "/>
    <n v="1050000000"/>
    <x v="5"/>
    <s v="MultiUtilities"/>
  </r>
  <r>
    <s v="CNP"/>
    <x v="1"/>
    <d v="2013-12-31T00:00:00"/>
    <n v="8106000000"/>
    <n v="5755000000"/>
    <n v="387000000"/>
    <s v=" $-   "/>
    <n v="954000000"/>
    <x v="5"/>
    <s v="MultiUtilities"/>
  </r>
  <r>
    <s v="CNP"/>
    <x v="2"/>
    <d v="2014-12-31T00:00:00"/>
    <n v="9226000000"/>
    <n v="6890000000"/>
    <n v="388000000"/>
    <s v=" $-   "/>
    <n v="1013000000"/>
    <x v="5"/>
    <s v="MultiUtilities"/>
  </r>
  <r>
    <s v="CNP"/>
    <x v="3"/>
    <d v="2015-12-31T00:00:00"/>
    <n v="7386000000"/>
    <n v="5109000000"/>
    <n v="374000000"/>
    <s v=" $-   "/>
    <n v="970000000"/>
    <x v="5"/>
    <s v="MultiUtilities"/>
  </r>
  <r>
    <s v="COF"/>
    <x v="0"/>
    <d v="2012-12-31T00:00:00"/>
    <n v="23771000000"/>
    <n v="1403000000"/>
    <n v="11188000000"/>
    <s v=" $-   "/>
    <n v="5024000000"/>
    <x v="6"/>
    <s v="Consumer Finance"/>
  </r>
  <r>
    <s v="COF"/>
    <x v="1"/>
    <d v="2013-12-31T00:00:00"/>
    <n v="24176000000"/>
    <n v="1241000000"/>
    <n v="11682000000"/>
    <s v=" $-   "/>
    <n v="4124000000"/>
    <x v="6"/>
    <s v="Consumer Finance"/>
  </r>
  <r>
    <s v="COF"/>
    <x v="2"/>
    <d v="2014-12-31T00:00:00"/>
    <n v="23869000000"/>
    <n v="1088000000"/>
    <n v="11648000000"/>
    <s v=" $-   "/>
    <n v="4073000000"/>
    <x v="6"/>
    <s v="Consumer Finance"/>
  </r>
  <r>
    <s v="COF"/>
    <x v="3"/>
    <d v="2015-12-31T00:00:00"/>
    <n v="25038000000"/>
    <n v="1091000000"/>
    <n v="12566000000"/>
    <s v=" $-   "/>
    <n v="4966000000"/>
    <x v="6"/>
    <s v="Consumer Finance"/>
  </r>
  <r>
    <s v="COG"/>
    <x v="0"/>
    <d v="2012-12-31T00:00:00"/>
    <n v="1204546000"/>
    <n v="290054000"/>
    <n v="170113000"/>
    <s v=" $-   "/>
    <n v="451405000"/>
    <x v="9"/>
    <s v="Oil &amp; Gas Exploration &amp; Production"/>
  </r>
  <r>
    <s v="COG"/>
    <x v="1"/>
    <d v="2013-12-31T00:00:00"/>
    <n v="1746278000"/>
    <n v="400281000"/>
    <n v="147651000"/>
    <s v=" $-   "/>
    <n v="651052000"/>
    <x v="9"/>
    <s v="Oil &amp; Gas Exploration &amp; Production"/>
  </r>
  <r>
    <s v="COG"/>
    <x v="2"/>
    <d v="2014-12-31T00:00:00"/>
    <n v="2173011000"/>
    <n v="524880000"/>
    <n v="129602000"/>
    <s v=" $-   "/>
    <n v="632760000"/>
    <x v="9"/>
    <s v="Oil &amp; Gas Exploration &amp; Production"/>
  </r>
  <r>
    <s v="COG"/>
    <x v="3"/>
    <d v="2015-12-31T00:00:00"/>
    <n v="1357150000"/>
    <n v="580994000"/>
    <n v="112253000"/>
    <s v=" $-   "/>
    <n v="622211000"/>
    <x v="9"/>
    <s v="Oil &amp; Gas Exploration &amp; Production"/>
  </r>
  <r>
    <s v="COL"/>
    <x v="0"/>
    <d v="2013-09-30T00:00:00"/>
    <n v="4474000000"/>
    <n v="3103000000"/>
    <n v="495000000"/>
    <s v=" $-   "/>
    <s v=" $-   "/>
    <x v="0"/>
    <s v="Industrial Conglomerates"/>
  </r>
  <r>
    <s v="COL"/>
    <x v="1"/>
    <d v="2014-09-30T00:00:00"/>
    <n v="4979000000"/>
    <n v="3469000000"/>
    <n v="594000000"/>
    <s v=" $-   "/>
    <s v=" $-   "/>
    <x v="0"/>
    <s v="Industrial Conglomerates"/>
  </r>
  <r>
    <s v="COL"/>
    <x v="2"/>
    <d v="2015-09-30T00:00:00"/>
    <n v="5244000000"/>
    <n v="3630000000"/>
    <n v="606000000"/>
    <s v=" $-   "/>
    <s v=" $-   "/>
    <x v="0"/>
    <s v="Industrial Conglomerates"/>
  </r>
  <r>
    <s v="COL"/>
    <x v="3"/>
    <d v="2016-09-30T00:00:00"/>
    <n v="5259000000"/>
    <n v="3642000000"/>
    <n v="638000000"/>
    <s v=" $-   "/>
    <s v=" $-   "/>
    <x v="0"/>
    <s v="Industrial Conglomerates"/>
  </r>
  <r>
    <s v="COO"/>
    <x v="0"/>
    <d v="2013-10-31T00:00:00"/>
    <n v="1587725000"/>
    <n v="560917000"/>
    <n v="610735000"/>
    <n v="58827000"/>
    <n v="30239000"/>
    <x v="3"/>
    <s v="Health Care Supplies"/>
  </r>
  <r>
    <s v="COO"/>
    <x v="1"/>
    <d v="2014-10-31T00:00:00"/>
    <n v="1717776000"/>
    <n v="626206000"/>
    <n v="683115000"/>
    <n v="66259000"/>
    <n v="35710000"/>
    <x v="3"/>
    <s v="Health Care Supplies"/>
  </r>
  <r>
    <s v="COO"/>
    <x v="2"/>
    <d v="2015-10-31T00:00:00"/>
    <n v="1797060000"/>
    <n v="726798000"/>
    <n v="712543000"/>
    <n v="69589000"/>
    <n v="51459000"/>
    <x v="3"/>
    <s v="Health Care Supplies"/>
  </r>
  <r>
    <s v="COO"/>
    <x v="3"/>
    <d v="2016-10-31T00:00:00"/>
    <n v="1966814000"/>
    <n v="793735000"/>
    <n v="722798000"/>
    <n v="65411000"/>
    <n v="60790000"/>
    <x v="3"/>
    <s v="Health Care Supplies"/>
  </r>
  <r>
    <s v="COST"/>
    <x v="0"/>
    <d v="2013-09-01T00:00:00"/>
    <n v="105156000000"/>
    <n v="91948000000"/>
    <n v="10104000000"/>
    <s v=" $-   "/>
    <s v=" $-   "/>
    <x v="4"/>
    <s v="Hypermarkets &amp; Super Centers"/>
  </r>
  <r>
    <s v="COST"/>
    <x v="1"/>
    <d v="2014-08-31T00:00:00"/>
    <n v="112640000000"/>
    <n v="98458000000"/>
    <n v="10899000000"/>
    <s v=" $-   "/>
    <s v=" $-   "/>
    <x v="4"/>
    <s v="Hypermarkets &amp; Super Centers"/>
  </r>
  <r>
    <s v="COST"/>
    <x v="2"/>
    <d v="2015-08-30T00:00:00"/>
    <n v="116199000000"/>
    <n v="101065000000"/>
    <n v="11445000000"/>
    <s v=" $-   "/>
    <s v=" $-   "/>
    <x v="4"/>
    <s v="Hypermarkets &amp; Super Centers"/>
  </r>
  <r>
    <s v="COST"/>
    <x v="3"/>
    <d v="2016-08-28T00:00:00"/>
    <n v="118719000000"/>
    <n v="102901000000"/>
    <n v="12068000000"/>
    <s v=" $-   "/>
    <s v=" $-   "/>
    <x v="4"/>
    <s v="Hypermarkets &amp; Super Centers"/>
  </r>
  <r>
    <s v="COTY"/>
    <x v="0"/>
    <d v="2003-06-30T00:00:00"/>
    <n v="1577000"/>
    <n v="258000"/>
    <n v="2410000"/>
    <n v="65000"/>
    <s v=" $-   "/>
    <x v="4"/>
    <s v="Personal Products"/>
  </r>
  <r>
    <s v="COTY"/>
    <x v="1"/>
    <d v="2004-06-30T00:00:00"/>
    <n v="1514000"/>
    <n v="142000"/>
    <n v="3940000"/>
    <n v="30000"/>
    <n v="163000"/>
    <x v="4"/>
    <s v="Personal Products"/>
  </r>
  <r>
    <s v="COTY"/>
    <x v="2"/>
    <d v="2006-02-28T00:00:00"/>
    <n v="79562000"/>
    <n v="75508000"/>
    <n v="15359000"/>
    <s v=" $-   "/>
    <s v=" $-   "/>
    <x v="4"/>
    <s v="Personal Products"/>
  </r>
  <r>
    <s v="COTY"/>
    <x v="3"/>
    <d v="2007-02-28T00:00:00"/>
    <n v="99642000"/>
    <n v="84477000"/>
    <n v="25853000"/>
    <s v=" $-   "/>
    <s v=" $-   "/>
    <x v="4"/>
    <s v="Personal Products"/>
  </r>
  <r>
    <s v="CPB"/>
    <x v="0"/>
    <d v="2013-07-28T00:00:00"/>
    <n v="8052000000"/>
    <n v="5140000000"/>
    <n v="1653000000"/>
    <n v="128000000"/>
    <s v=" $-   "/>
    <x v="4"/>
    <s v="Packaged Foods &amp; Meats"/>
  </r>
  <r>
    <s v="CPB"/>
    <x v="1"/>
    <d v="2014-08-03T00:00:00"/>
    <n v="8268000000"/>
    <n v="5297000000"/>
    <n v="1527000000"/>
    <n v="122000000"/>
    <s v=" $-   "/>
    <x v="4"/>
    <s v="Packaged Foods &amp; Meats"/>
  </r>
  <r>
    <s v="CPB"/>
    <x v="2"/>
    <d v="2015-08-02T00:00:00"/>
    <n v="8082000000"/>
    <n v="5300000000"/>
    <n v="1509000000"/>
    <n v="117000000"/>
    <s v=" $-   "/>
    <x v="4"/>
    <s v="Packaged Foods &amp; Meats"/>
  </r>
  <r>
    <s v="CPB"/>
    <x v="3"/>
    <d v="2016-07-31T00:00:00"/>
    <n v="7961000000"/>
    <n v="5181000000"/>
    <n v="1665000000"/>
    <n v="124000000"/>
    <s v=" $-   "/>
    <x v="4"/>
    <s v="Packaged Foods &amp; Meats"/>
  </r>
  <r>
    <s v="CRM"/>
    <x v="0"/>
    <d v="2013-01-31T00:00:00"/>
    <n v="3050195000"/>
    <n v="683579000"/>
    <n v="2047847000"/>
    <n v="429479000"/>
    <s v=" $-   "/>
    <x v="2"/>
    <s v="Internet Software &amp; Services"/>
  </r>
  <r>
    <s v="CRM"/>
    <x v="1"/>
    <d v="2014-01-31T00:00:00"/>
    <n v="4071003000"/>
    <n v="968428000"/>
    <n v="2764851000"/>
    <n v="623798000"/>
    <s v=" $-   "/>
    <x v="2"/>
    <s v="Internet Software &amp; Services"/>
  </r>
  <r>
    <s v="CRM"/>
    <x v="2"/>
    <d v="2015-01-31T00:00:00"/>
    <n v="5373586000"/>
    <n v="1289270000"/>
    <n v="3437032000"/>
    <n v="792917000"/>
    <s v=" $-   "/>
    <x v="2"/>
    <s v="Internet Software &amp; Services"/>
  </r>
  <r>
    <s v="CRM"/>
    <x v="3"/>
    <d v="2016-01-31T00:00:00"/>
    <n v="6667216000"/>
    <n v="1654548000"/>
    <n v="3951445000"/>
    <n v="946300000"/>
    <s v=" $-   "/>
    <x v="2"/>
    <s v="Internet Software &amp; Services"/>
  </r>
  <r>
    <s v="CSCO"/>
    <x v="0"/>
    <d v="2013-07-27T00:00:00"/>
    <n v="48607000000"/>
    <n v="19167000000"/>
    <n v="11802000000"/>
    <n v="5942000000"/>
    <n v="395000000"/>
    <x v="2"/>
    <s v="Networking Equipment"/>
  </r>
  <r>
    <s v="CSCO"/>
    <x v="1"/>
    <d v="2014-07-26T00:00:00"/>
    <n v="47142000000"/>
    <n v="19373000000"/>
    <n v="11437000000"/>
    <n v="6294000000"/>
    <n v="275000000"/>
    <x v="2"/>
    <s v="Networking Equipment"/>
  </r>
  <r>
    <s v="CSCO"/>
    <x v="2"/>
    <d v="2015-07-25T00:00:00"/>
    <n v="49161000000"/>
    <n v="19480000000"/>
    <n v="11861000000"/>
    <n v="6207000000"/>
    <n v="359000000"/>
    <x v="2"/>
    <s v="Networking Equipment"/>
  </r>
  <r>
    <s v="CSCO"/>
    <x v="3"/>
    <d v="2016-07-30T00:00:00"/>
    <n v="49247000000"/>
    <n v="18287000000"/>
    <n v="11433000000"/>
    <n v="6296000000"/>
    <n v="303000000"/>
    <x v="2"/>
    <s v="Networking Equipment"/>
  </r>
  <r>
    <s v="CSRA"/>
    <x v="0"/>
    <d v="2015-04-03T00:00:00"/>
    <n v="4069746000"/>
    <n v="3282301000"/>
    <n v="194207000"/>
    <s v=" $-   "/>
    <n v="137058000"/>
    <x v="2"/>
    <s v="IT Consulting &amp; Other Services"/>
  </r>
  <r>
    <s v="CSRA"/>
    <x v="1"/>
    <d v="2016-04-01T00:00:00"/>
    <n v="4250447000"/>
    <n v="3575631000"/>
    <n v="187244000"/>
    <s v=" $-   "/>
    <n v="182242000"/>
    <x v="2"/>
    <s v="IT Consulting &amp; Other Services"/>
  </r>
  <r>
    <s v="CSX"/>
    <x v="0"/>
    <d v="2013-12-31T00:00:00"/>
    <n v="12026000000"/>
    <n v="3931000000"/>
    <n v="3518000000"/>
    <s v=" $-   "/>
    <n v="1104000000"/>
    <x v="0"/>
    <s v="Railroads"/>
  </r>
  <r>
    <s v="CSX"/>
    <x v="1"/>
    <d v="2014-12-26T00:00:00"/>
    <n v="12669000000"/>
    <n v="4100000000"/>
    <n v="3805000000"/>
    <s v=" $-   "/>
    <n v="1151000000"/>
    <x v="0"/>
    <s v="Railroads"/>
  </r>
  <r>
    <s v="CSX"/>
    <x v="2"/>
    <d v="2015-12-25T00:00:00"/>
    <n v="11811000000"/>
    <n v="3293000000"/>
    <n v="3726000000"/>
    <s v=" $-   "/>
    <n v="1208000000"/>
    <x v="0"/>
    <s v="Railroads"/>
  </r>
  <r>
    <s v="CSX"/>
    <x v="3"/>
    <d v="2016-12-30T00:00:00"/>
    <n v="11069000000"/>
    <n v="2782000000"/>
    <n v="3597000000"/>
    <s v=" $-   "/>
    <n v="1301000000"/>
    <x v="0"/>
    <s v="Railroads"/>
  </r>
  <r>
    <s v="CTAS"/>
    <x v="0"/>
    <d v="2013-05-31T00:00:00"/>
    <n v="4245964000"/>
    <n v="2492655000"/>
    <n v="1187331000"/>
    <s v=" $-   "/>
    <s v=" $-   "/>
    <x v="0"/>
    <s v="Diversified Support Services"/>
  </r>
  <r>
    <s v="CTAS"/>
    <x v="1"/>
    <d v="2014-05-31T00:00:00"/>
    <n v="4193844000"/>
    <n v="2444085000"/>
    <n v="1147039000"/>
    <s v=" $-   "/>
    <s v=" $-   "/>
    <x v="0"/>
    <s v="Diversified Support Services"/>
  </r>
  <r>
    <s v="CTAS"/>
    <x v="2"/>
    <d v="2015-05-31T00:00:00"/>
    <n v="4476886000"/>
    <n v="2555549000"/>
    <n v="1224930000"/>
    <s v=" $-   "/>
    <s v=" $-   "/>
    <x v="0"/>
    <s v="Diversified Support Services"/>
  </r>
  <r>
    <s v="CTAS"/>
    <x v="3"/>
    <d v="2016-05-31T00:00:00"/>
    <n v="4905458000"/>
    <n v="2775588000"/>
    <n v="1348122000"/>
    <s v=" $-   "/>
    <s v=" $-   "/>
    <x v="0"/>
    <s v="Diversified Support Services"/>
  </r>
  <r>
    <s v="CTL"/>
    <x v="0"/>
    <d v="2012-12-31T00:00:00"/>
    <n v="18376000000"/>
    <n v="7639000000"/>
    <n v="3244000000"/>
    <s v=" $-   "/>
    <n v="4780000000"/>
    <x v="10"/>
    <s v="Integrated Telecommunications Services"/>
  </r>
  <r>
    <s v="CTL"/>
    <x v="1"/>
    <d v="2013-12-31T00:00:00"/>
    <n v="18095000000"/>
    <n v="7507000000"/>
    <n v="3502000000"/>
    <s v=" $-   "/>
    <n v="4541000000"/>
    <x v="10"/>
    <s v="Integrated Telecommunications Services"/>
  </r>
  <r>
    <s v="CTL"/>
    <x v="2"/>
    <d v="2014-12-31T00:00:00"/>
    <n v="18031000000"/>
    <n v="7846000000"/>
    <n v="3347000000"/>
    <s v=" $-   "/>
    <n v="4428000000"/>
    <x v="10"/>
    <s v="Integrated Telecommunications Services"/>
  </r>
  <r>
    <s v="CTL"/>
    <x v="3"/>
    <d v="2015-12-31T00:00:00"/>
    <n v="17900000000"/>
    <n v="7778000000"/>
    <n v="3328000000"/>
    <s v=" $-   "/>
    <n v="4189000000"/>
    <x v="10"/>
    <s v="Integrated Telecommunications Services"/>
  </r>
  <r>
    <s v="CTSH"/>
    <x v="0"/>
    <d v="2012-12-31T00:00:00"/>
    <n v="7346472000"/>
    <n v="4278241000"/>
    <n v="1557646000"/>
    <s v=" $-   "/>
    <n v="149089000"/>
    <x v="2"/>
    <s v="IT Consulting &amp; Other Services"/>
  </r>
  <r>
    <s v="CTSH"/>
    <x v="1"/>
    <d v="2013-12-31T00:00:00"/>
    <n v="8843200000"/>
    <n v="5265500000"/>
    <n v="1727600000"/>
    <s v=" $-   "/>
    <n v="172200000"/>
    <x v="2"/>
    <s v="IT Consulting &amp; Other Services"/>
  </r>
  <r>
    <s v="CTSH"/>
    <x v="2"/>
    <d v="2014-12-31T00:00:00"/>
    <n v="10262700000"/>
    <n v="6141100000"/>
    <n v="2037000000"/>
    <s v=" $-   "/>
    <n v="199700000"/>
    <x v="2"/>
    <s v="IT Consulting &amp; Other Services"/>
  </r>
  <r>
    <s v="CTSH"/>
    <x v="3"/>
    <d v="2015-12-31T00:00:00"/>
    <n v="12416000000"/>
    <n v="7440200000"/>
    <n v="2508600000"/>
    <s v=" $-   "/>
    <n v="325200000"/>
    <x v="2"/>
    <s v="IT Consulting &amp; Other Services"/>
  </r>
  <r>
    <s v="CTXS"/>
    <x v="0"/>
    <d v="2013-12-31T00:00:00"/>
    <n v="2918434000"/>
    <n v="502795000"/>
    <n v="1476916000"/>
    <n v="516338000"/>
    <n v="41668000"/>
    <x v="2"/>
    <s v="Internet Software &amp; Services"/>
  </r>
  <r>
    <s v="CTXS"/>
    <x v="1"/>
    <d v="2014-12-31T00:00:00"/>
    <n v="3142856000"/>
    <n v="620219000"/>
    <n v="1600187000"/>
    <n v="553817000"/>
    <n v="39577000"/>
    <x v="2"/>
    <s v="Internet Software &amp; Services"/>
  </r>
  <r>
    <s v="CTXS"/>
    <x v="2"/>
    <d v="2015-12-31T00:00:00"/>
    <n v="3275594000"/>
    <n v="614364000"/>
    <n v="1538027000"/>
    <n v="563975000"/>
    <n v="41595000"/>
    <x v="2"/>
    <s v="Internet Software &amp; Services"/>
  </r>
  <r>
    <s v="CTXS"/>
    <x v="3"/>
    <d v="2016-12-31T00:00:00"/>
    <n v="3418265000"/>
    <n v="559541000"/>
    <n v="1620006000"/>
    <n v="489265000"/>
    <n v="29173000"/>
    <x v="2"/>
    <s v="Internet Software &amp; Services"/>
  </r>
  <r>
    <s v="CVS"/>
    <x v="0"/>
    <d v="2013-12-31T00:00:00"/>
    <n v="126761000000"/>
    <n v="102978000000"/>
    <s v=" $-   "/>
    <s v=" $-   "/>
    <s v=" $-   "/>
    <x v="4"/>
    <s v="Drug Retail"/>
  </r>
  <r>
    <s v="CVS"/>
    <x v="1"/>
    <d v="2014-12-31T00:00:00"/>
    <n v="139367000000"/>
    <n v="114000000000"/>
    <s v=" $-   "/>
    <s v=" $-   "/>
    <s v=" $-   "/>
    <x v="4"/>
    <s v="Drug Retail"/>
  </r>
  <r>
    <s v="CVS"/>
    <x v="2"/>
    <d v="2015-12-31T00:00:00"/>
    <n v="153290000000"/>
    <n v="126762000000"/>
    <s v=" $-   "/>
    <s v=" $-   "/>
    <s v=" $-   "/>
    <x v="4"/>
    <s v="Drug Retail"/>
  </r>
  <r>
    <s v="CVS"/>
    <x v="3"/>
    <d v="2016-12-31T00:00:00"/>
    <n v="177526000000"/>
    <n v="148669000000"/>
    <s v=" $-   "/>
    <s v=" $-   "/>
    <s v=" $-   "/>
    <x v="4"/>
    <s v="Drug Retail"/>
  </r>
  <r>
    <s v="CVX"/>
    <x v="0"/>
    <d v="2012-12-31T00:00:00"/>
    <n v="230590000000"/>
    <n v="163336000000"/>
    <n v="17100000000"/>
    <s v=" $-   "/>
    <n v="13413000000"/>
    <x v="9"/>
    <s v="Integrated Oil &amp; Gas"/>
  </r>
  <r>
    <s v="CVX"/>
    <x v="1"/>
    <d v="2013-12-31T00:00:00"/>
    <n v="220156000000"/>
    <n v="159323000000"/>
    <n v="17573000000"/>
    <s v=" $-   "/>
    <n v="14186000000"/>
    <x v="9"/>
    <s v="Integrated Oil &amp; Gas"/>
  </r>
  <r>
    <s v="CVX"/>
    <x v="2"/>
    <d v="2014-12-31T00:00:00"/>
    <n v="200494000000"/>
    <n v="144956000000"/>
    <n v="17034000000"/>
    <s v=" $-   "/>
    <n v="16793000000"/>
    <x v="9"/>
    <s v="Integrated Oil &amp; Gas"/>
  </r>
  <r>
    <s v="CVX"/>
    <x v="3"/>
    <d v="2015-12-31T00:00:00"/>
    <n v="129925000000"/>
    <n v="92785000000"/>
    <n v="16473000000"/>
    <s v=" $-   "/>
    <n v="21037000000"/>
    <x v="9"/>
    <s v="Integrated Oil &amp; Gas"/>
  </r>
  <r>
    <s v="CXO"/>
    <x v="0"/>
    <d v="2012-12-31T00:00:00"/>
    <n v="1819814000"/>
    <n v="343743000"/>
    <n v="133796000"/>
    <s v=" $-   "/>
    <n v="579315000"/>
    <x v="9"/>
    <s v="Oil &amp; Gas Exploration &amp; Production"/>
  </r>
  <r>
    <s v="CXO"/>
    <x v="1"/>
    <d v="2013-12-31T00:00:00"/>
    <n v="2319919000"/>
    <n v="455436000"/>
    <n v="169815000"/>
    <s v=" $-   "/>
    <n v="778655000"/>
    <x v="9"/>
    <s v="Oil &amp; Gas Exploration &amp; Production"/>
  </r>
  <r>
    <s v="CXO"/>
    <x v="2"/>
    <d v="2014-12-31T00:00:00"/>
    <n v="2660147000"/>
    <n v="538374000"/>
    <n v="204161000"/>
    <s v=" $-   "/>
    <n v="986812000"/>
    <x v="9"/>
    <s v="Oil &amp; Gas Exploration &amp; Production"/>
  </r>
  <r>
    <s v="CXO"/>
    <x v="3"/>
    <d v="2015-12-31T00:00:00"/>
    <n v="1803573000"/>
    <n v="541359000"/>
    <n v="230734000"/>
    <s v=" $-   "/>
    <n v="1230853000"/>
    <x v="9"/>
    <s v="Oil &amp; Gas Exploration &amp; Production"/>
  </r>
  <r>
    <s v="D"/>
    <x v="0"/>
    <d v="2012-12-31T00:00:00"/>
    <n v="12835000000"/>
    <n v="8300000000"/>
    <n v="550000000"/>
    <s v=" $-   "/>
    <n v="1127000000"/>
    <x v="5"/>
    <s v="Electric Utilities"/>
  </r>
  <r>
    <s v="D"/>
    <x v="1"/>
    <d v="2013-12-31T00:00:00"/>
    <n v="13120000000"/>
    <n v="8033000000"/>
    <n v="563000000"/>
    <s v=" $-   "/>
    <n v="1208000000"/>
    <x v="5"/>
    <s v="Electric Utilities"/>
  </r>
  <r>
    <s v="D"/>
    <x v="2"/>
    <d v="2014-12-31T00:00:00"/>
    <n v="12436000000"/>
    <n v="7881000000"/>
    <n v="542000000"/>
    <s v=" $-   "/>
    <n v="1292000000"/>
    <x v="5"/>
    <s v="Electric Utilities"/>
  </r>
  <r>
    <s v="D"/>
    <x v="3"/>
    <d v="2015-12-31T00:00:00"/>
    <n v="11683000000"/>
    <n v="6201000000"/>
    <n v="551000000"/>
    <s v=" $-   "/>
    <n v="1395000000"/>
    <x v="5"/>
    <s v="Electric Utilities"/>
  </r>
  <r>
    <s v="DAL"/>
    <x v="0"/>
    <d v="2013-12-31T00:00:00"/>
    <n v="37773000000"/>
    <n v="20964000000"/>
    <n v="11349000000"/>
    <s v=" $-   "/>
    <n v="1658000000"/>
    <x v="0"/>
    <s v="Airlines"/>
  </r>
  <r>
    <s v="DAL"/>
    <x v="1"/>
    <d v="2014-12-31T00:00:00"/>
    <n v="40362000000"/>
    <n v="22967000000"/>
    <n v="12702000000"/>
    <s v=" $-   "/>
    <n v="1771000000"/>
    <x v="0"/>
    <s v="Airlines"/>
  </r>
  <r>
    <s v="DAL"/>
    <x v="2"/>
    <d v="2015-12-31T00:00:00"/>
    <n v="40704000000"/>
    <n v="17096000000"/>
    <n v="13936000000"/>
    <s v=" $-   "/>
    <n v="1835000000"/>
    <x v="0"/>
    <s v="Airlines"/>
  </r>
  <r>
    <s v="DAL"/>
    <x v="3"/>
    <d v="2016-12-31T00:00:00"/>
    <n v="39639000000"/>
    <n v="15940000000"/>
    <n v="14845000000"/>
    <s v=" $-   "/>
    <n v="1902000000"/>
    <x v="0"/>
    <s v="Airlines"/>
  </r>
  <r>
    <s v="DD"/>
    <x v="0"/>
    <d v="2013-12-31T00:00:00"/>
    <n v="28998000000"/>
    <n v="17642000000"/>
    <n v="6564000000"/>
    <n v="2037000000"/>
    <s v=" $-   "/>
    <x v="8"/>
    <s v="Diversified Chemicals"/>
  </r>
  <r>
    <s v="DD"/>
    <x v="1"/>
    <d v="2014-12-31T00:00:00"/>
    <n v="28406000000"/>
    <n v="17023000000"/>
    <n v="5536000000"/>
    <n v="1958000000"/>
    <s v=" $-   "/>
    <x v="8"/>
    <s v="Diversified Chemicals"/>
  </r>
  <r>
    <s v="DD"/>
    <x v="2"/>
    <d v="2015-12-31T00:00:00"/>
    <n v="25130000000"/>
    <n v="15112000000"/>
    <n v="5074000000"/>
    <n v="1898000000"/>
    <s v=" $-   "/>
    <x v="8"/>
    <s v="Diversified Chemicals"/>
  </r>
  <r>
    <s v="DD"/>
    <x v="3"/>
    <d v="2016-12-31T00:00:00"/>
    <n v="24594000000"/>
    <n v="14469000000"/>
    <n v="5005000000"/>
    <n v="1641000000"/>
    <s v=" $-   "/>
    <x v="8"/>
    <s v="Diversified Chemicals"/>
  </r>
  <r>
    <s v="DE"/>
    <x v="0"/>
    <d v="2013-10-31T00:00:00"/>
    <n v="37795400000"/>
    <n v="25667300000"/>
    <n v="4426100000"/>
    <n v="1477300000"/>
    <s v=" $-   "/>
    <x v="0"/>
    <s v="Construction &amp; Farm Machinery &amp; Heavy Trucks"/>
  </r>
  <r>
    <s v="DE"/>
    <x v="1"/>
    <d v="2014-10-31T00:00:00"/>
    <n v="36066900000"/>
    <n v="24775800000"/>
    <n v="4377700000"/>
    <n v="1452000000"/>
    <s v=" $-   "/>
    <x v="0"/>
    <s v="Construction &amp; Farm Machinery &amp; Heavy Trucks"/>
  </r>
  <r>
    <s v="DE"/>
    <x v="2"/>
    <d v="2015-10-31T00:00:00"/>
    <n v="28862800000"/>
    <n v="20143200000"/>
    <n v="3834400000"/>
    <n v="1425100000"/>
    <s v=" $-   "/>
    <x v="0"/>
    <s v="Construction &amp; Farm Machinery &amp; Heavy Trucks"/>
  </r>
  <r>
    <s v="DE"/>
    <x v="3"/>
    <d v="2016-10-31T00:00:00"/>
    <n v="26644000000"/>
    <n v="18248900000"/>
    <n v="4018300000"/>
    <n v="1389100000"/>
    <s v=" $-   "/>
    <x v="0"/>
    <s v="Construction &amp; Farm Machinery &amp; Heavy Trucks"/>
  </r>
  <r>
    <s v="DFS"/>
    <x v="0"/>
    <d v="2012-11-30T00:00:00"/>
    <n v="8984000000"/>
    <n v="845000000"/>
    <n v="3052000000"/>
    <s v=" $-   "/>
    <n v="848000000"/>
    <x v="6"/>
    <s v="Consumer Finance"/>
  </r>
  <r>
    <s v="DFS"/>
    <x v="1"/>
    <d v="2013-12-31T00:00:00"/>
    <n v="9370000000"/>
    <n v="698000000"/>
    <n v="3194000000"/>
    <s v=" $-   "/>
    <n v="1086000000"/>
    <x v="6"/>
    <s v="Consumer Finance"/>
  </r>
  <r>
    <s v="DFS"/>
    <x v="2"/>
    <d v="2014-12-31T00:00:00"/>
    <n v="9611000000"/>
    <n v="614000000"/>
    <n v="3340000000"/>
    <s v=" $-   "/>
    <n v="1443000000"/>
    <x v="6"/>
    <s v="Consumer Finance"/>
  </r>
  <r>
    <s v="DFS"/>
    <x v="3"/>
    <d v="2015-12-31T00:00:00"/>
    <n v="10002000000"/>
    <n v="623000000"/>
    <n v="3615000000"/>
    <s v=" $-   "/>
    <n v="1512000000"/>
    <x v="6"/>
    <s v="Consumer Finance"/>
  </r>
  <r>
    <s v="DG"/>
    <x v="0"/>
    <d v="2013-02-01T00:00:00"/>
    <n v="16022128000"/>
    <n v="10936727000"/>
    <n v="3430125000"/>
    <s v=" $-   "/>
    <s v=" $-   "/>
    <x v="1"/>
    <s v="General Merchandise Stores"/>
  </r>
  <r>
    <s v="DG"/>
    <x v="1"/>
    <d v="2014-01-31T00:00:00"/>
    <n v="17504167000"/>
    <n v="12068425000"/>
    <n v="3699557000"/>
    <s v=" $-   "/>
    <s v=" $-   "/>
    <x v="1"/>
    <s v="General Merchandise Stores"/>
  </r>
  <r>
    <s v="DG"/>
    <x v="2"/>
    <d v="2015-01-30T00:00:00"/>
    <n v="18909588000"/>
    <n v="13107081000"/>
    <n v="4033414000"/>
    <s v=" $-   "/>
    <s v=" $-   "/>
    <x v="1"/>
    <s v="General Merchandise Stores"/>
  </r>
  <r>
    <s v="DG"/>
    <x v="3"/>
    <d v="2016-01-29T00:00:00"/>
    <n v="20368562000"/>
    <n v="14062471000"/>
    <n v="4365797000"/>
    <s v=" $-   "/>
    <s v=" $-   "/>
    <x v="1"/>
    <s v="General Merchandise Stores"/>
  </r>
  <r>
    <s v="DGX"/>
    <x v="0"/>
    <d v="2012-12-31T00:00:00"/>
    <n v="7383000000"/>
    <n v="4365000000"/>
    <n v="1742000000"/>
    <s v=" $-   "/>
    <n v="75000000"/>
    <x v="3"/>
    <s v="Health Care Facilities"/>
  </r>
  <r>
    <s v="DGX"/>
    <x v="1"/>
    <d v="2013-12-31T00:00:00"/>
    <n v="7146000000"/>
    <n v="4326000000"/>
    <n v="1740000000"/>
    <s v=" $-   "/>
    <n v="79000000"/>
    <x v="3"/>
    <s v="Health Care Facilities"/>
  </r>
  <r>
    <s v="DGX"/>
    <x v="2"/>
    <d v="2014-12-31T00:00:00"/>
    <n v="7435000000"/>
    <n v="4637000000"/>
    <n v="1721000000"/>
    <s v=" $-   "/>
    <n v="94000000"/>
    <x v="3"/>
    <s v="Health Care Facilities"/>
  </r>
  <r>
    <s v="DGX"/>
    <x v="3"/>
    <d v="2015-12-31T00:00:00"/>
    <n v="7493000000"/>
    <n v="4657000000"/>
    <n v="1356000000"/>
    <s v=" $-   "/>
    <n v="81000000"/>
    <x v="3"/>
    <s v="Health Care Facilities"/>
  </r>
  <r>
    <s v="DHI"/>
    <x v="0"/>
    <d v="2013-09-30T00:00:00"/>
    <n v="6259300000"/>
    <n v="4853500000"/>
    <n v="649900000"/>
    <s v=" $-   "/>
    <s v=" $-   "/>
    <x v="1"/>
    <s v="Homebuilding"/>
  </r>
  <r>
    <s v="DHI"/>
    <x v="1"/>
    <d v="2014-09-30T00:00:00"/>
    <n v="8024900000"/>
    <n v="6268600000"/>
    <n v="826900000"/>
    <s v=" $-   "/>
    <s v=" $-   "/>
    <x v="1"/>
    <s v="Homebuilding"/>
  </r>
  <r>
    <s v="DHI"/>
    <x v="2"/>
    <d v="2015-09-30T00:00:00"/>
    <n v="10824000000"/>
    <n v="8535700000"/>
    <n v="1003000000"/>
    <s v=" $-   "/>
    <s v=" $-   "/>
    <x v="1"/>
    <s v="Homebuilding"/>
  </r>
  <r>
    <s v="DHI"/>
    <x v="3"/>
    <d v="2016-09-30T00:00:00"/>
    <n v="12157400000"/>
    <n v="9502600000"/>
    <n v="1100300000"/>
    <s v=" $-   "/>
    <s v=" $-   "/>
    <x v="1"/>
    <s v="Homebuilding"/>
  </r>
  <r>
    <s v="DHR"/>
    <x v="0"/>
    <d v="2012-12-31T00:00:00"/>
    <n v="18260400000"/>
    <n v="8846100000"/>
    <n v="5181200000"/>
    <n v="1137900000"/>
    <s v=" $-   "/>
    <x v="0"/>
    <s v="Industrial Conglomerates"/>
  </r>
  <r>
    <s v="DHR"/>
    <x v="1"/>
    <d v="2013-12-31T00:00:00"/>
    <n v="18283100000"/>
    <n v="8941100000"/>
    <n v="5117100000"/>
    <n v="1104400000"/>
    <s v=" $-   "/>
    <x v="0"/>
    <s v="Industrial Conglomerates"/>
  </r>
  <r>
    <s v="DHR"/>
    <x v="2"/>
    <d v="2014-12-31T00:00:00"/>
    <n v="19154000000"/>
    <n v="9261400000"/>
    <n v="5389000000"/>
    <n v="1157000000"/>
    <s v=" $-   "/>
    <x v="0"/>
    <s v="Industrial Conglomerates"/>
  </r>
  <r>
    <s v="DHR"/>
    <x v="3"/>
    <d v="2015-12-31T00:00:00"/>
    <n v="20563100000"/>
    <n v="9800600000"/>
    <n v="6054300000"/>
    <n v="1239100000"/>
    <s v=" $-   "/>
    <x v="0"/>
    <s v="Industrial Conglomerates"/>
  </r>
  <r>
    <s v="DIS"/>
    <x v="0"/>
    <d v="2013-09-28T00:00:00"/>
    <n v="45041000000"/>
    <n v="25034000000"/>
    <n v="8365000000"/>
    <s v=" $-   "/>
    <n v="2192000000"/>
    <x v="1"/>
    <s v="Broadcasting &amp; Cable TV"/>
  </r>
  <r>
    <s v="DIS"/>
    <x v="1"/>
    <d v="2014-09-27T00:00:00"/>
    <n v="48813000000"/>
    <n v="26420000000"/>
    <n v="8565000000"/>
    <s v=" $-   "/>
    <n v="2288000000"/>
    <x v="1"/>
    <s v="Broadcasting &amp; Cable TV"/>
  </r>
  <r>
    <s v="DIS"/>
    <x v="2"/>
    <d v="2015-10-03T00:00:00"/>
    <n v="52465000000"/>
    <n v="28364000000"/>
    <n v="8523000000"/>
    <s v=" $-   "/>
    <n v="2354000000"/>
    <x v="1"/>
    <s v="Broadcasting &amp; Cable TV"/>
  </r>
  <r>
    <s v="DIS"/>
    <x v="3"/>
    <d v="2016-10-01T00:00:00"/>
    <n v="55632000000"/>
    <n v="29993000000"/>
    <n v="8754000000"/>
    <s v=" $-   "/>
    <n v="2527000000"/>
    <x v="1"/>
    <s v="Broadcasting &amp; Cable TV"/>
  </r>
  <r>
    <s v="DISCA"/>
    <x v="0"/>
    <d v="2013-12-31T00:00:00"/>
    <n v="5535000000"/>
    <n v="1689000000"/>
    <n v="1598000000"/>
    <s v=" $-   "/>
    <n v="276000000"/>
    <x v="1"/>
    <s v="Cable &amp; Satellite"/>
  </r>
  <r>
    <s v="DISCA"/>
    <x v="1"/>
    <d v="2014-12-31T00:00:00"/>
    <n v="6265000000"/>
    <n v="2124000000"/>
    <n v="1692000000"/>
    <s v=" $-   "/>
    <n v="329000000"/>
    <x v="1"/>
    <s v="Cable &amp; Satellite"/>
  </r>
  <r>
    <s v="DISCA"/>
    <x v="2"/>
    <d v="2015-12-31T00:00:00"/>
    <n v="6394000000"/>
    <n v="2343000000"/>
    <n v="1669000000"/>
    <s v=" $-   "/>
    <n v="330000000"/>
    <x v="1"/>
    <s v="Cable &amp; Satellite"/>
  </r>
  <r>
    <s v="DISCA"/>
    <x v="3"/>
    <d v="2016-12-31T00:00:00"/>
    <n v="6497000000"/>
    <n v="2432000000"/>
    <n v="1690000000"/>
    <s v=" $-   "/>
    <n v="322000000"/>
    <x v="1"/>
    <s v="Cable &amp; Satellite"/>
  </r>
  <r>
    <s v="DISCK"/>
    <x v="0"/>
    <d v="2013-12-31T00:00:00"/>
    <n v="5535000000"/>
    <n v="1689000000"/>
    <n v="1598000000"/>
    <s v=" $-   "/>
    <n v="276000000"/>
    <x v="1"/>
    <s v="Cable &amp; Satellite"/>
  </r>
  <r>
    <s v="DISCK"/>
    <x v="1"/>
    <d v="2014-12-31T00:00:00"/>
    <n v="6265000000"/>
    <n v="2124000000"/>
    <n v="1692000000"/>
    <s v=" $-   "/>
    <n v="329000000"/>
    <x v="1"/>
    <s v="Cable &amp; Satellite"/>
  </r>
  <r>
    <s v="DISCK"/>
    <x v="2"/>
    <d v="2015-12-31T00:00:00"/>
    <n v="6394000000"/>
    <n v="2343000000"/>
    <n v="1669000000"/>
    <s v=" $-   "/>
    <n v="330000000"/>
    <x v="1"/>
    <s v="Cable &amp; Satellite"/>
  </r>
  <r>
    <s v="DISCK"/>
    <x v="3"/>
    <d v="2016-12-31T00:00:00"/>
    <n v="6497000000"/>
    <n v="2432000000"/>
    <n v="1690000000"/>
    <s v=" $-   "/>
    <n v="322000000"/>
    <x v="1"/>
    <s v="Cable &amp; Satellite"/>
  </r>
  <r>
    <s v="DLPH"/>
    <x v="0"/>
    <d v="2013-12-31T00:00:00"/>
    <n v="15051000000"/>
    <n v="12274000000"/>
    <n v="916000000"/>
    <s v=" $-   "/>
    <n v="97000000"/>
    <x v="1"/>
    <s v="Auto Parts &amp; Equipment"/>
  </r>
  <r>
    <s v="DLPH"/>
    <x v="1"/>
    <d v="2014-12-31T00:00:00"/>
    <n v="15499000000"/>
    <n v="12471000000"/>
    <n v="1036000000"/>
    <s v=" $-   "/>
    <n v="94000000"/>
    <x v="1"/>
    <s v="Auto Parts &amp; Equipment"/>
  </r>
  <r>
    <s v="DLPH"/>
    <x v="2"/>
    <d v="2015-12-31T00:00:00"/>
    <n v="15165000000"/>
    <n v="12155000000"/>
    <n v="1017000000"/>
    <s v=" $-   "/>
    <n v="93000000"/>
    <x v="1"/>
    <s v="Auto Parts &amp; Equipment"/>
  </r>
  <r>
    <s v="DLPH"/>
    <x v="3"/>
    <d v="2016-12-31T00:00:00"/>
    <n v="16661000000"/>
    <n v="13107000000"/>
    <n v="1145000000"/>
    <s v=" $-   "/>
    <n v="134000000"/>
    <x v="1"/>
    <s v="Auto Parts &amp; Equipment"/>
  </r>
  <r>
    <s v="DLR"/>
    <x v="0"/>
    <d v="2012-12-31T00:00:00"/>
    <n v="1279067000"/>
    <n v="461898000"/>
    <n v="68538000"/>
    <s v=" $-   "/>
    <n v="382553000"/>
    <x v="7"/>
    <s v="Specialized REITs"/>
  </r>
  <r>
    <s v="DLR"/>
    <x v="1"/>
    <d v="2013-12-31T00:00:00"/>
    <n v="1482259000"/>
    <n v="555660000"/>
    <n v="69323000"/>
    <s v=" $-   "/>
    <n v="475464000"/>
    <x v="7"/>
    <s v="Specialized REITs"/>
  </r>
  <r>
    <s v="DLR"/>
    <x v="2"/>
    <d v="2014-12-31T00:00:00"/>
    <n v="1616438000"/>
    <n v="603321000"/>
    <n v="89468000"/>
    <s v=" $-   "/>
    <n v="538513000"/>
    <x v="7"/>
    <s v="Specialized REITs"/>
  </r>
  <r>
    <s v="DLR"/>
    <x v="3"/>
    <d v="2015-12-31T00:00:00"/>
    <n v="1763336000"/>
    <n v="651282000"/>
    <n v="139616000"/>
    <s v=" $-   "/>
    <n v="570527000"/>
    <x v="7"/>
    <s v="Specialized REITs"/>
  </r>
  <r>
    <s v="DLTR"/>
    <x v="0"/>
    <d v="2013-02-02T00:00:00"/>
    <n v="7394500000"/>
    <n v="4741800000"/>
    <n v="1732600000"/>
    <s v=" $-   "/>
    <s v=" $-   "/>
    <x v="1"/>
    <s v="General Merchandise Stores"/>
  </r>
  <r>
    <s v="DLTR"/>
    <x v="1"/>
    <d v="2014-02-01T00:00:00"/>
    <n v="7840300000"/>
    <n v="5050500000"/>
    <n v="1819500000"/>
    <s v=" $-   "/>
    <s v=" $-   "/>
    <x v="1"/>
    <s v="General Merchandise Stores"/>
  </r>
  <r>
    <s v="DLTR"/>
    <x v="2"/>
    <d v="2015-01-31T00:00:00"/>
    <n v="8602200000"/>
    <n v="5568200000"/>
    <n v="1993800000"/>
    <s v=" $-   "/>
    <s v=" $-   "/>
    <x v="1"/>
    <s v="General Merchandise Stores"/>
  </r>
  <r>
    <s v="DLTR"/>
    <x v="3"/>
    <d v="2016-01-30T00:00:00"/>
    <n v="15498400000"/>
    <n v="10841700000"/>
    <n v="3607000000"/>
    <s v=" $-   "/>
    <s v=" $-   "/>
    <x v="1"/>
    <s v="General Merchandise Stores"/>
  </r>
  <r>
    <s v="DNB"/>
    <x v="0"/>
    <d v="2012-12-31T00:00:00"/>
    <n v="1663000000"/>
    <s v=" $-   "/>
    <n v="1123200000"/>
    <s v=" $-   "/>
    <n v="78300000"/>
    <x v="0"/>
    <s v="Research &amp; Consulting Services"/>
  </r>
  <r>
    <s v="DNB"/>
    <x v="1"/>
    <d v="2013-12-31T00:00:00"/>
    <n v="1558400000"/>
    <s v=" $-   "/>
    <n v="1058000000"/>
    <s v=" $-   "/>
    <n v="60400000"/>
    <x v="0"/>
    <s v="Research &amp; Consulting Services"/>
  </r>
  <r>
    <s v="DNB"/>
    <x v="2"/>
    <d v="2014-12-31T00:00:00"/>
    <n v="1584500000"/>
    <s v=" $-   "/>
    <n v="1105700000"/>
    <s v=" $-   "/>
    <n v="52500000"/>
    <x v="0"/>
    <s v="Research &amp; Consulting Services"/>
  </r>
  <r>
    <s v="DNB"/>
    <x v="3"/>
    <d v="2015-12-31T00:00:00"/>
    <n v="1637100000"/>
    <s v=" $-   "/>
    <n v="1209100000"/>
    <s v=" $-   "/>
    <n v="58700000"/>
    <x v="0"/>
    <s v="Research &amp; Consulting Services"/>
  </r>
  <r>
    <s v="DOV"/>
    <x v="0"/>
    <d v="2013-12-31T00:00:00"/>
    <n v="7155096000"/>
    <n v="4376505000"/>
    <n v="1616921000"/>
    <s v=" $-   "/>
    <s v=" $-   "/>
    <x v="0"/>
    <s v="Industrial Machinery"/>
  </r>
  <r>
    <s v="DOV"/>
    <x v="1"/>
    <d v="2014-12-31T00:00:00"/>
    <n v="7752728000"/>
    <n v="4778479000"/>
    <n v="1758765000"/>
    <s v=" $-   "/>
    <s v=" $-   "/>
    <x v="0"/>
    <s v="Industrial Machinery"/>
  </r>
  <r>
    <s v="DOV"/>
    <x v="2"/>
    <d v="2015-12-31T00:00:00"/>
    <n v="6956311000"/>
    <n v="4388167000"/>
    <n v="1647382000"/>
    <s v=" $-   "/>
    <s v=" $-   "/>
    <x v="0"/>
    <s v="Industrial Machinery"/>
  </r>
  <r>
    <s v="DOV"/>
    <x v="3"/>
    <d v="2016-12-31T00:00:00"/>
    <n v="6794342000"/>
    <n v="4322373000"/>
    <n v="1757523000"/>
    <s v=" $-   "/>
    <s v=" $-   "/>
    <x v="0"/>
    <s v="Industrial Machinery"/>
  </r>
  <r>
    <s v="DPS"/>
    <x v="0"/>
    <d v="2013-12-31T00:00:00"/>
    <n v="5997000000"/>
    <n v="2499000000"/>
    <n v="2337000000"/>
    <s v=" $-   "/>
    <n v="115000000"/>
    <x v="4"/>
    <s v="Soft Drinks"/>
  </r>
  <r>
    <s v="DPS"/>
    <x v="1"/>
    <d v="2014-12-31T00:00:00"/>
    <n v="6121000000"/>
    <n v="2491000000"/>
    <n v="2335000000"/>
    <s v=" $-   "/>
    <n v="115000000"/>
    <x v="4"/>
    <s v="Soft Drinks"/>
  </r>
  <r>
    <s v="DPS"/>
    <x v="2"/>
    <d v="2015-12-31T00:00:00"/>
    <n v="6282000000"/>
    <n v="2559000000"/>
    <n v="2320000000"/>
    <s v=" $-   "/>
    <n v="105000000"/>
    <x v="4"/>
    <s v="Soft Drinks"/>
  </r>
  <r>
    <s v="DPS"/>
    <x v="3"/>
    <d v="2016-12-31T00:00:00"/>
    <n v="6440000000"/>
    <n v="2582000000"/>
    <n v="2326000000"/>
    <s v=" $-   "/>
    <n v="99000000"/>
    <x v="4"/>
    <s v="Soft Drinks"/>
  </r>
  <r>
    <s v="DRI"/>
    <x v="0"/>
    <d v="2013-05-26T00:00:00"/>
    <n v="5921000000"/>
    <n v="4616600000"/>
    <n v="625200000"/>
    <s v=" $-   "/>
    <n v="278300000"/>
    <x v="1"/>
    <s v="Restaurants"/>
  </r>
  <r>
    <s v="DRI"/>
    <x v="1"/>
    <d v="2014-05-25T00:00:00"/>
    <n v="6285600000"/>
    <n v="4990500000"/>
    <n v="665400000"/>
    <s v=" $-   "/>
    <n v="304400000"/>
    <x v="1"/>
    <s v="Restaurants"/>
  </r>
  <r>
    <s v="DRI"/>
    <x v="2"/>
    <d v="2015-05-31T00:00:00"/>
    <n v="6764000000"/>
    <n v="5341500000"/>
    <n v="673500000"/>
    <s v=" $-   "/>
    <n v="319300000"/>
    <x v="1"/>
    <s v="Restaurants"/>
  </r>
  <r>
    <s v="DRI"/>
    <x v="3"/>
    <d v="2016-05-29T00:00:00"/>
    <n v="6933500000"/>
    <n v="5392400000"/>
    <n v="622900000"/>
    <s v=" $-   "/>
    <n v="290200000"/>
    <x v="1"/>
    <s v="Restaurants"/>
  </r>
  <r>
    <s v="DUK"/>
    <x v="0"/>
    <d v="2012-12-31T00:00:00"/>
    <n v="17912000000"/>
    <n v="11235000000"/>
    <n v="965000000"/>
    <s v=" $-   "/>
    <n v="2145000000"/>
    <x v="5"/>
    <s v="Electric Utilities"/>
  </r>
  <r>
    <s v="DUK"/>
    <x v="1"/>
    <d v="2013-12-31T00:00:00"/>
    <n v="22756000000"/>
    <n v="13545000000"/>
    <n v="1274000000"/>
    <s v=" $-   "/>
    <n v="2668000000"/>
    <x v="5"/>
    <s v="Electric Utilities"/>
  </r>
  <r>
    <s v="DUK"/>
    <x v="2"/>
    <d v="2014-12-31T00:00:00"/>
    <n v="23925000000"/>
    <n v="14323000000"/>
    <n v="1213000000"/>
    <s v=" $-   "/>
    <n v="3066000000"/>
    <x v="5"/>
    <s v="Electric Utilities"/>
  </r>
  <r>
    <s v="DUK"/>
    <x v="3"/>
    <d v="2015-12-31T00:00:00"/>
    <n v="23459000000"/>
    <n v="13728000000"/>
    <n v="1135000000"/>
    <s v=" $-   "/>
    <n v="3144000000"/>
    <x v="5"/>
    <s v="Electric Utilities"/>
  </r>
  <r>
    <s v="DVA"/>
    <x v="0"/>
    <d v="2012-12-31T00:00:00"/>
    <n v="8186280000"/>
    <n v="5583549000"/>
    <n v="889879000"/>
    <s v=" $-   "/>
    <n v="341969000"/>
    <x v="3"/>
    <s v="Health Care Facilities"/>
  </r>
  <r>
    <s v="DVA"/>
    <x v="1"/>
    <d v="2013-12-31T00:00:00"/>
    <n v="11764050000"/>
    <n v="8198377000"/>
    <n v="1516508000"/>
    <s v=" $-   "/>
    <n v="528737000"/>
    <x v="3"/>
    <s v="Health Care Facilities"/>
  </r>
  <r>
    <s v="DVA"/>
    <x v="2"/>
    <d v="2014-12-31T00:00:00"/>
    <n v="12795106000"/>
    <n v="9119305000"/>
    <n v="1278506000"/>
    <s v=" $-   "/>
    <n v="590935000"/>
    <x v="3"/>
    <s v="Health Care Facilities"/>
  </r>
  <r>
    <s v="DVA"/>
    <x v="3"/>
    <d v="2015-12-31T00:00:00"/>
    <n v="13781837000"/>
    <n v="9824834000"/>
    <n v="1947135000"/>
    <s v=" $-   "/>
    <n v="638024000"/>
    <x v="3"/>
    <s v="Health Care Facilities"/>
  </r>
  <r>
    <s v="DVN"/>
    <x v="0"/>
    <d v="2013-12-31T00:00:00"/>
    <n v="10397000000"/>
    <n v="2268000000"/>
    <n v="2743000000"/>
    <s v=" $-   "/>
    <n v="2780000000"/>
    <x v="9"/>
    <s v="Oil &amp; Gas Exploration &amp; Production"/>
  </r>
  <r>
    <s v="DVN"/>
    <x v="1"/>
    <d v="2014-12-31T00:00:00"/>
    <n v="20638000000"/>
    <n v="2332000000"/>
    <n v="8290000000"/>
    <s v=" $-   "/>
    <n v="3319000000"/>
    <x v="9"/>
    <s v="Oil &amp; Gas Exploration &amp; Production"/>
  </r>
  <r>
    <s v="DVN"/>
    <x v="2"/>
    <d v="2015-12-31T00:00:00"/>
    <n v="13145000000"/>
    <n v="2104000000"/>
    <n v="7741000000"/>
    <s v=" $-   "/>
    <n v="3129000000"/>
    <x v="9"/>
    <s v="Oil &amp; Gas Exploration &amp; Production"/>
  </r>
  <r>
    <s v="DVN"/>
    <x v="3"/>
    <d v="2016-12-31T00:00:00"/>
    <n v="12197000000"/>
    <n v="1582000000"/>
    <n v="6476000000"/>
    <s v=" $-   "/>
    <n v="1792000000"/>
    <x v="9"/>
    <s v="Oil &amp; Gas Exploration &amp; Production"/>
  </r>
  <r>
    <s v="EA"/>
    <x v="0"/>
    <d v="2013-03-31T00:00:00"/>
    <n v="3797000000"/>
    <n v="1388000000"/>
    <n v="1078000000"/>
    <n v="1153000000"/>
    <n v="30000000"/>
    <x v="2"/>
    <s v="Home Entertainment Software"/>
  </r>
  <r>
    <s v="EA"/>
    <x v="1"/>
    <d v="2014-03-31T00:00:00"/>
    <n v="3575000000"/>
    <n v="1347000000"/>
    <n v="1055000000"/>
    <n v="1125000000"/>
    <n v="16000000"/>
    <x v="2"/>
    <s v="Home Entertainment Software"/>
  </r>
  <r>
    <s v="EA"/>
    <x v="2"/>
    <d v="2015-03-31T00:00:00"/>
    <n v="4515000000"/>
    <n v="1429000000"/>
    <n v="1030000000"/>
    <n v="1094000000"/>
    <n v="14000000"/>
    <x v="2"/>
    <s v="Home Entertainment Software"/>
  </r>
  <r>
    <s v="EA"/>
    <x v="3"/>
    <d v="2016-03-31T00:00:00"/>
    <n v="4396000000"/>
    <n v="1354000000"/>
    <n v="1028000000"/>
    <n v="1109000000"/>
    <n v="7000000"/>
    <x v="2"/>
    <s v="Home Entertainment Software"/>
  </r>
  <r>
    <s v="EBAY"/>
    <x v="0"/>
    <d v="2013-12-31T00:00:00"/>
    <n v="8257000000"/>
    <n v="1492000000"/>
    <n v="3260000000"/>
    <n v="915000000"/>
    <n v="136000000"/>
    <x v="2"/>
    <s v="Internet Software &amp; Services"/>
  </r>
  <r>
    <s v="EBAY"/>
    <x v="1"/>
    <d v="2014-12-31T00:00:00"/>
    <n v="8790000000"/>
    <n v="1663000000"/>
    <n v="3593000000"/>
    <n v="983000000"/>
    <n v="75000000"/>
    <x v="2"/>
    <s v="Internet Software &amp; Services"/>
  </r>
  <r>
    <s v="EBAY"/>
    <x v="2"/>
    <d v="2015-12-31T00:00:00"/>
    <n v="8592000000"/>
    <n v="1771000000"/>
    <n v="3660000000"/>
    <n v="923000000"/>
    <n v="41000000"/>
    <x v="2"/>
    <s v="Internet Software &amp; Services"/>
  </r>
  <r>
    <s v="EBAY"/>
    <x v="3"/>
    <d v="2016-12-31T00:00:00"/>
    <n v="8979000000"/>
    <n v="2007000000"/>
    <n v="3499000000"/>
    <n v="1114000000"/>
    <n v="34000000"/>
    <x v="2"/>
    <s v="Internet Software &amp; Services"/>
  </r>
  <r>
    <s v="ECL"/>
    <x v="0"/>
    <d v="2012-12-31T00:00:00"/>
    <n v="11838700000"/>
    <n v="6385400000"/>
    <n v="4018300000"/>
    <s v=" $-   "/>
    <s v=" $-   "/>
    <x v="8"/>
    <s v="Specialty Chemicals"/>
  </r>
  <r>
    <s v="ECL"/>
    <x v="1"/>
    <d v="2013-12-31T00:00:00"/>
    <n v="13253400000"/>
    <n v="7161200000"/>
    <n v="4360300000"/>
    <s v=" $-   "/>
    <s v=" $-   "/>
    <x v="8"/>
    <s v="Specialty Chemicals"/>
  </r>
  <r>
    <s v="ECL"/>
    <x v="2"/>
    <d v="2014-12-31T00:00:00"/>
    <n v="14280500000"/>
    <n v="7679100000"/>
    <n v="4577600000"/>
    <s v=" $-   "/>
    <s v=" $-   "/>
    <x v="8"/>
    <s v="Specialty Chemicals"/>
  </r>
  <r>
    <s v="ECL"/>
    <x v="3"/>
    <d v="2015-12-31T00:00:00"/>
    <n v="13545100000"/>
    <n v="7223500000"/>
    <n v="4345500000"/>
    <s v=" $-   "/>
    <s v=" $-   "/>
    <x v="8"/>
    <s v="Specialty Chemicals"/>
  </r>
  <r>
    <s v="ED"/>
    <x v="0"/>
    <d v="2013-12-31T00:00:00"/>
    <n v="12354000000"/>
    <n v="7191000000"/>
    <n v="1895000000"/>
    <s v=" $-   "/>
    <n v="1024000000"/>
    <x v="5"/>
    <s v="Electric Utilities"/>
  </r>
  <r>
    <s v="ED"/>
    <x v="1"/>
    <d v="2014-12-31T00:00:00"/>
    <n v="12919000000"/>
    <n v="7807000000"/>
    <n v="1877000000"/>
    <s v=" $-   "/>
    <n v="1071000000"/>
    <x v="5"/>
    <s v="Electric Utilities"/>
  </r>
  <r>
    <s v="ED"/>
    <x v="2"/>
    <d v="2015-12-31T00:00:00"/>
    <n v="12554000000"/>
    <n v="7060000000"/>
    <n v="1937000000"/>
    <s v=" $-   "/>
    <n v="1130000000"/>
    <x v="5"/>
    <s v="Electric Utilities"/>
  </r>
  <r>
    <s v="ED"/>
    <x v="3"/>
    <d v="2016-12-31T00:00:00"/>
    <n v="12075000000"/>
    <n v="6357000000"/>
    <n v="2031000000"/>
    <s v=" $-   "/>
    <n v="1216000000"/>
    <x v="5"/>
    <s v="Electric Utilities"/>
  </r>
  <r>
    <s v="EFX"/>
    <x v="0"/>
    <d v="2012-12-31T00:00:00"/>
    <n v="2073000000"/>
    <n v="759500000"/>
    <n v="673500000"/>
    <s v=" $-   "/>
    <n v="160000000"/>
    <x v="0"/>
    <s v="Research &amp; Consulting Services"/>
  </r>
  <r>
    <s v="EFX"/>
    <x v="1"/>
    <d v="2013-12-31T00:00:00"/>
    <n v="2303900000"/>
    <n v="787300000"/>
    <n v="715800000"/>
    <s v=" $-   "/>
    <n v="189600000"/>
    <x v="0"/>
    <s v="Research &amp; Consulting Services"/>
  </r>
  <r>
    <s v="EFX"/>
    <x v="2"/>
    <d v="2014-12-31T00:00:00"/>
    <n v="2436400000"/>
    <n v="844700000"/>
    <n v="751700000"/>
    <s v=" $-   "/>
    <n v="201800000"/>
    <x v="0"/>
    <s v="Research &amp; Consulting Services"/>
  </r>
  <r>
    <s v="EFX"/>
    <x v="3"/>
    <d v="2015-12-31T00:00:00"/>
    <n v="2663600000"/>
    <n v="887400000"/>
    <n v="884300000"/>
    <s v=" $-   "/>
    <n v="198000000"/>
    <x v="0"/>
    <s v="Research &amp; Consulting Services"/>
  </r>
  <r>
    <s v="EIX"/>
    <x v="0"/>
    <d v="2012-12-31T00:00:00"/>
    <n v="11862000000"/>
    <n v="7747000000"/>
    <n v="296000000"/>
    <s v=" $-   "/>
    <n v="1562000000"/>
    <x v="5"/>
    <s v="Electric Utilities"/>
  </r>
  <r>
    <s v="EIX"/>
    <x v="1"/>
    <d v="2013-12-31T00:00:00"/>
    <n v="12581000000"/>
    <n v="8364000000"/>
    <n v="309000000"/>
    <s v=" $-   "/>
    <n v="1622000000"/>
    <x v="5"/>
    <s v="Electric Utilities"/>
  </r>
  <r>
    <s v="EIX"/>
    <x v="2"/>
    <d v="2014-12-31T00:00:00"/>
    <n v="13413000000"/>
    <n v="8742000000"/>
    <n v="322000000"/>
    <s v=" $-   "/>
    <n v="1720000000"/>
    <x v="5"/>
    <s v="Electric Utilities"/>
  </r>
  <r>
    <s v="EIX"/>
    <x v="3"/>
    <d v="2015-12-31T00:00:00"/>
    <n v="11524000000"/>
    <n v="7256000000"/>
    <n v="336000000"/>
    <s v=" $-   "/>
    <n v="1919000000"/>
    <x v="5"/>
    <s v="Electric Utilities"/>
  </r>
  <r>
    <s v="EL"/>
    <x v="0"/>
    <d v="2013-06-30T00:00:00"/>
    <n v="10181700000"/>
    <n v="2025900000"/>
    <n v="6597000000"/>
    <s v=" $-   "/>
    <s v=" $-   "/>
    <x v="4"/>
    <s v="Personal Products"/>
  </r>
  <r>
    <s v="EL"/>
    <x v="1"/>
    <d v="2014-06-30T00:00:00"/>
    <n v="10968800000"/>
    <n v="2158200000"/>
    <n v="6985900000"/>
    <s v=" $-   "/>
    <s v=" $-   "/>
    <x v="4"/>
    <s v="Personal Products"/>
  </r>
  <r>
    <s v="EL"/>
    <x v="2"/>
    <d v="2015-06-30T00:00:00"/>
    <n v="10780400000"/>
    <n v="2100600000"/>
    <n v="7073500000"/>
    <s v=" $-   "/>
    <s v=" $-   "/>
    <x v="4"/>
    <s v="Personal Products"/>
  </r>
  <r>
    <s v="EL"/>
    <x v="3"/>
    <d v="2016-06-30T00:00:00"/>
    <n v="11262300000"/>
    <n v="2181100000"/>
    <n v="7337800000"/>
    <s v=" $-   "/>
    <s v=" $-   "/>
    <x v="4"/>
    <s v="Personal Products"/>
  </r>
  <r>
    <s v="EMN"/>
    <x v="0"/>
    <d v="2012-12-31T00:00:00"/>
    <n v="8102000000"/>
    <n v="6340000000"/>
    <n v="644000000"/>
    <n v="198000000"/>
    <s v=" $-   "/>
    <x v="8"/>
    <s v="Diversified Chemicals"/>
  </r>
  <r>
    <s v="EMN"/>
    <x v="1"/>
    <d v="2013-12-31T00:00:00"/>
    <n v="9350000000"/>
    <n v="6574000000"/>
    <n v="645000000"/>
    <n v="193000000"/>
    <s v=" $-   "/>
    <x v="8"/>
    <s v="Diversified Chemicals"/>
  </r>
  <r>
    <s v="EMN"/>
    <x v="2"/>
    <d v="2014-12-31T00:00:00"/>
    <n v="9527000000"/>
    <n v="7306000000"/>
    <n v="755000000"/>
    <n v="227000000"/>
    <s v=" $-   "/>
    <x v="8"/>
    <s v="Diversified Chemicals"/>
  </r>
  <r>
    <s v="EMN"/>
    <x v="3"/>
    <d v="2015-12-31T00:00:00"/>
    <n v="9648000000"/>
    <n v="7068000000"/>
    <n v="762000000"/>
    <n v="251000000"/>
    <s v=" $-   "/>
    <x v="8"/>
    <s v="Diversified Chemicals"/>
  </r>
  <r>
    <s v="EMR"/>
    <x v="0"/>
    <d v="2013-09-30T00:00:00"/>
    <n v="24669000000"/>
    <n v="14717000000"/>
    <n v="6010000000"/>
    <s v=" $-   "/>
    <s v=" $-   "/>
    <x v="0"/>
    <s v="Industrial Conglomerates"/>
  </r>
  <r>
    <s v="EMR"/>
    <x v="1"/>
    <d v="2014-09-30T00:00:00"/>
    <n v="17733000000"/>
    <n v="9971000000"/>
    <n v="4375000000"/>
    <s v=" $-   "/>
    <s v=" $-   "/>
    <x v="0"/>
    <s v="Industrial Conglomerates"/>
  </r>
  <r>
    <s v="EMR"/>
    <x v="2"/>
    <d v="2015-09-30T00:00:00"/>
    <n v="16249000000"/>
    <n v="9241000000"/>
    <n v="4065000000"/>
    <s v=" $-   "/>
    <s v=" $-   "/>
    <x v="0"/>
    <s v="Industrial Conglomerates"/>
  </r>
  <r>
    <s v="EMR"/>
    <x v="3"/>
    <d v="2016-09-30T00:00:00"/>
    <n v="14522000000"/>
    <n v="8260000000"/>
    <n v="3758000000"/>
    <s v=" $-   "/>
    <s v=" $-   "/>
    <x v="0"/>
    <s v="Industrial Conglomerates"/>
  </r>
  <r>
    <s v="EOG"/>
    <x v="0"/>
    <d v="2012-12-31T00:00:00"/>
    <n v="11682636000"/>
    <n v="1699428000"/>
    <n v="3862434000"/>
    <s v=" $-   "/>
    <n v="3169703000"/>
    <x v="9"/>
    <s v="Oil &amp; Gas Exploration &amp; Production"/>
  </r>
  <r>
    <s v="EOG"/>
    <x v="1"/>
    <d v="2013-12-31T00:00:00"/>
    <n v="14487118000"/>
    <n v="2066893000"/>
    <n v="4621096000"/>
    <s v=" $-   "/>
    <n v="3600976000"/>
    <x v="9"/>
    <s v="Oil &amp; Gas Exploration &amp; Production"/>
  </r>
  <r>
    <s v="EOG"/>
    <x v="2"/>
    <d v="2014-12-31T00:00:00"/>
    <n v="18035340000"/>
    <n v="2534389000"/>
    <n v="5285634000"/>
    <s v=" $-   "/>
    <n v="3997041000"/>
    <x v="9"/>
    <s v="Oil &amp; Gas Exploration &amp; Production"/>
  </r>
  <r>
    <s v="EOG"/>
    <x v="3"/>
    <d v="2015-12-31T00:00:00"/>
    <n v="8757428000"/>
    <n v="2177757000"/>
    <n v="3174320000"/>
    <s v=" $-   "/>
    <n v="3313644000"/>
    <x v="9"/>
    <s v="Oil &amp; Gas Exploration &amp; Production"/>
  </r>
  <r>
    <s v="EQIX"/>
    <x v="0"/>
    <d v="2012-12-31T00:00:00"/>
    <n v="1887376000"/>
    <n v="944617000"/>
    <n v="531180000"/>
    <s v=" $-   "/>
    <s v=" $-   "/>
    <x v="7"/>
    <s v="REITs"/>
  </r>
  <r>
    <s v="EQIX"/>
    <x v="1"/>
    <d v="2013-12-31T00:00:00"/>
    <n v="2152766000"/>
    <n v="1064403000"/>
    <n v="621413000"/>
    <s v=" $-   "/>
    <s v=" $-   "/>
    <x v="7"/>
    <s v="REITs"/>
  </r>
  <r>
    <s v="EQIX"/>
    <x v="2"/>
    <d v="2014-12-31T00:00:00"/>
    <n v="2443776000"/>
    <n v="1197885000"/>
    <n v="734119000"/>
    <s v=" $-   "/>
    <s v=" $-   "/>
    <x v="7"/>
    <s v="REITs"/>
  </r>
  <r>
    <s v="EQIX"/>
    <x v="3"/>
    <d v="2015-12-31T00:00:00"/>
    <n v="2725867000"/>
    <n v="1291506000"/>
    <n v="825296000"/>
    <s v=" $-   "/>
    <s v=" $-   "/>
    <x v="7"/>
    <s v="REITs"/>
  </r>
  <r>
    <s v="EQR"/>
    <x v="0"/>
    <d v="2012-12-31T00:00:00"/>
    <n v="1747502000"/>
    <n v="625507000"/>
    <n v="47233000"/>
    <s v=" $-   "/>
    <n v="560669000"/>
    <x v="7"/>
    <s v="REITs"/>
  </r>
  <r>
    <s v="EQR"/>
    <x v="1"/>
    <d v="2013-12-31T00:00:00"/>
    <n v="2387702000"/>
    <n v="834228000"/>
    <n v="62179000"/>
    <s v=" $-   "/>
    <n v="978973000"/>
    <x v="7"/>
    <s v="REITs"/>
  </r>
  <r>
    <s v="EQR"/>
    <x v="2"/>
    <d v="2014-12-31T00:00:00"/>
    <n v="2614748000"/>
    <n v="883564000"/>
    <n v="50948000"/>
    <s v=" $-   "/>
    <n v="758861000"/>
    <x v="7"/>
    <s v="REITs"/>
  </r>
  <r>
    <s v="EQR"/>
    <x v="3"/>
    <d v="2015-12-31T00:00:00"/>
    <n v="2744965000"/>
    <n v="905168000"/>
    <n v="65082000"/>
    <s v=" $-   "/>
    <n v="765895000"/>
    <x v="7"/>
    <s v="REITs"/>
  </r>
  <r>
    <s v="EQT"/>
    <x v="0"/>
    <d v="2013-12-31T00:00:00"/>
    <n v="1859177000"/>
    <n v="354561000"/>
    <n v="200849000"/>
    <s v=" $-   "/>
    <n v="653132000"/>
    <x v="9"/>
    <s v="Oil &amp; Gas Exploration &amp; Production"/>
  </r>
  <r>
    <s v="EQT"/>
    <x v="1"/>
    <d v="2014-12-31T00:00:00"/>
    <n v="2388768000"/>
    <n v="443974000"/>
    <n v="238134000"/>
    <s v=" $-   "/>
    <n v="679298000"/>
    <x v="9"/>
    <s v="Oil &amp; Gas Exploration &amp; Production"/>
  </r>
  <r>
    <s v="EQT"/>
    <x v="2"/>
    <d v="2015-12-31T00:00:00"/>
    <n v="1954000000"/>
    <n v="523043000"/>
    <n v="249925000"/>
    <s v=" $-   "/>
    <n v="819216000"/>
    <x v="9"/>
    <s v="Oil &amp; Gas Exploration &amp; Production"/>
  </r>
  <r>
    <s v="EQT"/>
    <x v="3"/>
    <d v="2016-12-31T00:00:00"/>
    <n v="1857339000"/>
    <n v="613909000"/>
    <n v="272747000"/>
    <s v=" $-   "/>
    <n v="927920000"/>
    <x v="9"/>
    <s v="Oil &amp; Gas Exploration &amp; Production"/>
  </r>
  <r>
    <s v="ES"/>
    <x v="0"/>
    <d v="2012-12-31T00:00:00"/>
    <n v="6273787000"/>
    <n v="3667434000"/>
    <n v="747356000"/>
    <s v=" $-   "/>
    <n v="740791000"/>
    <x v="5"/>
    <s v="MultiUtilities"/>
  </r>
  <r>
    <s v="ES"/>
    <x v="1"/>
    <d v="2013-12-31T00:00:00"/>
    <n v="7301204000"/>
    <n v="3997940000"/>
    <n v="914149000"/>
    <s v=" $-   "/>
    <n v="859680000"/>
    <x v="5"/>
    <s v="MultiUtilities"/>
  </r>
  <r>
    <s v="ES"/>
    <x v="2"/>
    <d v="2014-12-31T00:00:00"/>
    <n v="7741856000"/>
    <n v="4449139000"/>
    <n v="1034507000"/>
    <s v=" $-   "/>
    <n v="625361000"/>
    <x v="5"/>
    <s v="MultiUtilities"/>
  </r>
  <r>
    <s v="ES"/>
    <x v="3"/>
    <d v="2015-12-31T00:00:00"/>
    <n v="7954827000"/>
    <n v="4416194000"/>
    <n v="1086274000"/>
    <s v=" $-   "/>
    <n v="688195000"/>
    <x v="5"/>
    <s v="MultiUtilities"/>
  </r>
  <r>
    <s v="ESS"/>
    <x v="0"/>
    <d v="2012-12-31T00:00:00"/>
    <n v="535153000"/>
    <n v="172167000"/>
    <n v="24573000"/>
    <s v=" $-   "/>
    <n v="169173000"/>
    <x v="7"/>
    <s v="Residential REITs"/>
  </r>
  <r>
    <s v="ESS"/>
    <x v="1"/>
    <d v="2013-12-31T00:00:00"/>
    <n v="610590000"/>
    <n v="197336000"/>
    <n v="26684000"/>
    <s v=" $-   "/>
    <n v="192420000"/>
    <x v="7"/>
    <s v="Residential REITs"/>
  </r>
  <r>
    <s v="ESS"/>
    <x v="2"/>
    <d v="2014-12-31T00:00:00"/>
    <n v="970938000"/>
    <n v="312546000"/>
    <n v="40878000"/>
    <s v=" $-   "/>
    <n v="360592000"/>
    <x v="7"/>
    <s v="Residential REITs"/>
  </r>
  <r>
    <s v="ESS"/>
    <x v="3"/>
    <d v="2015-12-31T00:00:00"/>
    <n v="1194407000"/>
    <n v="363508000"/>
    <n v="40090000"/>
    <s v=" $-   "/>
    <n v="453423000"/>
    <x v="7"/>
    <s v="Residential REITs"/>
  </r>
  <r>
    <s v="ETFC"/>
    <x v="0"/>
    <d v="2012-12-31T00:00:00"/>
    <n v="1365000000"/>
    <s v=" $-   "/>
    <n v="921000000"/>
    <s v=" $-   "/>
    <n v="471000000"/>
    <x v="6"/>
    <s v="Investment Banking &amp; Brokerage"/>
  </r>
  <r>
    <s v="ETFC"/>
    <x v="1"/>
    <d v="2013-12-31T00:00:00"/>
    <n v="1466000000"/>
    <s v=" $-   "/>
    <n v="888000000"/>
    <s v=" $-   "/>
    <n v="256000000"/>
    <x v="6"/>
    <s v="Investment Banking &amp; Brokerage"/>
  </r>
  <r>
    <s v="ETFC"/>
    <x v="2"/>
    <d v="2014-12-31T00:00:00"/>
    <n v="1665000000"/>
    <s v=" $-   "/>
    <n v="958000000"/>
    <s v=" $-   "/>
    <n v="136000000"/>
    <x v="6"/>
    <s v="Investment Banking &amp; Brokerage"/>
  </r>
  <r>
    <s v="ETFC"/>
    <x v="3"/>
    <d v="2015-12-31T00:00:00"/>
    <n v="1403000000"/>
    <s v=" $-   "/>
    <n v="1048000000"/>
    <s v=" $-   "/>
    <n v="61000000"/>
    <x v="6"/>
    <s v="Investment Banking &amp; Brokerage"/>
  </r>
  <r>
    <s v="ETN"/>
    <x v="0"/>
    <d v="2012-12-31T00:00:00"/>
    <n v="16311000000"/>
    <n v="11448000000"/>
    <n v="2894000000"/>
    <n v="439000000"/>
    <s v=" $-   "/>
    <x v="0"/>
    <s v="Industrial Conglomerates"/>
  </r>
  <r>
    <s v="ETN"/>
    <x v="1"/>
    <d v="2013-12-31T00:00:00"/>
    <n v="22046000000"/>
    <n v="15369000000"/>
    <n v="3886000000"/>
    <n v="644000000"/>
    <s v=" $-   "/>
    <x v="0"/>
    <s v="Industrial Conglomerates"/>
  </r>
  <r>
    <s v="ETN"/>
    <x v="2"/>
    <d v="2014-12-31T00:00:00"/>
    <n v="22552000000"/>
    <n v="15646000000"/>
    <n v="3810000000"/>
    <n v="647000000"/>
    <s v=" $-   "/>
    <x v="0"/>
    <s v="Industrial Conglomerates"/>
  </r>
  <r>
    <s v="ETN"/>
    <x v="3"/>
    <d v="2015-12-31T00:00:00"/>
    <n v="20855000000"/>
    <n v="14292000000"/>
    <n v="3596000000"/>
    <n v="625000000"/>
    <s v=" $-   "/>
    <x v="0"/>
    <s v="Industrial Conglomerates"/>
  </r>
  <r>
    <s v="ETR"/>
    <x v="0"/>
    <d v="2012-12-31T00:00:00"/>
    <n v="10302079000"/>
    <n v="6583627000"/>
    <n v="917162000"/>
    <s v=" $-   "/>
    <n v="1144585000"/>
    <x v="5"/>
    <s v="Electric Utilities"/>
  </r>
  <r>
    <s v="ETR"/>
    <x v="1"/>
    <d v="2013-12-31T00:00:00"/>
    <n v="11390947000"/>
    <n v="7588885000"/>
    <n v="888051000"/>
    <s v=" $-   "/>
    <n v="1261044000"/>
    <x v="5"/>
    <s v="Electric Utilities"/>
  </r>
  <r>
    <s v="ETR"/>
    <x v="2"/>
    <d v="2014-12-31T00:00:00"/>
    <n v="12494921000"/>
    <n v="8126187000"/>
    <n v="863455000"/>
    <s v=" $-   "/>
    <n v="1318638000"/>
    <x v="5"/>
    <s v="Electric Utilities"/>
  </r>
  <r>
    <s v="ETR"/>
    <x v="3"/>
    <d v="2015-12-31T00:00:00"/>
    <n v="11513251000"/>
    <n v="7449273000"/>
    <n v="1074998000"/>
    <s v=" $-   "/>
    <n v="1337276000"/>
    <x v="5"/>
    <s v="Electric Utilities"/>
  </r>
  <r>
    <s v="EW"/>
    <x v="0"/>
    <d v="2012-12-31T00:00:00"/>
    <n v="1899600000"/>
    <n v="491000000"/>
    <n v="697400000"/>
    <n v="291300000"/>
    <s v=" $-   "/>
    <x v="3"/>
    <s v="Health Care Equipment"/>
  </r>
  <r>
    <s v="EW"/>
    <x v="1"/>
    <d v="2013-12-31T00:00:00"/>
    <n v="2045500000"/>
    <n v="516600000"/>
    <n v="749700000"/>
    <n v="323000000"/>
    <s v=" $-   "/>
    <x v="3"/>
    <s v="Health Care Equipment"/>
  </r>
  <r>
    <s v="EW"/>
    <x v="2"/>
    <d v="2014-12-31T00:00:00"/>
    <n v="2322900000"/>
    <n v="625600000"/>
    <n v="928700000"/>
    <n v="346500000"/>
    <s v=" $-   "/>
    <x v="3"/>
    <s v="Health Care Equipment"/>
  </r>
  <r>
    <s v="EW"/>
    <x v="3"/>
    <d v="2015-12-31T00:00:00"/>
    <n v="2493700000"/>
    <n v="617200000"/>
    <n v="850700000"/>
    <n v="383100000"/>
    <s v=" $-   "/>
    <x v="3"/>
    <s v="Health Care Equipment"/>
  </r>
  <r>
    <s v="EXC"/>
    <x v="0"/>
    <d v="2013-12-31T00:00:00"/>
    <n v="24888000000"/>
    <n v="17994000000"/>
    <n v="1095000000"/>
    <s v=" $-   "/>
    <n v="2153000000"/>
    <x v="5"/>
    <s v="MultiUtilities"/>
  </r>
  <r>
    <s v="EXC"/>
    <x v="1"/>
    <d v="2014-12-31T00:00:00"/>
    <n v="27429000000"/>
    <n v="21571000000"/>
    <n v="1154000000"/>
    <s v=" $-   "/>
    <n v="2314000000"/>
    <x v="5"/>
    <s v="MultiUtilities"/>
  </r>
  <r>
    <s v="EXC"/>
    <x v="2"/>
    <d v="2015-12-31T00:00:00"/>
    <n v="29447000000"/>
    <n v="21406000000"/>
    <n v="1200000000"/>
    <s v=" $-   "/>
    <n v="2450000000"/>
    <x v="5"/>
    <s v="MultiUtilities"/>
  </r>
  <r>
    <s v="EXC"/>
    <x v="3"/>
    <d v="2016-12-31T00:00:00"/>
    <n v="31360000000"/>
    <n v="22688000000"/>
    <n v="1576000000"/>
    <s v=" $-   "/>
    <n v="3936000000"/>
    <x v="5"/>
    <s v="MultiUtilities"/>
  </r>
  <r>
    <s v="EXPD"/>
    <x v="0"/>
    <d v="2012-12-31T00:00:00"/>
    <n v="5992215000"/>
    <n v="4156845000"/>
    <n v="1264632000"/>
    <s v=" $-   "/>
    <n v="39940000"/>
    <x v="0"/>
    <s v="Air Freight &amp; Logistics"/>
  </r>
  <r>
    <s v="EXPD"/>
    <x v="1"/>
    <d v="2013-12-31T00:00:00"/>
    <n v="6080257000"/>
    <n v="4197404000"/>
    <n v="1282709000"/>
    <s v=" $-   "/>
    <n v="48071000"/>
    <x v="0"/>
    <s v="Air Freight &amp; Logistics"/>
  </r>
  <r>
    <s v="EXPD"/>
    <x v="2"/>
    <d v="2014-12-31T00:00:00"/>
    <n v="6564721000"/>
    <n v="4583294000"/>
    <n v="1337487000"/>
    <s v=" $-   "/>
    <n v="49292000"/>
    <x v="0"/>
    <s v="Air Freight &amp; Logistics"/>
  </r>
  <r>
    <s v="EXPD"/>
    <x v="3"/>
    <d v="2015-12-31T00:00:00"/>
    <n v="6616632000"/>
    <n v="4428855000"/>
    <n v="1420281000"/>
    <s v=" $-   "/>
    <n v="46012000"/>
    <x v="0"/>
    <s v="Air Freight &amp; Logistics"/>
  </r>
  <r>
    <s v="EXPE"/>
    <x v="0"/>
    <d v="2013-12-31T00:00:00"/>
    <n v="4771259000"/>
    <n v="1038034000"/>
    <n v="3151043000"/>
    <s v=" $-   "/>
    <n v="71731000"/>
    <x v="1"/>
    <s v="Internet &amp; Direct Marketing Retail"/>
  </r>
  <r>
    <s v="EXPE"/>
    <x v="1"/>
    <d v="2014-12-31T00:00:00"/>
    <n v="5763485000"/>
    <n v="1179081000"/>
    <n v="3919856000"/>
    <s v=" $-   "/>
    <n v="76773000"/>
    <x v="1"/>
    <s v="Internet &amp; Direct Marketing Retail"/>
  </r>
  <r>
    <s v="EXPE"/>
    <x v="2"/>
    <d v="2015-12-31T00:00:00"/>
    <n v="6672317000"/>
    <n v="1309559000"/>
    <n v="4785243000"/>
    <s v=" $-   "/>
    <n v="156458000"/>
    <x v="1"/>
    <s v="Internet &amp; Direct Marketing Retail"/>
  </r>
  <r>
    <s v="EXPE"/>
    <x v="3"/>
    <d v="2016-12-31T00:00:00"/>
    <n v="8773564000"/>
    <n v="1596698000"/>
    <n v="6280728000"/>
    <s v=" $-   "/>
    <n v="317141000"/>
    <x v="1"/>
    <s v="Internet &amp; Direct Marketing Retail"/>
  </r>
  <r>
    <s v="EXR"/>
    <x v="0"/>
    <d v="2012-12-31T00:00:00"/>
    <n v="409396000"/>
    <n v="114028000"/>
    <n v="58323000"/>
    <s v=" $-   "/>
    <n v="74453000"/>
    <x v="7"/>
    <s v="Specialized REITs"/>
  </r>
  <r>
    <s v="EXR"/>
    <x v="1"/>
    <d v="2013-12-31T00:00:00"/>
    <n v="520613000"/>
    <n v="140012000"/>
    <n v="63268000"/>
    <s v=" $-   "/>
    <n v="95232000"/>
    <x v="7"/>
    <s v="Specialized REITs"/>
  </r>
  <r>
    <s v="EXR"/>
    <x v="2"/>
    <d v="2014-12-31T00:00:00"/>
    <n v="647155000"/>
    <n v="172416000"/>
    <n v="71369000"/>
    <s v=" $-   "/>
    <n v="115076000"/>
    <x v="7"/>
    <s v="Specialized REITs"/>
  </r>
  <r>
    <s v="EXR"/>
    <x v="3"/>
    <d v="2015-12-31T00:00:00"/>
    <n v="782270000"/>
    <n v="203965000"/>
    <n v="80791000"/>
    <s v=" $-   "/>
    <n v="133457000"/>
    <x v="7"/>
    <s v="Specialized REITs"/>
  </r>
  <r>
    <s v="F"/>
    <x v="0"/>
    <d v="2013-12-31T00:00:00"/>
    <n v="146917000000"/>
    <n v="123050000000"/>
    <n v="10850000000"/>
    <s v=" $-   "/>
    <s v=" $-   "/>
    <x v="1"/>
    <s v="Automobile Manufacturers"/>
  </r>
  <r>
    <s v="F"/>
    <x v="1"/>
    <d v="2014-12-31T00:00:00"/>
    <n v="144077000000"/>
    <n v="131903000000"/>
    <n v="11842000000"/>
    <s v=" $-   "/>
    <s v=" $-   "/>
    <x v="1"/>
    <s v="Automobile Manufacturers"/>
  </r>
  <r>
    <s v="F"/>
    <x v="2"/>
    <d v="2015-12-31T00:00:00"/>
    <n v="149558000000"/>
    <n v="131409000000"/>
    <n v="10502000000"/>
    <s v=" $-   "/>
    <s v=" $-   "/>
    <x v="1"/>
    <s v="Automobile Manufacturers"/>
  </r>
  <r>
    <s v="F"/>
    <x v="3"/>
    <d v="2016-12-31T00:00:00"/>
    <n v="151800000000"/>
    <n v="135488000000"/>
    <n v="12196000000"/>
    <s v=" $-   "/>
    <s v=" $-   "/>
    <x v="1"/>
    <s v="Automobile Manufacturers"/>
  </r>
  <r>
    <s v="FAST"/>
    <x v="0"/>
    <d v="2013-12-31T00:00:00"/>
    <n v="3326106000"/>
    <n v="1606661000"/>
    <n v="1007431000"/>
    <s v=" $-   "/>
    <s v=" $-   "/>
    <x v="0"/>
    <s v="Building Products"/>
  </r>
  <r>
    <s v="FAST"/>
    <x v="1"/>
    <d v="2014-12-31T00:00:00"/>
    <n v="3733507000"/>
    <n v="1836105000"/>
    <n v="1110776000"/>
    <s v=" $-   "/>
    <s v=" $-   "/>
    <x v="0"/>
    <s v="Building Products"/>
  </r>
  <r>
    <s v="FAST"/>
    <x v="2"/>
    <d v="2015-12-31T00:00:00"/>
    <n v="3869187000"/>
    <n v="1920253000"/>
    <n v="1121590000"/>
    <s v=" $-   "/>
    <s v=" $-   "/>
    <x v="0"/>
    <s v="Building Products"/>
  </r>
  <r>
    <s v="FAST"/>
    <x v="3"/>
    <d v="2016-12-31T00:00:00"/>
    <n v="3962036000"/>
    <n v="1997259000"/>
    <n v="1169470000"/>
    <s v=" $-   "/>
    <s v=" $-   "/>
    <x v="0"/>
    <s v="Building Products"/>
  </r>
  <r>
    <s v="FB"/>
    <x v="0"/>
    <d v="2013-12-31T00:00:00"/>
    <n v="7872000000"/>
    <n v="1875000000"/>
    <n v="1778000000"/>
    <n v="1415000000"/>
    <s v=" $-   "/>
    <x v="2"/>
    <s v="Internet Software &amp; Services"/>
  </r>
  <r>
    <s v="FB"/>
    <x v="1"/>
    <d v="2014-12-31T00:00:00"/>
    <n v="12466000000"/>
    <n v="2153000000"/>
    <n v="2653000000"/>
    <n v="2666000000"/>
    <s v=" $-   "/>
    <x v="2"/>
    <s v="Internet Software &amp; Services"/>
  </r>
  <r>
    <s v="FB"/>
    <x v="2"/>
    <d v="2015-12-31T00:00:00"/>
    <n v="17928000000"/>
    <n v="2867000000"/>
    <n v="4020000000"/>
    <n v="4816000000"/>
    <s v=" $-   "/>
    <x v="2"/>
    <s v="Internet Software &amp; Services"/>
  </r>
  <r>
    <s v="FB"/>
    <x v="3"/>
    <d v="2016-12-31T00:00:00"/>
    <n v="27638000000"/>
    <n v="3789000000"/>
    <n v="5503000000"/>
    <n v="5919000000"/>
    <s v=" $-   "/>
    <x v="2"/>
    <s v="Internet Software &amp; Services"/>
  </r>
  <r>
    <s v="FBHS"/>
    <x v="0"/>
    <d v="2012-12-31T00:00:00"/>
    <n v="3134800000"/>
    <n v="2093200000"/>
    <n v="873100000"/>
    <s v=" $-   "/>
    <n v="7400000"/>
    <x v="0"/>
    <s v="Building Products"/>
  </r>
  <r>
    <s v="FBHS"/>
    <x v="1"/>
    <d v="2013-12-31T00:00:00"/>
    <n v="3703600000"/>
    <n v="2408500000"/>
    <n v="938700000"/>
    <s v=" $-   "/>
    <n v="9400000"/>
    <x v="0"/>
    <s v="Building Products"/>
  </r>
  <r>
    <s v="FBHS"/>
    <x v="2"/>
    <d v="2014-12-31T00:00:00"/>
    <n v="4013600000"/>
    <n v="2646700000"/>
    <n v="943300000"/>
    <s v=" $-   "/>
    <n v="13100000"/>
    <x v="0"/>
    <s v="Building Products"/>
  </r>
  <r>
    <s v="FBHS"/>
    <x v="3"/>
    <d v="2015-12-31T00:00:00"/>
    <n v="4579400000"/>
    <n v="2997500000"/>
    <n v="1047600000"/>
    <s v=" $-   "/>
    <n v="21600000"/>
    <x v="0"/>
    <s v="Building Products"/>
  </r>
  <r>
    <s v="FCX"/>
    <x v="0"/>
    <d v="2012-12-31T00:00:00"/>
    <n v="18010000000"/>
    <n v="11561000000"/>
    <n v="431000000"/>
    <n v="285000000"/>
    <s v=" $-   "/>
    <x v="8"/>
    <s v="Copper"/>
  </r>
  <r>
    <s v="FCX"/>
    <x v="1"/>
    <d v="2013-12-31T00:00:00"/>
    <n v="20921000000"/>
    <n v="14637000000"/>
    <n v="657000000"/>
    <n v="210000000"/>
    <s v=" $-   "/>
    <x v="8"/>
    <s v="Copper"/>
  </r>
  <r>
    <s v="FCX"/>
    <x v="2"/>
    <d v="2014-12-31T00:00:00"/>
    <n v="21438000000"/>
    <n v="19504000000"/>
    <n v="592000000"/>
    <n v="126000000"/>
    <s v=" $-   "/>
    <x v="8"/>
    <s v="Copper"/>
  </r>
  <r>
    <s v="FCX"/>
    <x v="3"/>
    <d v="2015-12-31T00:00:00"/>
    <n v="15877000000"/>
    <n v="28524000000"/>
    <n v="569000000"/>
    <n v="127000000"/>
    <s v=" $-   "/>
    <x v="8"/>
    <s v="Copper"/>
  </r>
  <r>
    <s v="FDX"/>
    <x v="0"/>
    <d v="2013-05-31T00:00:00"/>
    <n v="44287000000"/>
    <n v="16448000000"/>
    <n v="20359000000"/>
    <s v=" $-   "/>
    <n v="2386000000"/>
    <x v="0"/>
    <s v="Air Freight &amp; Logistics"/>
  </r>
  <r>
    <s v="FDX"/>
    <x v="1"/>
    <d v="2014-05-31T00:00:00"/>
    <n v="45567000000"/>
    <n v="17052000000"/>
    <n v="22113000000"/>
    <s v=" $-   "/>
    <n v="2587000000"/>
    <x v="0"/>
    <s v="Air Freight &amp; Logistics"/>
  </r>
  <r>
    <s v="FDX"/>
    <x v="2"/>
    <d v="2015-05-31T00:00:00"/>
    <n v="47453000000"/>
    <n v="16984000000"/>
    <n v="25715000000"/>
    <s v=" $-   "/>
    <n v="2611000000"/>
    <x v="0"/>
    <s v="Air Freight &amp; Logistics"/>
  </r>
  <r>
    <s v="FDX"/>
    <x v="3"/>
    <d v="2016-05-31T00:00:00"/>
    <n v="50365000000"/>
    <n v="17327000000"/>
    <n v="27330000000"/>
    <s v=" $-   "/>
    <n v="2631000000"/>
    <x v="0"/>
    <s v="Air Freight &amp; Logistics"/>
  </r>
  <r>
    <s v="FE"/>
    <x v="0"/>
    <d v="2012-12-31T00:00:00"/>
    <n v="15255000000"/>
    <n v="6717000000"/>
    <n v="5353000000"/>
    <s v=" $-   "/>
    <n v="1051000000"/>
    <x v="5"/>
    <s v="Electric Utilities"/>
  </r>
  <r>
    <s v="FE"/>
    <x v="1"/>
    <d v="2013-12-31T00:00:00"/>
    <n v="14892000000"/>
    <n v="6459000000"/>
    <n v="4315000000"/>
    <s v=" $-   "/>
    <n v="1741000000"/>
    <x v="5"/>
    <s v="Electric Utilities"/>
  </r>
  <r>
    <s v="FE"/>
    <x v="2"/>
    <d v="2014-12-31T00:00:00"/>
    <n v="15049000000"/>
    <n v="6996000000"/>
    <n v="5759000000"/>
    <s v=" $-   "/>
    <n v="1232000000"/>
    <x v="5"/>
    <s v="Electric Utilities"/>
  </r>
  <r>
    <s v="FE"/>
    <x v="3"/>
    <d v="2015-12-31T00:00:00"/>
    <n v="15026000000"/>
    <n v="6173000000"/>
    <n v="4969000000"/>
    <s v=" $-   "/>
    <n v="1550000000"/>
    <x v="5"/>
    <s v="Electric Utilities"/>
  </r>
  <r>
    <s v="FFIV"/>
    <x v="0"/>
    <d v="2013-09-30T00:00:00"/>
    <n v="1481314000"/>
    <n v="253047000"/>
    <n v="587835000"/>
    <n v="209614000"/>
    <s v=" $-   "/>
    <x v="2"/>
    <s v="Networking Equipment"/>
  </r>
  <r>
    <s v="FFIV"/>
    <x v="1"/>
    <d v="2014-09-30T00:00:00"/>
    <n v="1732046000"/>
    <n v="309959000"/>
    <n v="664738000"/>
    <n v="263792000"/>
    <s v=" $-   "/>
    <x v="2"/>
    <s v="Networking Equipment"/>
  </r>
  <r>
    <s v="FFIV"/>
    <x v="2"/>
    <d v="2015-09-30T00:00:00"/>
    <n v="1919823000"/>
    <n v="332261000"/>
    <n v="738080000"/>
    <n v="296583000"/>
    <s v=" $-   "/>
    <x v="2"/>
    <s v="Networking Equipment"/>
  </r>
  <r>
    <s v="FFIV"/>
    <x v="3"/>
    <d v="2016-09-30T00:00:00"/>
    <n v="1995034000"/>
    <n v="337205000"/>
    <n v="767174000"/>
    <n v="334227000"/>
    <s v=" $-   "/>
    <x v="2"/>
    <s v="Networking Equipment"/>
  </r>
  <r>
    <s v="FIS"/>
    <x v="0"/>
    <d v="2012-12-31T00:00:00"/>
    <n v="5795800000"/>
    <n v="3956200000"/>
    <n v="763300000"/>
    <s v=" $-   "/>
    <s v=" $-   "/>
    <x v="2"/>
    <s v="Internet Software &amp; Services"/>
  </r>
  <r>
    <s v="FIS"/>
    <x v="1"/>
    <d v="2013-12-31T00:00:00"/>
    <n v="6063400000"/>
    <n v="4092700000"/>
    <n v="907800000"/>
    <s v=" $-   "/>
    <s v=" $-   "/>
    <x v="2"/>
    <s v="Internet Software &amp; Services"/>
  </r>
  <r>
    <s v="FIS"/>
    <x v="2"/>
    <d v="2014-12-31T00:00:00"/>
    <n v="6413800000"/>
    <n v="4328300000"/>
    <n v="814900000"/>
    <s v=" $-   "/>
    <s v=" $-   "/>
    <x v="2"/>
    <s v="Internet Software &amp; Services"/>
  </r>
  <r>
    <s v="FIS"/>
    <x v="3"/>
    <d v="2015-12-31T00:00:00"/>
    <n v="6595200000"/>
    <n v="4393200000"/>
    <n v="1102800000"/>
    <s v=" $-   "/>
    <s v=" $-   "/>
    <x v="2"/>
    <s v="Internet Software &amp; Services"/>
  </r>
  <r>
    <s v="FISV"/>
    <x v="0"/>
    <d v="2012-12-31T00:00:00"/>
    <n v="4436000000"/>
    <n v="2564000000"/>
    <n v="824000000"/>
    <s v=" $-   "/>
    <s v=" $-   "/>
    <x v="2"/>
    <s v="Internet Software &amp; Services"/>
  </r>
  <r>
    <s v="FISV"/>
    <x v="1"/>
    <d v="2013-12-31T00:00:00"/>
    <n v="4814000000"/>
    <n v="2776000000"/>
    <n v="977000000"/>
    <s v=" $-   "/>
    <s v=" $-   "/>
    <x v="2"/>
    <s v="Internet Software &amp; Services"/>
  </r>
  <r>
    <s v="FISV"/>
    <x v="2"/>
    <d v="2014-12-31T00:00:00"/>
    <n v="5066000000"/>
    <n v="2881000000"/>
    <n v="975000000"/>
    <s v=" $-   "/>
    <s v=" $-   "/>
    <x v="2"/>
    <s v="Internet Software &amp; Services"/>
  </r>
  <r>
    <s v="FISV"/>
    <x v="3"/>
    <d v="2015-12-31T00:00:00"/>
    <n v="5254000000"/>
    <n v="2909000000"/>
    <n v="1034000000"/>
    <s v=" $-   "/>
    <s v=" $-   "/>
    <x v="2"/>
    <s v="Internet Software &amp; Services"/>
  </r>
  <r>
    <s v="FL"/>
    <x v="0"/>
    <d v="2013-02-02T00:00:00"/>
    <n v="6182000000"/>
    <n v="4148000000"/>
    <n v="1294000000"/>
    <s v=" $-   "/>
    <n v="118000000"/>
    <x v="1"/>
    <s v="Apparel Retail"/>
  </r>
  <r>
    <s v="FL"/>
    <x v="1"/>
    <d v="2014-02-01T00:00:00"/>
    <n v="6505000000"/>
    <n v="4372000000"/>
    <n v="1334000000"/>
    <s v=" $-   "/>
    <n v="133000000"/>
    <x v="1"/>
    <s v="Apparel Retail"/>
  </r>
  <r>
    <s v="FL"/>
    <x v="2"/>
    <d v="2015-01-31T00:00:00"/>
    <n v="7151000000"/>
    <n v="4777000000"/>
    <n v="1426000000"/>
    <s v=" $-   "/>
    <n v="139000000"/>
    <x v="1"/>
    <s v="Apparel Retail"/>
  </r>
  <r>
    <s v="FL"/>
    <x v="3"/>
    <d v="2016-01-30T00:00:00"/>
    <n v="7412000000"/>
    <n v="4907000000"/>
    <n v="1415000000"/>
    <s v=" $-   "/>
    <n v="148000000"/>
    <x v="1"/>
    <s v="Apparel Retail"/>
  </r>
  <r>
    <s v="FLIR"/>
    <x v="0"/>
    <d v="2012-12-31T00:00:00"/>
    <n v="1405358000"/>
    <n v="670174000"/>
    <n v="292500000"/>
    <n v="137354000"/>
    <s v=" $-   "/>
    <x v="2"/>
    <s v="Electronic Equipment &amp; Instruments"/>
  </r>
  <r>
    <s v="FLIR"/>
    <x v="1"/>
    <d v="2013-12-31T00:00:00"/>
    <n v="1496372000"/>
    <n v="759362000"/>
    <n v="322739000"/>
    <n v="147696000"/>
    <s v=" $-   "/>
    <x v="2"/>
    <s v="Electronic Equipment &amp; Instruments"/>
  </r>
  <r>
    <s v="FLIR"/>
    <x v="2"/>
    <d v="2014-12-31T00:00:00"/>
    <n v="1530654000"/>
    <n v="780281000"/>
    <n v="331995000"/>
    <n v="142751000"/>
    <s v=" $-   "/>
    <x v="2"/>
    <s v="Electronic Equipment &amp; Instruments"/>
  </r>
  <r>
    <s v="FLIR"/>
    <x v="3"/>
    <d v="2015-12-31T00:00:00"/>
    <n v="1557067000"/>
    <n v="803506000"/>
    <n v="313544000"/>
    <n v="132892000"/>
    <s v=" $-   "/>
    <x v="2"/>
    <s v="Electronic Equipment &amp; Instruments"/>
  </r>
  <r>
    <s v="FLR"/>
    <x v="0"/>
    <d v="2013-12-31T00:00:00"/>
    <n v="27351573000"/>
    <n v="25986382000"/>
    <n v="175148000"/>
    <s v=" $-   "/>
    <s v=" $-   "/>
    <x v="0"/>
    <s v="Diversified Commercial Services"/>
  </r>
  <r>
    <s v="FLR"/>
    <x v="1"/>
    <d v="2014-12-31T00:00:00"/>
    <n v="21531577000"/>
    <n v="20132544000"/>
    <n v="182711000"/>
    <s v=" $-   "/>
    <s v=" $-   "/>
    <x v="0"/>
    <s v="Diversified Commercial Services"/>
  </r>
  <r>
    <s v="FLR"/>
    <x v="2"/>
    <d v="2015-12-31T00:00:00"/>
    <n v="18114048000"/>
    <n v="17019352000"/>
    <n v="408225000"/>
    <s v=" $-   "/>
    <s v=" $-   "/>
    <x v="0"/>
    <s v="Diversified Commercial Services"/>
  </r>
  <r>
    <s v="FLR"/>
    <x v="3"/>
    <d v="2016-12-31T00:00:00"/>
    <n v="19036525000"/>
    <n v="18246209000"/>
    <n v="191073000"/>
    <s v=" $-   "/>
    <s v=" $-   "/>
    <x v="0"/>
    <s v="Diversified Commercial Services"/>
  </r>
  <r>
    <s v="FLS"/>
    <x v="0"/>
    <d v="2013-12-31T00:00:00"/>
    <n v="4954619000"/>
    <n v="3266524000"/>
    <n v="966829000"/>
    <s v=" $-   "/>
    <s v=" $-   "/>
    <x v="0"/>
    <s v="Industrial Machinery"/>
  </r>
  <r>
    <s v="FLS"/>
    <x v="1"/>
    <d v="2014-12-31T00:00:00"/>
    <n v="4877885000"/>
    <n v="3163268000"/>
    <n v="936900000"/>
    <s v=" $-   "/>
    <s v=" $-   "/>
    <x v="0"/>
    <s v="Industrial Machinery"/>
  </r>
  <r>
    <s v="FLS"/>
    <x v="2"/>
    <d v="2015-12-31T00:00:00"/>
    <n v="4561030000"/>
    <n v="3073712000"/>
    <n v="971611000"/>
    <s v=" $-   "/>
    <s v=" $-   "/>
    <x v="0"/>
    <s v="Industrial Machinery"/>
  </r>
  <r>
    <s v="FLS"/>
    <x v="3"/>
    <d v="2016-12-31T00:00:00"/>
    <n v="3991462000"/>
    <n v="2759908000"/>
    <n v="965322000"/>
    <s v=" $-   "/>
    <s v=" $-   "/>
    <x v="0"/>
    <s v="Industrial Machinery"/>
  </r>
  <r>
    <s v="FMC"/>
    <x v="0"/>
    <d v="2012-12-31T00:00:00"/>
    <n v="3409900000"/>
    <n v="2141600000"/>
    <n v="489700000"/>
    <n v="112000000"/>
    <s v=" $-   "/>
    <x v="8"/>
    <s v="Diversified Chemicals"/>
  </r>
  <r>
    <s v="FMC"/>
    <x v="1"/>
    <d v="2013-12-31T00:00:00"/>
    <n v="3130700000"/>
    <n v="1929800000"/>
    <n v="496100000"/>
    <n v="115600000"/>
    <s v=" $-   "/>
    <x v="8"/>
    <s v="Diversified Chemicals"/>
  </r>
  <r>
    <s v="FMC"/>
    <x v="2"/>
    <d v="2014-12-31T00:00:00"/>
    <n v="3258700000"/>
    <n v="2047800000"/>
    <n v="589800000"/>
    <n v="126300000"/>
    <s v=" $-   "/>
    <x v="8"/>
    <s v="Diversified Chemicals"/>
  </r>
  <r>
    <s v="FMC"/>
    <x v="3"/>
    <d v="2015-12-31T00:00:00"/>
    <n v="3276500000"/>
    <n v="2201100000"/>
    <n v="737900000"/>
    <n v="143700000"/>
    <s v=" $-   "/>
    <x v="8"/>
    <s v="Diversified Chemicals"/>
  </r>
  <r>
    <s v="FRT"/>
    <x v="0"/>
    <d v="2013-12-31T00:00:00"/>
    <n v="637413000"/>
    <n v="190454000"/>
    <n v="31970000"/>
    <s v=" $-   "/>
    <n v="160828000"/>
    <x v="7"/>
    <s v="Retail REITs"/>
  </r>
  <r>
    <s v="FRT"/>
    <x v="1"/>
    <d v="2014-12-31T00:00:00"/>
    <n v="686090000"/>
    <n v="211923000"/>
    <n v="32316000"/>
    <s v=" $-   "/>
    <n v="170814000"/>
    <x v="7"/>
    <s v="Retail REITs"/>
  </r>
  <r>
    <s v="FRT"/>
    <x v="2"/>
    <d v="2015-12-31T00:00:00"/>
    <n v="744012000"/>
    <n v="233417000"/>
    <n v="35645000"/>
    <s v=" $-   "/>
    <n v="174796000"/>
    <x v="7"/>
    <s v="Retail REITs"/>
  </r>
  <r>
    <s v="FRT"/>
    <x v="3"/>
    <d v="2016-12-31T00:00:00"/>
    <n v="801591000"/>
    <n v="253612000"/>
    <n v="33399000"/>
    <s v=" $-   "/>
    <n v="193585000"/>
    <x v="7"/>
    <s v="Retail REITs"/>
  </r>
  <r>
    <s v="FSLR"/>
    <x v="0"/>
    <d v="2012-12-31T00:00:00"/>
    <n v="3368545000"/>
    <n v="2515796000"/>
    <n v="280928000"/>
    <n v="132460000"/>
    <s v=" $-   "/>
    <x v="2"/>
    <s v="Semiconductors"/>
  </r>
  <r>
    <s v="FSLR"/>
    <x v="1"/>
    <d v="2013-12-31T00:00:00"/>
    <n v="3309616000"/>
    <n v="2444984000"/>
    <n v="270261000"/>
    <n v="134300000"/>
    <s v=" $-   "/>
    <x v="2"/>
    <s v="Semiconductors"/>
  </r>
  <r>
    <s v="FSLR"/>
    <x v="2"/>
    <d v="2014-12-31T00:00:00"/>
    <n v="3391187000"/>
    <n v="2566246000"/>
    <n v="253827000"/>
    <n v="143969000"/>
    <s v=" $-   "/>
    <x v="2"/>
    <s v="Semiconductors"/>
  </r>
  <r>
    <s v="FSLR"/>
    <x v="3"/>
    <d v="2015-12-31T00:00:00"/>
    <n v="3578995000"/>
    <n v="2659728000"/>
    <n v="255192000"/>
    <n v="130593000"/>
    <s v=" $-   "/>
    <x v="2"/>
    <s v="Semiconductors"/>
  </r>
  <r>
    <s v="FTR"/>
    <x v="0"/>
    <d v="2012-12-31T00:00:00"/>
    <n v="5011853000"/>
    <s v=" $-   "/>
    <n v="2676141000"/>
    <s v=" $-   "/>
    <n v="1266807000"/>
    <x v="10"/>
    <s v="Integrated Telecommunications Services"/>
  </r>
  <r>
    <s v="FTR"/>
    <x v="1"/>
    <d v="2013-12-31T00:00:00"/>
    <n v="4762000000"/>
    <s v=" $-   "/>
    <n v="2616000000"/>
    <s v=" $-   "/>
    <n v="1170000000"/>
    <x v="10"/>
    <s v="Integrated Telecommunications Services"/>
  </r>
  <r>
    <s v="FTR"/>
    <x v="2"/>
    <d v="2014-12-31T00:00:00"/>
    <n v="4772000000"/>
    <s v=" $-   "/>
    <n v="2671000000"/>
    <s v=" $-   "/>
    <n v="1139000000"/>
    <x v="10"/>
    <s v="Integrated Telecommunications Services"/>
  </r>
  <r>
    <s v="FTR"/>
    <x v="3"/>
    <d v="2015-12-31T00:00:00"/>
    <n v="5576000000"/>
    <s v=" $-   "/>
    <n v="3275000000"/>
    <s v=" $-   "/>
    <n v="1320000000"/>
    <x v="10"/>
    <s v="Integrated Telecommunications Services"/>
  </r>
  <r>
    <s v="GD"/>
    <x v="0"/>
    <d v="2013-12-31T00:00:00"/>
    <n v="30930000000"/>
    <n v="25202000000"/>
    <n v="2039000000"/>
    <s v=" $-   "/>
    <s v=" $-   "/>
    <x v="0"/>
    <s v="Aerospace &amp; Defense"/>
  </r>
  <r>
    <s v="GD"/>
    <x v="1"/>
    <d v="2014-12-31T00:00:00"/>
    <n v="30852000000"/>
    <n v="24979000000"/>
    <n v="1984000000"/>
    <s v=" $-   "/>
    <s v=" $-   "/>
    <x v="0"/>
    <s v="Aerospace &amp; Defense"/>
  </r>
  <r>
    <s v="GD"/>
    <x v="2"/>
    <d v="2015-12-31T00:00:00"/>
    <n v="31469000000"/>
    <n v="25339000000"/>
    <n v="1952000000"/>
    <s v=" $-   "/>
    <s v=" $-   "/>
    <x v="0"/>
    <s v="Aerospace &amp; Defense"/>
  </r>
  <r>
    <s v="GD"/>
    <x v="3"/>
    <d v="2016-12-31T00:00:00"/>
    <n v="31353000000"/>
    <n v="25104000000"/>
    <n v="1940000000"/>
    <s v=" $-   "/>
    <s v=" $-   "/>
    <x v="0"/>
    <s v="Aerospace &amp; Defense"/>
  </r>
  <r>
    <s v="GGP"/>
    <x v="0"/>
    <d v="2012-12-31T00:00:00"/>
    <n v="2426301000"/>
    <n v="800336000"/>
    <n v="72163000"/>
    <s v=" $-   "/>
    <n v="768820000"/>
    <x v="7"/>
    <s v="Retail REITs"/>
  </r>
  <r>
    <s v="GGP"/>
    <x v="1"/>
    <d v="2013-12-31T00:00:00"/>
    <n v="2486017000"/>
    <n v="815095000"/>
    <n v="76864000"/>
    <s v=" $-   "/>
    <n v="749722000"/>
    <x v="7"/>
    <s v="Retail REITs"/>
  </r>
  <r>
    <s v="GGP"/>
    <x v="2"/>
    <d v="2014-12-31T00:00:00"/>
    <n v="2535559000"/>
    <n v="783602000"/>
    <n v="88705000"/>
    <s v=" $-   "/>
    <n v="708406000"/>
    <x v="7"/>
    <s v="Retail REITs"/>
  </r>
  <r>
    <s v="GGP"/>
    <x v="3"/>
    <d v="2015-12-31T00:00:00"/>
    <n v="2403906000"/>
    <n v="747276000"/>
    <n v="72363000"/>
    <s v=" $-   "/>
    <n v="643689000"/>
    <x v="7"/>
    <s v="Retail REITs"/>
  </r>
  <r>
    <s v="GILD"/>
    <x v="0"/>
    <d v="2012-12-31T00:00:00"/>
    <n v="9702000000"/>
    <n v="2471000000"/>
    <n v="1461000000"/>
    <n v="1760000000"/>
    <s v=" $-   "/>
    <x v="3"/>
    <s v="Biotechnology"/>
  </r>
  <r>
    <s v="GILD"/>
    <x v="1"/>
    <d v="2013-12-31T00:00:00"/>
    <n v="11202000000"/>
    <n v="2859000000"/>
    <n v="1699000000"/>
    <n v="2120000000"/>
    <s v=" $-   "/>
    <x v="3"/>
    <s v="Biotechnology"/>
  </r>
  <r>
    <s v="GILD"/>
    <x v="2"/>
    <d v="2014-12-31T00:00:00"/>
    <n v="24890000000"/>
    <n v="3788000000"/>
    <n v="2983000000"/>
    <n v="2854000000"/>
    <s v=" $-   "/>
    <x v="3"/>
    <s v="Biotechnology"/>
  </r>
  <r>
    <s v="GILD"/>
    <x v="3"/>
    <d v="2015-12-31T00:00:00"/>
    <n v="32639000000"/>
    <n v="4006000000"/>
    <n v="3426000000"/>
    <n v="3014000000"/>
    <s v=" $-   "/>
    <x v="3"/>
    <s v="Biotechnology"/>
  </r>
  <r>
    <s v="GIS"/>
    <x v="0"/>
    <d v="2013-05-26T00:00:00"/>
    <n v="17774100000"/>
    <n v="11350200000"/>
    <n v="3552300000"/>
    <s v=" $-   "/>
    <s v=" $-   "/>
    <x v="4"/>
    <s v="Packaged Foods &amp; Meats"/>
  </r>
  <r>
    <s v="GIS"/>
    <x v="1"/>
    <d v="2014-05-25T00:00:00"/>
    <n v="17909600000"/>
    <n v="11539800000"/>
    <n v="3474300000"/>
    <s v=" $-   "/>
    <s v=" $-   "/>
    <x v="4"/>
    <s v="Packaged Foods &amp; Meats"/>
  </r>
  <r>
    <s v="GIS"/>
    <x v="2"/>
    <d v="2015-05-31T00:00:00"/>
    <n v="17630300000"/>
    <n v="11681100000"/>
    <n v="3328000000"/>
    <s v=" $-   "/>
    <s v=" $-   "/>
    <x v="4"/>
    <s v="Packaged Foods &amp; Meats"/>
  </r>
  <r>
    <s v="GIS"/>
    <x v="3"/>
    <d v="2016-05-29T00:00:00"/>
    <n v="16563100000"/>
    <n v="10733600000"/>
    <n v="3118900000"/>
    <s v=" $-   "/>
    <s v=" $-   "/>
    <x v="4"/>
    <s v="Packaged Foods &amp; Meats"/>
  </r>
  <r>
    <s v="GLW"/>
    <x v="0"/>
    <d v="2013-12-31T00:00:00"/>
    <n v="7819000000"/>
    <n v="4495000000"/>
    <n v="1126000000"/>
    <n v="710000000"/>
    <n v="31000000"/>
    <x v="2"/>
    <s v="Electronic Components"/>
  </r>
  <r>
    <s v="GLW"/>
    <x v="1"/>
    <d v="2014-12-31T00:00:00"/>
    <n v="9715000000"/>
    <n v="5663000000"/>
    <n v="1202000000"/>
    <n v="815000000"/>
    <n v="33000000"/>
    <x v="2"/>
    <s v="Electronic Components"/>
  </r>
  <r>
    <s v="GLW"/>
    <x v="2"/>
    <d v="2015-12-31T00:00:00"/>
    <n v="9111000000"/>
    <n v="5458000000"/>
    <n v="1508000000"/>
    <n v="769000000"/>
    <n v="54000000"/>
    <x v="2"/>
    <s v="Electronic Components"/>
  </r>
  <r>
    <s v="GLW"/>
    <x v="3"/>
    <d v="2016-12-31T00:00:00"/>
    <n v="9390000000"/>
    <n v="5644000000"/>
    <n v="1472000000"/>
    <n v="742000000"/>
    <n v="64000000"/>
    <x v="2"/>
    <s v="Electronic Components"/>
  </r>
  <r>
    <s v="GM"/>
    <x v="0"/>
    <d v="2013-12-31T00:00:00"/>
    <n v="155427000000"/>
    <n v="137373000000"/>
    <n v="12382000000"/>
    <s v=" $-   "/>
    <s v=" $-   "/>
    <x v="1"/>
    <s v="Automobile Manufacturers"/>
  </r>
  <r>
    <s v="GM"/>
    <x v="1"/>
    <d v="2014-12-31T00:00:00"/>
    <n v="155929000000"/>
    <n v="142121000000"/>
    <n v="12158000000"/>
    <s v=" $-   "/>
    <s v=" $-   "/>
    <x v="1"/>
    <s v="Automobile Manufacturers"/>
  </r>
  <r>
    <s v="GM"/>
    <x v="2"/>
    <d v="2015-12-31T00:00:00"/>
    <n v="152356000000"/>
    <n v="134054000000"/>
    <n v="13405000000"/>
    <s v=" $-   "/>
    <s v=" $-   "/>
    <x v="1"/>
    <s v="Automobile Manufacturers"/>
  </r>
  <r>
    <s v="GM"/>
    <x v="3"/>
    <d v="2016-12-31T00:00:00"/>
    <n v="166380000000"/>
    <n v="145125000000"/>
    <n v="11710000000"/>
    <s v=" $-   "/>
    <s v=" $-   "/>
    <x v="1"/>
    <s v="Automobile Manufacturers"/>
  </r>
  <r>
    <s v="GPC"/>
    <x v="0"/>
    <d v="2012-12-31T00:00:00"/>
    <n v="13013868000"/>
    <n v="9235777000"/>
    <n v="2656530000"/>
    <s v=" $-   "/>
    <n v="98383000"/>
    <x v="1"/>
    <s v="Specialty Stores"/>
  </r>
  <r>
    <s v="GPC"/>
    <x v="1"/>
    <d v="2013-12-31T00:00:00"/>
    <n v="14077843000"/>
    <n v="9857923000"/>
    <n v="3028028000"/>
    <s v=" $-   "/>
    <n v="133957000"/>
    <x v="1"/>
    <s v="Specialty Stores"/>
  </r>
  <r>
    <s v="GPC"/>
    <x v="2"/>
    <d v="2014-12-31T00:00:00"/>
    <n v="15341647000"/>
    <n v="10747886000"/>
    <n v="3314030000"/>
    <s v=" $-   "/>
    <n v="148313000"/>
    <x v="1"/>
    <s v="Specialty Stores"/>
  </r>
  <r>
    <s v="GPC"/>
    <x v="3"/>
    <d v="2015-12-31T00:00:00"/>
    <n v="15280044000"/>
    <n v="10724192000"/>
    <n v="3277390000"/>
    <s v=" $-   "/>
    <n v="141675000"/>
    <x v="1"/>
    <s v="Specialty Stores"/>
  </r>
  <r>
    <s v="GPN"/>
    <x v="0"/>
    <d v="2013-05-31T00:00:00"/>
    <n v="2375923000"/>
    <n v="862075000"/>
    <n v="1156635000"/>
    <s v=" $-   "/>
    <s v=" $-   "/>
    <x v="2"/>
    <s v="Data Processing &amp; Outsourced Services"/>
  </r>
  <r>
    <s v="GPN"/>
    <x v="1"/>
    <d v="2014-05-31T00:00:00"/>
    <n v="2554236000"/>
    <n v="952225000"/>
    <n v="1196512000"/>
    <s v=" $-   "/>
    <s v=" $-   "/>
    <x v="2"/>
    <s v="Data Processing &amp; Outsourced Services"/>
  </r>
  <r>
    <s v="GPN"/>
    <x v="2"/>
    <d v="2015-05-31T00:00:00"/>
    <n v="2773718000"/>
    <n v="1022107000"/>
    <n v="1295014000"/>
    <s v=" $-   "/>
    <s v=" $-   "/>
    <x v="2"/>
    <s v="Data Processing &amp; Outsourced Services"/>
  </r>
  <r>
    <s v="GPN"/>
    <x v="3"/>
    <d v="2016-05-31T00:00:00"/>
    <n v="2898150000"/>
    <n v="1147639000"/>
    <n v="1325567000"/>
    <s v=" $-   "/>
    <s v=" $-   "/>
    <x v="2"/>
    <s v="Data Processing &amp; Outsourced Services"/>
  </r>
  <r>
    <s v="GPS"/>
    <x v="0"/>
    <d v="2013-02-02T00:00:00"/>
    <n v="15651000000"/>
    <n v="9480000000"/>
    <s v=" $-   "/>
    <s v=" $-   "/>
    <s v=" $-   "/>
    <x v="1"/>
    <s v="Apparel Retail"/>
  </r>
  <r>
    <s v="GPS"/>
    <x v="1"/>
    <d v="2014-02-01T00:00:00"/>
    <n v="16148000000"/>
    <n v="9855000000"/>
    <s v=" $-   "/>
    <s v=" $-   "/>
    <s v=" $-   "/>
    <x v="1"/>
    <s v="Apparel Retail"/>
  </r>
  <r>
    <s v="GPS"/>
    <x v="2"/>
    <d v="2015-01-31T00:00:00"/>
    <n v="16435000000"/>
    <n v="10146000000"/>
    <s v=" $-   "/>
    <s v=" $-   "/>
    <s v=" $-   "/>
    <x v="1"/>
    <s v="Apparel Retail"/>
  </r>
  <r>
    <s v="GPS"/>
    <x v="3"/>
    <d v="2016-01-30T00:00:00"/>
    <n v="15797000000"/>
    <n v="10077000000"/>
    <s v=" $-   "/>
    <s v=" $-   "/>
    <s v=" $-   "/>
    <x v="1"/>
    <s v="Apparel Retail"/>
  </r>
  <r>
    <s v="GRMN"/>
    <x v="0"/>
    <d v="2012-12-29T00:00:00"/>
    <n v="2715675000"/>
    <n v="1277195000"/>
    <n v="508547000"/>
    <n v="325773000"/>
    <s v=" $-   "/>
    <x v="1"/>
    <s v="Consumer Electronics"/>
  </r>
  <r>
    <s v="GRMN"/>
    <x v="1"/>
    <d v="2013-12-28T00:00:00"/>
    <n v="2631851000"/>
    <n v="1224551000"/>
    <n v="468345000"/>
    <n v="364923000"/>
    <s v=" $-   "/>
    <x v="1"/>
    <s v="Consumer Electronics"/>
  </r>
  <r>
    <s v="GRMN"/>
    <x v="2"/>
    <d v="2014-12-27T00:00:00"/>
    <n v="2870658000"/>
    <n v="1266246000"/>
    <n v="518665000"/>
    <n v="395121000"/>
    <s v=" $-   "/>
    <x v="1"/>
    <s v="Consumer Electronics"/>
  </r>
  <r>
    <s v="GRMN"/>
    <x v="3"/>
    <d v="2015-12-26T00:00:00"/>
    <n v="2820270000"/>
    <n v="1281566000"/>
    <n v="562080000"/>
    <n v="427043000"/>
    <s v=" $-   "/>
    <x v="1"/>
    <s v="Consumer Electronics"/>
  </r>
  <r>
    <s v="GT"/>
    <x v="0"/>
    <d v="2013-12-31T00:00:00"/>
    <n v="19540000000"/>
    <n v="15422000000"/>
    <n v="2816000000"/>
    <s v=" $-   "/>
    <s v=" $-   "/>
    <x v="1"/>
    <s v="Tires &amp; Rubber"/>
  </r>
  <r>
    <s v="GT"/>
    <x v="1"/>
    <d v="2014-12-31T00:00:00"/>
    <n v="18138000000"/>
    <n v="13906000000"/>
    <n v="2815000000"/>
    <s v=" $-   "/>
    <s v=" $-   "/>
    <x v="1"/>
    <s v="Tires &amp; Rubber"/>
  </r>
  <r>
    <s v="GT"/>
    <x v="2"/>
    <d v="2015-12-31T00:00:00"/>
    <n v="16443000000"/>
    <n v="12164000000"/>
    <n v="2728000000"/>
    <s v=" $-   "/>
    <s v=" $-   "/>
    <x v="1"/>
    <s v="Tires &amp; Rubber"/>
  </r>
  <r>
    <s v="GT"/>
    <x v="3"/>
    <d v="2016-12-31T00:00:00"/>
    <n v="15158000000"/>
    <n v="10972000000"/>
    <n v="2617000000"/>
    <s v=" $-   "/>
    <s v=" $-   "/>
    <x v="1"/>
    <s v="Tires &amp; Rubber"/>
  </r>
  <r>
    <s v="GWW"/>
    <x v="0"/>
    <d v="2012-12-31T00:00:00"/>
    <n v="8950045000"/>
    <n v="5033885000"/>
    <n v="2785035000"/>
    <s v=" $-   "/>
    <s v=" $-   "/>
    <x v="0"/>
    <s v="Industrial Materials"/>
  </r>
  <r>
    <s v="GWW"/>
    <x v="1"/>
    <d v="2013-12-31T00:00:00"/>
    <n v="9437758000"/>
    <n v="5301275000"/>
    <n v="2839629000"/>
    <s v=" $-   "/>
    <s v=" $-   "/>
    <x v="0"/>
    <s v="Industrial Materials"/>
  </r>
  <r>
    <s v="GWW"/>
    <x v="2"/>
    <d v="2014-12-31T00:00:00"/>
    <n v="9964953000"/>
    <n v="5650711000"/>
    <n v="2967125000"/>
    <s v=" $-   "/>
    <s v=" $-   "/>
    <x v="0"/>
    <s v="Industrial Materials"/>
  </r>
  <r>
    <s v="GWW"/>
    <x v="3"/>
    <d v="2015-12-31T00:00:00"/>
    <n v="9973384000"/>
    <n v="5741956000"/>
    <n v="2931108000"/>
    <s v=" $-   "/>
    <s v=" $-   "/>
    <x v="0"/>
    <s v="Industrial Materials"/>
  </r>
  <r>
    <s v="HAL"/>
    <x v="0"/>
    <d v="2013-12-31T00:00:00"/>
    <n v="29402000000"/>
    <n v="24931000000"/>
    <n v="1333000000"/>
    <s v=" $-   "/>
    <s v=" $-   "/>
    <x v="9"/>
    <s v="Oil &amp; Gas Equipment &amp; Services"/>
  </r>
  <r>
    <s v="HAL"/>
    <x v="1"/>
    <d v="2014-12-31T00:00:00"/>
    <n v="32870000000"/>
    <n v="27334000000"/>
    <n v="293000000"/>
    <s v=" $-   "/>
    <s v=" $-   "/>
    <x v="9"/>
    <s v="Oil &amp; Gas Equipment &amp; Services"/>
  </r>
  <r>
    <s v="HAL"/>
    <x v="2"/>
    <d v="2015-12-31T00:00:00"/>
    <n v="23633000000"/>
    <n v="21113000000"/>
    <n v="200000000"/>
    <s v=" $-   "/>
    <s v=" $-   "/>
    <x v="9"/>
    <s v="Oil &amp; Gas Equipment &amp; Services"/>
  </r>
  <r>
    <s v="HAL"/>
    <x v="3"/>
    <d v="2016-12-31T00:00:00"/>
    <n v="15887000000"/>
    <n v="15023000000"/>
    <n v="228000000"/>
    <s v=" $-   "/>
    <s v=" $-   "/>
    <x v="9"/>
    <s v="Oil &amp; Gas Equipment &amp; Services"/>
  </r>
  <r>
    <s v="HAR"/>
    <x v="0"/>
    <d v="2013-06-30T00:00:00"/>
    <n v="4297842000"/>
    <n v="3193722000"/>
    <n v="902869000"/>
    <s v=" $-   "/>
    <s v=" $-   "/>
    <x v="1"/>
    <s v="Consumer Electronics"/>
  </r>
  <r>
    <s v="HAR"/>
    <x v="1"/>
    <d v="2014-06-30T00:00:00"/>
    <n v="5348483000"/>
    <n v="3891816000"/>
    <n v="1126940000"/>
    <s v=" $-   "/>
    <s v=" $-   "/>
    <x v="1"/>
    <s v="Consumer Electronics"/>
  </r>
  <r>
    <s v="HAR"/>
    <x v="2"/>
    <d v="2015-06-30T00:00:00"/>
    <n v="6155297000"/>
    <n v="4338193000"/>
    <n v="1347510000"/>
    <s v=" $-   "/>
    <s v=" $-   "/>
    <x v="1"/>
    <s v="Consumer Electronics"/>
  </r>
  <r>
    <s v="HAR"/>
    <x v="3"/>
    <d v="2016-06-30T00:00:00"/>
    <n v="6911676000"/>
    <n v="4818585000"/>
    <n v="1513064000"/>
    <s v=" $-   "/>
    <s v=" $-   "/>
    <x v="1"/>
    <s v="Consumer Electronics"/>
  </r>
  <r>
    <s v="HAS"/>
    <x v="0"/>
    <d v="2012-12-31T00:00:00"/>
    <n v="4088983000"/>
    <n v="1671980000"/>
    <n v="1269586000"/>
    <n v="201197000"/>
    <n v="92369000"/>
    <x v="1"/>
    <s v="Leisure Products"/>
  </r>
  <r>
    <s v="HAS"/>
    <x v="1"/>
    <d v="2013-12-29T00:00:00"/>
    <n v="4082157000"/>
    <n v="1672901000"/>
    <n v="1269777000"/>
    <n v="207591000"/>
    <n v="125876000"/>
    <x v="1"/>
    <s v="Leisure Products"/>
  </r>
  <r>
    <s v="HAS"/>
    <x v="2"/>
    <d v="2014-12-28T00:00:00"/>
    <n v="4277207000"/>
    <n v="1698372000"/>
    <n v="1315793000"/>
    <n v="222556000"/>
    <n v="99794000"/>
    <x v="1"/>
    <s v="Leisure Products"/>
  </r>
  <r>
    <s v="HAS"/>
    <x v="3"/>
    <d v="2015-12-27T00:00:00"/>
    <n v="4447509000"/>
    <n v="1677033000"/>
    <n v="1370183000"/>
    <n v="242944000"/>
    <n v="86171000"/>
    <x v="1"/>
    <s v="Leisure Products"/>
  </r>
  <r>
    <s v="HBAN"/>
    <x v="0"/>
    <d v="2012-12-31T00:00:00"/>
    <n v="3036584000"/>
    <n v="162167000"/>
    <n v="1789327000"/>
    <s v=" $-   "/>
    <n v="193937000"/>
    <x v="6"/>
    <s v="Banks"/>
  </r>
  <r>
    <s v="HBAN"/>
    <x v="1"/>
    <d v="2013-12-31T00:00:00"/>
    <n v="2872833000"/>
    <n v="116241000"/>
    <n v="1716639000"/>
    <s v=" $-   "/>
    <n v="131409000"/>
    <x v="6"/>
    <s v="Banks"/>
  </r>
  <r>
    <s v="HBAN"/>
    <x v="2"/>
    <d v="2014-12-31T00:00:00"/>
    <n v="2955641000"/>
    <n v="86453000"/>
    <n v="1843069000"/>
    <s v=" $-   "/>
    <n v="120266000"/>
    <x v="6"/>
    <s v="Banks"/>
  </r>
  <r>
    <s v="HBAN"/>
    <x v="3"/>
    <d v="2015-12-31T00:00:00"/>
    <n v="3153251000"/>
    <n v="82175000"/>
    <n v="1948041000"/>
    <s v=" $-   "/>
    <n v="127821000"/>
    <x v="6"/>
    <s v="Banks"/>
  </r>
  <r>
    <s v="HBI"/>
    <x v="0"/>
    <d v="2013-12-28T00:00:00"/>
    <n v="4627802000"/>
    <n v="3016109000"/>
    <n v="1096507000"/>
    <s v=" $-   "/>
    <s v=" $-   "/>
    <x v="1"/>
    <s v="Apparel, Accessories &amp; Luxury Goods"/>
  </r>
  <r>
    <s v="HBI"/>
    <x v="1"/>
    <d v="2015-01-03T00:00:00"/>
    <n v="5324746000"/>
    <n v="3420339000"/>
    <n v="1340453000"/>
    <s v=" $-   "/>
    <s v=" $-   "/>
    <x v="1"/>
    <s v="Apparel, Accessories &amp; Luxury Goods"/>
  </r>
  <r>
    <s v="HBI"/>
    <x v="2"/>
    <d v="2016-01-02T00:00:00"/>
    <n v="5731549000"/>
    <n v="3595217000"/>
    <n v="1541214000"/>
    <s v=" $-   "/>
    <s v=" $-   "/>
    <x v="1"/>
    <s v="Apparel, Accessories &amp; Luxury Goods"/>
  </r>
  <r>
    <s v="HBI"/>
    <x v="3"/>
    <d v="2016-12-31T00:00:00"/>
    <n v="6028199000"/>
    <n v="3752151000"/>
    <n v="1500399000"/>
    <s v=" $-   "/>
    <s v=" $-   "/>
    <x v="1"/>
    <s v="Apparel, Accessories &amp; Luxury Goods"/>
  </r>
  <r>
    <s v="HCA"/>
    <x v="0"/>
    <d v="2012-12-31T00:00:00"/>
    <n v="33013000000"/>
    <n v="5717000000"/>
    <n v="20801000000"/>
    <s v=" $-   "/>
    <n v="1679000000"/>
    <x v="3"/>
    <s v="Health Care Facilities"/>
  </r>
  <r>
    <s v="HCA"/>
    <x v="1"/>
    <d v="2013-12-31T00:00:00"/>
    <n v="34182000000"/>
    <n v="5970000000"/>
    <n v="21667000000"/>
    <s v=" $-   "/>
    <n v="1753000000"/>
    <x v="3"/>
    <s v="Health Care Facilities"/>
  </r>
  <r>
    <s v="HCA"/>
    <x v="2"/>
    <d v="2014-12-31T00:00:00"/>
    <n v="36918000000"/>
    <n v="6262000000"/>
    <n v="23271000000"/>
    <s v=" $-   "/>
    <n v="1820000000"/>
    <x v="3"/>
    <s v="Health Care Facilities"/>
  </r>
  <r>
    <s v="HCA"/>
    <x v="3"/>
    <d v="2015-12-31T00:00:00"/>
    <n v="39678000000"/>
    <n v="6638000000"/>
    <n v="25171000000"/>
    <s v=" $-   "/>
    <n v="1904000000"/>
    <x v="3"/>
    <s v="Health Care Facilities"/>
  </r>
  <r>
    <s v="HCN"/>
    <x v="0"/>
    <d v="2012-12-31T00:00:00"/>
    <n v="1765979000"/>
    <n v="567989000"/>
    <n v="158950000"/>
    <s v=" $-   "/>
    <n v="506220000"/>
    <x v="7"/>
    <s v="REITs"/>
  </r>
  <r>
    <s v="HCN"/>
    <x v="1"/>
    <d v="2013-12-31T00:00:00"/>
    <n v="2847945000"/>
    <n v="1206813000"/>
    <n v="241719000"/>
    <s v=" $-   "/>
    <n v="865800000"/>
    <x v="7"/>
    <s v="REITs"/>
  </r>
  <r>
    <s v="HCN"/>
    <x v="2"/>
    <d v="2014-12-31T00:00:00"/>
    <n v="3305879000"/>
    <n v="1403358000"/>
    <n v="212481000"/>
    <s v=" $-   "/>
    <n v="844130000"/>
    <x v="7"/>
    <s v="REITs"/>
  </r>
  <r>
    <s v="HCN"/>
    <x v="3"/>
    <d v="2015-12-31T00:00:00"/>
    <n v="3775685000"/>
    <n v="1622257000"/>
    <n v="258342000"/>
    <s v=" $-   "/>
    <n v="826240000"/>
    <x v="7"/>
    <s v="REITs"/>
  </r>
  <r>
    <s v="HCP"/>
    <x v="0"/>
    <d v="2013-12-31T00:00:00"/>
    <n v="2013719000"/>
    <s v=" $-   "/>
    <n v="401324000"/>
    <s v=" $-   "/>
    <n v="423312000"/>
    <x v="7"/>
    <s v="REITs"/>
  </r>
  <r>
    <s v="HCP"/>
    <x v="1"/>
    <d v="2014-12-31T00:00:00"/>
    <n v="1563210000"/>
    <s v=" $-   "/>
    <n v="463059000"/>
    <s v=" $-   "/>
    <n v="455016000"/>
    <x v="7"/>
    <s v="REITs"/>
  </r>
  <r>
    <s v="HCP"/>
    <x v="2"/>
    <d v="2015-12-31T00:00:00"/>
    <n v="1828305000"/>
    <s v=" $-   "/>
    <n v="706644000"/>
    <s v=" $-   "/>
    <n v="504905000"/>
    <x v="7"/>
    <s v="REITs"/>
  </r>
  <r>
    <s v="HCP"/>
    <x v="3"/>
    <d v="2016-12-31T00:00:00"/>
    <n v="2040486000"/>
    <s v=" $-   "/>
    <n v="842010000"/>
    <s v=" $-   "/>
    <n v="568108000"/>
    <x v="7"/>
    <s v="REITs"/>
  </r>
  <r>
    <s v="HD"/>
    <x v="0"/>
    <d v="2013-02-03T00:00:00"/>
    <n v="74754000000"/>
    <n v="48912000000"/>
    <n v="16508000000"/>
    <s v=" $-   "/>
    <n v="1568000000"/>
    <x v="1"/>
    <s v="Home Improvement Retail"/>
  </r>
  <r>
    <s v="HD"/>
    <x v="1"/>
    <d v="2014-02-02T00:00:00"/>
    <n v="78812000000"/>
    <n v="51897000000"/>
    <n v="16122000000"/>
    <s v=" $-   "/>
    <n v="1627000000"/>
    <x v="1"/>
    <s v="Home Improvement Retail"/>
  </r>
  <r>
    <s v="HD"/>
    <x v="2"/>
    <d v="2015-02-01T00:00:00"/>
    <n v="83176000000"/>
    <n v="54787000000"/>
    <n v="16280000000"/>
    <s v=" $-   "/>
    <n v="1640000000"/>
    <x v="1"/>
    <s v="Home Improvement Retail"/>
  </r>
  <r>
    <s v="HD"/>
    <x v="3"/>
    <d v="2016-01-31T00:00:00"/>
    <n v="88519000000"/>
    <n v="58254000000"/>
    <n v="16801000000"/>
    <s v=" $-   "/>
    <n v="1690000000"/>
    <x v="1"/>
    <s v="Home Improvement Retail"/>
  </r>
  <r>
    <s v="HES"/>
    <x v="0"/>
    <d v="2012-12-31T00:00:00"/>
    <n v="12245000000"/>
    <n v="3535000000"/>
    <n v="1126000000"/>
    <s v=" $-   "/>
    <n v="2866000000"/>
    <x v="9"/>
    <s v="Integrated Oil &amp; Gas"/>
  </r>
  <r>
    <s v="HES"/>
    <x v="1"/>
    <d v="2013-12-31T00:00:00"/>
    <n v="11905000000"/>
    <n v="3969000000"/>
    <n v="1045000000"/>
    <s v=" $-   "/>
    <n v="2687000000"/>
    <x v="9"/>
    <s v="Integrated Oil &amp; Gas"/>
  </r>
  <r>
    <s v="HES"/>
    <x v="2"/>
    <d v="2014-12-31T00:00:00"/>
    <n v="10737000000"/>
    <n v="3753000000"/>
    <n v="863000000"/>
    <s v=" $-   "/>
    <n v="3224000000"/>
    <x v="9"/>
    <s v="Integrated Oil &amp; Gas"/>
  </r>
  <r>
    <s v="HES"/>
    <x v="3"/>
    <d v="2015-12-31T00:00:00"/>
    <n v="6636000000"/>
    <n v="3323000000"/>
    <n v="703000000"/>
    <s v=" $-   "/>
    <n v="3955000000"/>
    <x v="9"/>
    <s v="Integrated Oil &amp; Gas"/>
  </r>
  <r>
    <s v="HIG"/>
    <x v="0"/>
    <d v="2012-12-31T00:00:00"/>
    <n v="22086000000"/>
    <n v="13195000000"/>
    <s v=" $-   "/>
    <s v=" $-   "/>
    <n v="7080000000"/>
    <x v="6"/>
    <s v="Property &amp; Casualty Insurance"/>
  </r>
  <r>
    <s v="HIG"/>
    <x v="1"/>
    <d v="2013-12-31T00:00:00"/>
    <n v="20673000000"/>
    <n v="11048000000"/>
    <s v=" $-   "/>
    <s v=" $-   "/>
    <n v="5970000000"/>
    <x v="6"/>
    <s v="Property &amp; Casualty Insurance"/>
  </r>
  <r>
    <s v="HIG"/>
    <x v="2"/>
    <d v="2014-12-31T00:00:00"/>
    <n v="18614000000"/>
    <n v="10805000000"/>
    <s v=" $-   "/>
    <s v=" $-   "/>
    <n v="5757000000"/>
    <x v="6"/>
    <s v="Property &amp; Casualty Insurance"/>
  </r>
  <r>
    <s v="HIG"/>
    <x v="3"/>
    <d v="2015-12-31T00:00:00"/>
    <n v="18377000000"/>
    <n v="10775000000"/>
    <s v=" $-   "/>
    <s v=" $-   "/>
    <n v="5274000000"/>
    <x v="6"/>
    <s v="Property &amp; Casualty Insurance"/>
  </r>
  <r>
    <s v="HOG"/>
    <x v="0"/>
    <d v="2012-12-31T00:00:00"/>
    <n v="5580506000"/>
    <n v="3440623000"/>
    <n v="1111232000"/>
    <s v=" $-   "/>
    <s v=" $-   "/>
    <x v="1"/>
    <s v="Motorcycle Manufacturers"/>
  </r>
  <r>
    <s v="HOG"/>
    <x v="1"/>
    <d v="2013-12-31T00:00:00"/>
    <n v="5899872000"/>
    <n v="3621417000"/>
    <n v="1124753000"/>
    <s v=" $-   "/>
    <s v=" $-   "/>
    <x v="1"/>
    <s v="Motorcycle Manufacturers"/>
  </r>
  <r>
    <s v="HOG"/>
    <x v="2"/>
    <d v="2014-12-31T00:00:00"/>
    <n v="6228508000"/>
    <n v="3788023000"/>
    <n v="1159502000"/>
    <s v=" $-   "/>
    <s v=" $-   "/>
    <x v="1"/>
    <s v="Motorcycle Manufacturers"/>
  </r>
  <r>
    <s v="HOG"/>
    <x v="3"/>
    <d v="2015-12-31T00:00:00"/>
    <n v="5995402000"/>
    <n v="3619612000"/>
    <n v="1220095000"/>
    <s v=" $-   "/>
    <s v=" $-   "/>
    <x v="1"/>
    <s v="Motorcycle Manufacturers"/>
  </r>
  <r>
    <s v="HOLX"/>
    <x v="0"/>
    <d v="2013-09-28T00:00:00"/>
    <n v="2492300000"/>
    <n v="1330900000"/>
    <n v="661100000"/>
    <n v="197600000"/>
    <n v="112600000"/>
    <x v="3"/>
    <s v="Health Care Equipment"/>
  </r>
  <r>
    <s v="HOLX"/>
    <x v="1"/>
    <d v="2014-09-27T00:00:00"/>
    <n v="2530700000"/>
    <n v="1285200000"/>
    <n v="591500000"/>
    <n v="203200000"/>
    <n v="113800000"/>
    <x v="3"/>
    <s v="Health Care Equipment"/>
  </r>
  <r>
    <s v="HOLX"/>
    <x v="2"/>
    <d v="2015-09-26T00:00:00"/>
    <n v="2705000000"/>
    <n v="1272300000"/>
    <n v="624000000"/>
    <n v="214900000"/>
    <n v="110200000"/>
    <x v="3"/>
    <s v="Health Care Equipment"/>
  </r>
  <r>
    <s v="HOLX"/>
    <x v="3"/>
    <d v="2016-09-24T00:00:00"/>
    <n v="2832700000"/>
    <n v="1269400000"/>
    <n v="682400000"/>
    <n v="232100000"/>
    <n v="89700000"/>
    <x v="3"/>
    <s v="Health Care Equipment"/>
  </r>
  <r>
    <s v="HON"/>
    <x v="0"/>
    <d v="2013-12-31T00:00:00"/>
    <n v="39055000000"/>
    <n v="28364000000"/>
    <n v="5190000000"/>
    <s v=" $-   "/>
    <s v=" $-   "/>
    <x v="0"/>
    <s v="Industrial Conglomerates"/>
  </r>
  <r>
    <s v="HON"/>
    <x v="1"/>
    <d v="2014-12-31T00:00:00"/>
    <n v="40306000000"/>
    <n v="28957000000"/>
    <n v="5518000000"/>
    <s v=" $-   "/>
    <s v=" $-   "/>
    <x v="0"/>
    <s v="Industrial Conglomerates"/>
  </r>
  <r>
    <s v="HON"/>
    <x v="2"/>
    <d v="2015-12-31T00:00:00"/>
    <n v="38581000000"/>
    <n v="26747000000"/>
    <n v="5006000000"/>
    <s v=" $-   "/>
    <s v=" $-   "/>
    <x v="0"/>
    <s v="Industrial Conglomerates"/>
  </r>
  <r>
    <s v="HON"/>
    <x v="3"/>
    <d v="2016-12-31T00:00:00"/>
    <n v="39302000000"/>
    <n v="27150000000"/>
    <n v="5469000000"/>
    <s v=" $-   "/>
    <s v=" $-   "/>
    <x v="0"/>
    <s v="Industrial Conglomerates"/>
  </r>
  <r>
    <s v="HP"/>
    <x v="0"/>
    <d v="2013-09-30T00:00:00"/>
    <n v="3387614000"/>
    <n v="1852768000"/>
    <n v="126250000"/>
    <n v="15235000"/>
    <n v="455623000"/>
    <x v="9"/>
    <s v="Oil &amp; Gas Drilling"/>
  </r>
  <r>
    <s v="HP"/>
    <x v="1"/>
    <d v="2014-09-30T00:00:00"/>
    <n v="3715968000"/>
    <n v="2006715000"/>
    <n v="116190000"/>
    <n v="15905000"/>
    <n v="523984000"/>
    <x v="9"/>
    <s v="Oil &amp; Gas Drilling"/>
  </r>
  <r>
    <s v="HP"/>
    <x v="2"/>
    <d v="2015-09-30T00:00:00"/>
    <n v="3161702000"/>
    <n v="1703476000"/>
    <n v="122878000"/>
    <n v="16104000"/>
    <n v="608039000"/>
    <x v="9"/>
    <s v="Oil &amp; Gas Drilling"/>
  </r>
  <r>
    <s v="HP"/>
    <x v="3"/>
    <d v="2016-09-30T00:00:00"/>
    <n v="1624232000"/>
    <n v="898805000"/>
    <n v="136287000"/>
    <n v="10269000"/>
    <n v="598587000"/>
    <x v="9"/>
    <s v="Oil &amp; Gas Drilling"/>
  </r>
  <r>
    <s v="HPE"/>
    <x v="0"/>
    <d v="2014-10-31T00:00:00"/>
    <n v="55123000000"/>
    <n v="39486000000"/>
    <n v="8717000000"/>
    <n v="2197000000"/>
    <n v="906000000"/>
    <x v="2"/>
    <s v="Technology Hardware, Storage &amp; Peripherals"/>
  </r>
  <r>
    <s v="HPE"/>
    <x v="1"/>
    <d v="2015-10-31T00:00:00"/>
    <n v="52107000000"/>
    <n v="37168000000"/>
    <n v="9047000000"/>
    <n v="2338000000"/>
    <n v="852000000"/>
    <x v="2"/>
    <s v="Technology Hardware, Storage &amp; Peripherals"/>
  </r>
  <r>
    <s v="HPE"/>
    <x v="2"/>
    <d v="2016-10-31T00:00:00"/>
    <n v="50123000000"/>
    <n v="35507000000"/>
    <n v="8419000000"/>
    <n v="2298000000"/>
    <n v="755000000"/>
    <x v="2"/>
    <s v="Technology Hardware, Storage &amp; Peripherals"/>
  </r>
  <r>
    <s v="HPQ"/>
    <x v="0"/>
    <d v="2013-10-31T00:00:00"/>
    <n v="112298000000"/>
    <n v="86380000000"/>
    <n v="13267000000"/>
    <n v="3135000000"/>
    <n v="1373000000"/>
    <x v="2"/>
    <s v="Computer Hardware"/>
  </r>
  <r>
    <s v="HPQ"/>
    <x v="1"/>
    <d v="2014-10-31T00:00:00"/>
    <n v="56651000000"/>
    <n v="45431000000"/>
    <n v="5361000000"/>
    <n v="1298000000"/>
    <n v="129000000"/>
    <x v="2"/>
    <s v="Computer Hardware"/>
  </r>
  <r>
    <s v="HPQ"/>
    <x v="2"/>
    <d v="2015-10-31T00:00:00"/>
    <n v="51463000000"/>
    <n v="41524000000"/>
    <n v="4663000000"/>
    <n v="1191000000"/>
    <n v="102000000"/>
    <x v="2"/>
    <s v="Computer Hardware"/>
  </r>
  <r>
    <s v="HPQ"/>
    <x v="3"/>
    <d v="2016-10-31T00:00:00"/>
    <n v="48238000000"/>
    <n v="39240000000"/>
    <n v="4019000000"/>
    <n v="1209000000"/>
    <n v="16000000"/>
    <x v="2"/>
    <s v="Computer Hardware"/>
  </r>
  <r>
    <s v="HRB"/>
    <x v="0"/>
    <d v="2013-04-30T00:00:00"/>
    <n v="2807114000"/>
    <n v="1123773000"/>
    <n v="828095000"/>
    <s v=" $-   "/>
    <n v="92407000"/>
    <x v="6"/>
    <s v="Consumer Finance"/>
  </r>
  <r>
    <s v="HRB"/>
    <x v="1"/>
    <d v="2014-04-30T00:00:00"/>
    <n v="3024295000"/>
    <n v="1179405000"/>
    <n v="830789000"/>
    <s v=" $-   "/>
    <n v="115604000"/>
    <x v="6"/>
    <s v="Consumer Finance"/>
  </r>
  <r>
    <s v="HRB"/>
    <x v="2"/>
    <d v="2015-04-30T00:00:00"/>
    <n v="3078658000"/>
    <n v="1231104000"/>
    <n v="818091000"/>
    <s v=" $-   "/>
    <n v="159804000"/>
    <x v="6"/>
    <s v="Consumer Finance"/>
  </r>
  <r>
    <s v="HRB"/>
    <x v="3"/>
    <d v="2016-04-30T00:00:00"/>
    <n v="3038153000"/>
    <n v="1250320000"/>
    <n v="905648000"/>
    <s v=" $-   "/>
    <n v="173598000"/>
    <x v="6"/>
    <s v="Consumer Finance"/>
  </r>
  <r>
    <s v="HRL"/>
    <x v="0"/>
    <d v="2013-10-27T00:00:00"/>
    <n v="8751654000"/>
    <n v="7338838000"/>
    <n v="627340000"/>
    <s v=" $-   "/>
    <s v=" $-   "/>
    <x v="4"/>
    <s v="Packaged Foods &amp; Meats"/>
  </r>
  <r>
    <s v="HRL"/>
    <x v="1"/>
    <d v="2014-10-26T00:00:00"/>
    <n v="9316256000"/>
    <n v="7751273000"/>
    <n v="650948000"/>
    <s v=" $-   "/>
    <s v=" $-   "/>
    <x v="4"/>
    <s v="Packaged Foods &amp; Meats"/>
  </r>
  <r>
    <s v="HRL"/>
    <x v="2"/>
    <d v="2015-10-31T00:00:00"/>
    <n v="9263863000"/>
    <n v="7455282000"/>
    <n v="743611000"/>
    <s v=" $-   "/>
    <s v=" $-   "/>
    <x v="4"/>
    <s v="Packaged Foods &amp; Meats"/>
  </r>
  <r>
    <s v="HRL"/>
    <x v="3"/>
    <d v="2016-10-30T00:00:00"/>
    <n v="9523224000"/>
    <n v="7365049000"/>
    <n v="871974000"/>
    <s v=" $-   "/>
    <s v=" $-   "/>
    <x v="4"/>
    <s v="Packaged Foods &amp; Meats"/>
  </r>
  <r>
    <s v="HRS"/>
    <x v="0"/>
    <d v="2013-06-28T00:00:00"/>
    <n v="5112000000"/>
    <n v="3385000000"/>
    <n v="914000000"/>
    <s v=" $-   "/>
    <s v=" $-   "/>
    <x v="2"/>
    <s v="Telecommunications Equipment"/>
  </r>
  <r>
    <s v="HRS"/>
    <x v="1"/>
    <d v="2014-06-27T00:00:00"/>
    <n v="5012000000"/>
    <n v="3310000000"/>
    <n v="820000000"/>
    <s v=" $-   "/>
    <s v=" $-   "/>
    <x v="2"/>
    <s v="Telecommunications Equipment"/>
  </r>
  <r>
    <s v="HRS"/>
    <x v="2"/>
    <d v="2015-07-03T00:00:00"/>
    <n v="5083000000"/>
    <n v="3348000000"/>
    <n v="976000000"/>
    <s v=" $-   "/>
    <s v=" $-   "/>
    <x v="2"/>
    <s v="Telecommunications Equipment"/>
  </r>
  <r>
    <s v="HRS"/>
    <x v="3"/>
    <d v="2016-07-01T00:00:00"/>
    <n v="7467000000"/>
    <n v="5132000000"/>
    <n v="1186000000"/>
    <s v=" $-   "/>
    <s v=" $-   "/>
    <x v="2"/>
    <s v="Telecommunications Equipment"/>
  </r>
  <r>
    <s v="HSIC"/>
    <x v="0"/>
    <d v="2012-12-29T00:00:00"/>
    <n v="8939967000"/>
    <n v="6432454000"/>
    <n v="1873360000"/>
    <s v=" $-   "/>
    <s v=" $-   "/>
    <x v="3"/>
    <s v="Health Care Distributors"/>
  </r>
  <r>
    <s v="HSIC"/>
    <x v="1"/>
    <d v="2013-12-28T00:00:00"/>
    <n v="9560647000"/>
    <n v="6904633000"/>
    <n v="1978960000"/>
    <s v=" $-   "/>
    <s v=" $-   "/>
    <x v="3"/>
    <s v="Health Care Distributors"/>
  </r>
  <r>
    <s v="HSIC"/>
    <x v="2"/>
    <d v="2014-12-27T00:00:00"/>
    <n v="10371390000"/>
    <n v="7460075000"/>
    <n v="2196173000"/>
    <s v=" $-   "/>
    <s v=" $-   "/>
    <x v="3"/>
    <s v="Health Care Distributors"/>
  </r>
  <r>
    <s v="HSIC"/>
    <x v="3"/>
    <d v="2015-12-26T00:00:00"/>
    <n v="10629719000"/>
    <n v="7617460000"/>
    <n v="2243356000"/>
    <s v=" $-   "/>
    <s v=" $-   "/>
    <x v="3"/>
    <s v="Health Care Distributors"/>
  </r>
  <r>
    <s v="HST"/>
    <x v="0"/>
    <d v="2012-12-31T00:00:00"/>
    <n v="5059000000"/>
    <n v="1885000000"/>
    <n v="2101000000"/>
    <s v=" $-   "/>
    <n v="722000000"/>
    <x v="7"/>
    <s v="REITs"/>
  </r>
  <r>
    <s v="HST"/>
    <x v="1"/>
    <d v="2013-12-31T00:00:00"/>
    <n v="5166000000"/>
    <n v="1989000000"/>
    <n v="1968000000"/>
    <s v=" $-   "/>
    <n v="697000000"/>
    <x v="7"/>
    <s v="REITs"/>
  </r>
  <r>
    <s v="HST"/>
    <x v="2"/>
    <d v="2014-12-31T00:00:00"/>
    <n v="5354000000"/>
    <n v="2033000000"/>
    <n v="1920000000"/>
    <s v=" $-   "/>
    <n v="701000000"/>
    <x v="7"/>
    <s v="REITs"/>
  </r>
  <r>
    <s v="HST"/>
    <x v="3"/>
    <d v="2015-12-31T00:00:00"/>
    <n v="5387000000"/>
    <n v="2012000000"/>
    <n v="2011000000"/>
    <s v=" $-   "/>
    <n v="716000000"/>
    <x v="7"/>
    <s v="REITs"/>
  </r>
  <r>
    <s v="HSY"/>
    <x v="0"/>
    <d v="2012-12-31T00:00:00"/>
    <n v="6644252000"/>
    <n v="3784370000"/>
    <n v="1703796000"/>
    <s v=" $-   "/>
    <s v=" $-   "/>
    <x v="4"/>
    <s v="Packaged Foods &amp; Meats"/>
  </r>
  <r>
    <s v="HSY"/>
    <x v="1"/>
    <d v="2013-12-31T00:00:00"/>
    <n v="7146079000"/>
    <n v="3865231000"/>
    <n v="1924132000"/>
    <s v=" $-   "/>
    <s v=" $-   "/>
    <x v="4"/>
    <s v="Packaged Foods &amp; Meats"/>
  </r>
  <r>
    <s v="HSY"/>
    <x v="2"/>
    <d v="2014-12-31T00:00:00"/>
    <n v="7421768000"/>
    <n v="4085602000"/>
    <n v="1898284000"/>
    <s v=" $-   "/>
    <s v=" $-   "/>
    <x v="4"/>
    <s v="Packaged Foods &amp; Meats"/>
  </r>
  <r>
    <s v="HSY"/>
    <x v="3"/>
    <d v="2015-12-31T00:00:00"/>
    <n v="7386626000"/>
    <n v="4003951000"/>
    <n v="1969308000"/>
    <s v=" $-   "/>
    <s v=" $-   "/>
    <x v="4"/>
    <s v="Packaged Foods &amp; Meats"/>
  </r>
  <r>
    <s v="HUM"/>
    <x v="0"/>
    <d v="2013-12-31T00:00:00"/>
    <n v="41313000000"/>
    <n v="32564000000"/>
    <s v=" $-   "/>
    <s v=" $-   "/>
    <n v="6688000000"/>
    <x v="3"/>
    <s v="Managed Health Care"/>
  </r>
  <r>
    <s v="HUM"/>
    <x v="1"/>
    <d v="2014-12-31T00:00:00"/>
    <n v="48500000000"/>
    <n v="38166000000"/>
    <s v=" $-   "/>
    <s v=" $-   "/>
    <n v="7972000000"/>
    <x v="3"/>
    <s v="Managed Health Care"/>
  </r>
  <r>
    <s v="HUM"/>
    <x v="2"/>
    <d v="2015-12-31T00:00:00"/>
    <n v="54289000000"/>
    <n v="44269000000"/>
    <s v=" $-   "/>
    <s v=" $-   "/>
    <n v="7673000000"/>
    <x v="3"/>
    <s v="Managed Health Care"/>
  </r>
  <r>
    <s v="HUM"/>
    <x v="3"/>
    <d v="2016-12-31T00:00:00"/>
    <n v="54379000000"/>
    <n v="45007000000"/>
    <s v=" $-   "/>
    <s v=" $-   "/>
    <n v="7631000000"/>
    <x v="3"/>
    <s v="Managed Health Care"/>
  </r>
  <r>
    <s v="IBM"/>
    <x v="0"/>
    <d v="2012-12-31T00:00:00"/>
    <n v="102874000000"/>
    <n v="52513000000"/>
    <n v="22389000000"/>
    <n v="5816000000"/>
    <s v=" $-   "/>
    <x v="2"/>
    <s v="IT Consulting &amp; Other Services"/>
  </r>
  <r>
    <s v="IBM"/>
    <x v="1"/>
    <d v="2013-12-31T00:00:00"/>
    <n v="98367000000"/>
    <n v="49683000000"/>
    <n v="22629000000"/>
    <n v="5743000000"/>
    <s v=" $-   "/>
    <x v="2"/>
    <s v="IT Consulting &amp; Other Services"/>
  </r>
  <r>
    <s v="IBM"/>
    <x v="2"/>
    <d v="2014-12-31T00:00:00"/>
    <n v="92793000000"/>
    <n v="46386000000"/>
    <n v="22438000000"/>
    <n v="5437000000"/>
    <s v=" $-   "/>
    <x v="2"/>
    <s v="IT Consulting &amp; Other Services"/>
  </r>
  <r>
    <s v="IBM"/>
    <x v="3"/>
    <d v="2015-12-31T00:00:00"/>
    <n v="81741000000"/>
    <n v="41057000000"/>
    <n v="19748000000"/>
    <n v="5247000000"/>
    <s v=" $-   "/>
    <x v="2"/>
    <s v="IT Consulting &amp; Other Services"/>
  </r>
  <r>
    <s v="IDXX"/>
    <x v="0"/>
    <d v="2012-12-31T00:00:00"/>
    <n v="1293338000"/>
    <n v="594190000"/>
    <n v="354571000"/>
    <n v="82014000"/>
    <s v=" $-   "/>
    <x v="3"/>
    <s v="Health Care Equipment"/>
  </r>
  <r>
    <s v="IDXX"/>
    <x v="1"/>
    <d v="2013-12-31T00:00:00"/>
    <n v="1377058000"/>
    <n v="620940000"/>
    <n v="401353000"/>
    <n v="88003000"/>
    <s v=" $-   "/>
    <x v="3"/>
    <s v="Health Care Equipment"/>
  </r>
  <r>
    <s v="IDXX"/>
    <x v="2"/>
    <d v="2014-12-31T00:00:00"/>
    <n v="1485807000"/>
    <n v="669691000"/>
    <n v="457598000"/>
    <n v="98263000"/>
    <s v=" $-   "/>
    <x v="3"/>
    <s v="Health Care Equipment"/>
  </r>
  <r>
    <s v="IDXX"/>
    <x v="3"/>
    <d v="2015-12-31T00:00:00"/>
    <n v="1601892000"/>
    <n v="711622000"/>
    <n v="482465000"/>
    <n v="99681000"/>
    <s v=" $-   "/>
    <x v="3"/>
    <s v="Health Care Equipment"/>
  </r>
  <r>
    <s v="IFF"/>
    <x v="0"/>
    <d v="2012-12-31T00:00:00"/>
    <n v="2821446000"/>
    <n v="1645912000"/>
    <n v="453535000"/>
    <n v="233713000"/>
    <s v=" $-   "/>
    <x v="8"/>
    <s v="Specialty Chemicals"/>
  </r>
  <r>
    <s v="IFF"/>
    <x v="1"/>
    <d v="2013-12-31T00:00:00"/>
    <n v="2952896000"/>
    <n v="1668691000"/>
    <n v="505877000"/>
    <n v="259838000"/>
    <s v=" $-   "/>
    <x v="8"/>
    <s v="Specialty Chemicals"/>
  </r>
  <r>
    <s v="IFF"/>
    <x v="2"/>
    <d v="2014-12-31T00:00:00"/>
    <n v="3088533000"/>
    <n v="1726383000"/>
    <n v="514891000"/>
    <n v="253640000"/>
    <s v=" $-   "/>
    <x v="8"/>
    <s v="Specialty Chemicals"/>
  </r>
  <r>
    <s v="IFF"/>
    <x v="3"/>
    <d v="2015-12-31T00:00:00"/>
    <n v="3023189000"/>
    <n v="1671590000"/>
    <n v="509557000"/>
    <n v="246101000"/>
    <s v=" $-   "/>
    <x v="8"/>
    <s v="Specialty Chemicals"/>
  </r>
  <r>
    <s v="ILMN"/>
    <x v="0"/>
    <d v="2013-12-29T00:00:00"/>
    <n v="1421178000"/>
    <n v="509291000"/>
    <n v="397285000"/>
    <n v="276743000"/>
    <s v=" $-   "/>
    <x v="3"/>
    <s v="Life Sciences Tools &amp; Services"/>
  </r>
  <r>
    <s v="ILMN"/>
    <x v="1"/>
    <d v="2014-12-28T00:00:00"/>
    <n v="1861358000"/>
    <n v="563648000"/>
    <n v="471921000"/>
    <n v="388055000"/>
    <s v=" $-   "/>
    <x v="3"/>
    <s v="Life Sciences Tools &amp; Services"/>
  </r>
  <r>
    <s v="ILMN"/>
    <x v="2"/>
    <d v="2016-01-03T00:00:00"/>
    <n v="2219762000"/>
    <n v="670472000"/>
    <n v="522046000"/>
    <n v="401527000"/>
    <s v=" $-   "/>
    <x v="3"/>
    <s v="Life Sciences Tools &amp; Services"/>
  </r>
  <r>
    <s v="ILMN"/>
    <x v="3"/>
    <d v="2017-01-01T00:00:00"/>
    <n v="2398373000"/>
    <n v="731925000"/>
    <n v="584491000"/>
    <n v="504415000"/>
    <s v=" $-   "/>
    <x v="3"/>
    <s v="Life Sciences Tools &amp; Services"/>
  </r>
  <r>
    <s v="INTC"/>
    <x v="0"/>
    <d v="2013-12-28T00:00:00"/>
    <n v="52708000000"/>
    <n v="21187000000"/>
    <n v="8088000000"/>
    <n v="10611000000"/>
    <n v="291000000"/>
    <x v="2"/>
    <s v="Semiconductors"/>
  </r>
  <r>
    <s v="INTC"/>
    <x v="1"/>
    <d v="2014-12-27T00:00:00"/>
    <n v="55870000000"/>
    <n v="20261000000"/>
    <n v="8136000000"/>
    <n v="11537000000"/>
    <n v="294000000"/>
    <x v="2"/>
    <s v="Semiconductors"/>
  </r>
  <r>
    <s v="INTC"/>
    <x v="2"/>
    <d v="2015-12-26T00:00:00"/>
    <n v="55355000000"/>
    <n v="20676000000"/>
    <n v="7930000000"/>
    <n v="12128000000"/>
    <n v="265000000"/>
    <x v="2"/>
    <s v="Semiconductors"/>
  </r>
  <r>
    <s v="INTC"/>
    <x v="3"/>
    <d v="2016-12-31T00:00:00"/>
    <n v="59387000000"/>
    <n v="23196000000"/>
    <n v="8397000000"/>
    <n v="12740000000"/>
    <n v="294000000"/>
    <x v="2"/>
    <s v="Semiconductors"/>
  </r>
  <r>
    <s v="INTU"/>
    <x v="0"/>
    <d v="2013-07-31T00:00:00"/>
    <n v="3946000000"/>
    <n v="527000000"/>
    <n v="1534000000"/>
    <n v="647000000"/>
    <n v="30000000"/>
    <x v="2"/>
    <s v="Internet Software &amp; Services"/>
  </r>
  <r>
    <s v="INTU"/>
    <x v="1"/>
    <d v="2014-07-31T00:00:00"/>
    <n v="4243000000"/>
    <n v="603000000"/>
    <n v="1601000000"/>
    <n v="714000000"/>
    <n v="25000000"/>
    <x v="2"/>
    <s v="Internet Software &amp; Services"/>
  </r>
  <r>
    <s v="INTU"/>
    <x v="2"/>
    <d v="2015-07-31T00:00:00"/>
    <n v="4192000000"/>
    <n v="695000000"/>
    <n v="1771000000"/>
    <n v="798000000"/>
    <n v="42000000"/>
    <x v="2"/>
    <s v="Internet Software &amp; Services"/>
  </r>
  <r>
    <s v="INTU"/>
    <x v="3"/>
    <d v="2016-07-31T00:00:00"/>
    <n v="4694000000"/>
    <n v="730000000"/>
    <n v="1807000000"/>
    <n v="881000000"/>
    <n v="34000000"/>
    <x v="2"/>
    <s v="Internet Software &amp; Services"/>
  </r>
  <r>
    <s v="IP"/>
    <x v="0"/>
    <d v="2012-12-31T00:00:00"/>
    <n v="21852000000"/>
    <n v="15287000000"/>
    <n v="3303000000"/>
    <s v=" $-   "/>
    <n v="1473000000"/>
    <x v="8"/>
    <s v="Paper Packaging"/>
  </r>
  <r>
    <s v="IP"/>
    <x v="1"/>
    <d v="2013-12-31T00:00:00"/>
    <n v="23483000000"/>
    <n v="16282000000"/>
    <n v="3557000000"/>
    <s v=" $-   "/>
    <n v="1531000000"/>
    <x v="8"/>
    <s v="Paper Packaging"/>
  </r>
  <r>
    <s v="IP"/>
    <x v="2"/>
    <d v="2014-12-31T00:00:00"/>
    <n v="23617000000"/>
    <n v="16254000000"/>
    <n v="3494000000"/>
    <s v=" $-   "/>
    <n v="1406000000"/>
    <x v="8"/>
    <s v="Paper Packaging"/>
  </r>
  <r>
    <s v="IP"/>
    <x v="3"/>
    <d v="2015-12-31T00:00:00"/>
    <n v="22365000000"/>
    <n v="15468000000"/>
    <n v="3219000000"/>
    <s v=" $-   "/>
    <n v="1294000000"/>
    <x v="8"/>
    <s v="Paper Packaging"/>
  </r>
  <r>
    <s v="IPG"/>
    <x v="0"/>
    <d v="2012-12-31T00:00:00"/>
    <n v="6956200000"/>
    <s v=" $-   "/>
    <n v="6279100000"/>
    <s v=" $-   "/>
    <s v=" $-   "/>
    <x v="1"/>
    <s v="Advertising"/>
  </r>
  <r>
    <s v="IPG"/>
    <x v="1"/>
    <d v="2013-12-31T00:00:00"/>
    <n v="7122300000"/>
    <s v=" $-   "/>
    <n v="6463400000"/>
    <s v=" $-   "/>
    <s v=" $-   "/>
    <x v="1"/>
    <s v="Advertising"/>
  </r>
  <r>
    <s v="IPG"/>
    <x v="2"/>
    <d v="2014-12-31T00:00:00"/>
    <n v="7537100000"/>
    <s v=" $-   "/>
    <n v="6748500000"/>
    <s v=" $-   "/>
    <s v=" $-   "/>
    <x v="1"/>
    <s v="Advertising"/>
  </r>
  <r>
    <s v="IPG"/>
    <x v="3"/>
    <d v="2015-12-31T00:00:00"/>
    <n v="7613800000"/>
    <s v=" $-   "/>
    <n v="6742700000"/>
    <s v=" $-   "/>
    <s v=" $-   "/>
    <x v="1"/>
    <s v="Advertising"/>
  </r>
  <r>
    <s v="IRM"/>
    <x v="0"/>
    <d v="2012-12-31T00:00:00"/>
    <n v="3003955000"/>
    <n v="1277113000"/>
    <n v="850371000"/>
    <s v=" $-   "/>
    <n v="316344000"/>
    <x v="7"/>
    <s v="REITs"/>
  </r>
  <r>
    <s v="IRM"/>
    <x v="1"/>
    <d v="2013-12-31T00:00:00"/>
    <n v="3024623000"/>
    <n v="1288878000"/>
    <n v="924031000"/>
    <s v=" $-   "/>
    <n v="322037000"/>
    <x v="7"/>
    <s v="REITs"/>
  </r>
  <r>
    <s v="IRM"/>
    <x v="2"/>
    <d v="2014-12-31T00:00:00"/>
    <n v="3117693000"/>
    <n v="1344636000"/>
    <n v="869572000"/>
    <s v=" $-   "/>
    <n v="353143000"/>
    <x v="7"/>
    <s v="REITs"/>
  </r>
  <r>
    <s v="IRM"/>
    <x v="3"/>
    <d v="2015-12-31T00:00:00"/>
    <n v="3007976000"/>
    <n v="1290025000"/>
    <n v="844960000"/>
    <s v=" $-   "/>
    <n v="345464000"/>
    <x v="7"/>
    <s v="REITs"/>
  </r>
  <r>
    <s v="ISRG"/>
    <x v="0"/>
    <d v="2013-12-31T00:00:00"/>
    <n v="2265100000"/>
    <n v="670900000"/>
    <n v="574000000"/>
    <n v="167700000"/>
    <s v=" $-   "/>
    <x v="3"/>
    <s v="Health Care Equipment"/>
  </r>
  <r>
    <s v="ISRG"/>
    <x v="1"/>
    <d v="2014-12-31T00:00:00"/>
    <n v="2131700000"/>
    <n v="717900000"/>
    <n v="691000000"/>
    <n v="178000000"/>
    <s v=" $-   "/>
    <x v="3"/>
    <s v="Health Care Equipment"/>
  </r>
  <r>
    <s v="ISRG"/>
    <x v="2"/>
    <d v="2015-12-31T00:00:00"/>
    <n v="2384400000"/>
    <n v="806500000"/>
    <n v="640500000"/>
    <n v="197400000"/>
    <s v=" $-   "/>
    <x v="3"/>
    <s v="Health Care Equipment"/>
  </r>
  <r>
    <s v="ISRG"/>
    <x v="3"/>
    <d v="2016-12-31T00:00:00"/>
    <n v="2704400000"/>
    <n v="814300000"/>
    <n v="705300000"/>
    <n v="239600000"/>
    <s v=" $-   "/>
    <x v="3"/>
    <s v="Health Care Equipment"/>
  </r>
  <r>
    <s v="ITW"/>
    <x v="0"/>
    <d v="2013-12-31T00:00:00"/>
    <n v="14135000000"/>
    <n v="8554000000"/>
    <n v="2815000000"/>
    <s v=" $-   "/>
    <n v="250000000"/>
    <x v="0"/>
    <s v="Industrial Machinery"/>
  </r>
  <r>
    <s v="ITW"/>
    <x v="1"/>
    <d v="2014-12-31T00:00:00"/>
    <n v="14484000000"/>
    <n v="8673000000"/>
    <n v="2678000000"/>
    <s v=" $-   "/>
    <n v="245000000"/>
    <x v="0"/>
    <s v="Industrial Machinery"/>
  </r>
  <r>
    <s v="ITW"/>
    <x v="2"/>
    <d v="2015-12-31T00:00:00"/>
    <n v="13405000000"/>
    <n v="7888000000"/>
    <n v="2417000000"/>
    <s v=" $-   "/>
    <n v="233000000"/>
    <x v="0"/>
    <s v="Industrial Machinery"/>
  </r>
  <r>
    <s v="ITW"/>
    <x v="3"/>
    <d v="2016-12-31T00:00:00"/>
    <n v="13599000000"/>
    <n v="7896000000"/>
    <n v="2415000000"/>
    <s v=" $-   "/>
    <n v="224000000"/>
    <x v="0"/>
    <s v="Industrial Machinery"/>
  </r>
  <r>
    <s v="IVZ"/>
    <x v="0"/>
    <d v="2012-12-31T00:00:00"/>
    <n v="4050400000"/>
    <s v=" $-   "/>
    <n v="3207800000"/>
    <s v=" $-   "/>
    <s v=" $-   "/>
    <x v="6"/>
    <s v="Asset Management &amp; Custody Banks"/>
  </r>
  <r>
    <s v="IVZ"/>
    <x v="1"/>
    <d v="2013-12-31T00:00:00"/>
    <n v="4644600000"/>
    <s v=" $-   "/>
    <n v="3524400000"/>
    <s v=" $-   "/>
    <s v=" $-   "/>
    <x v="6"/>
    <s v="Asset Management &amp; Custody Banks"/>
  </r>
  <r>
    <s v="IVZ"/>
    <x v="2"/>
    <d v="2014-12-31T00:00:00"/>
    <n v="5147100000"/>
    <s v=" $-   "/>
    <n v="3870200000"/>
    <s v=" $-   "/>
    <s v=" $-   "/>
    <x v="6"/>
    <s v="Asset Management &amp; Custody Banks"/>
  </r>
  <r>
    <s v="IVZ"/>
    <x v="3"/>
    <d v="2015-12-31T00:00:00"/>
    <n v="5122900000"/>
    <s v=" $-   "/>
    <n v="3764500000"/>
    <s v=" $-   "/>
    <s v=" $-   "/>
    <x v="6"/>
    <s v="Asset Management &amp; Custody Banks"/>
  </r>
  <r>
    <s v="JBHT"/>
    <x v="0"/>
    <d v="2012-12-31T00:00:00"/>
    <n v="5054980000"/>
    <n v="3230857000"/>
    <n v="1064757000"/>
    <s v=" $-   "/>
    <n v="229166000"/>
    <x v="0"/>
    <s v="Trucking"/>
  </r>
  <r>
    <s v="JBHT"/>
    <x v="1"/>
    <d v="2013-12-31T00:00:00"/>
    <n v="5584571000"/>
    <n v="3570801000"/>
    <n v="1183682000"/>
    <s v=" $-   "/>
    <n v="253380000"/>
    <x v="0"/>
    <s v="Trucking"/>
  </r>
  <r>
    <s v="JBHT"/>
    <x v="2"/>
    <d v="2014-12-31T00:00:00"/>
    <n v="6165441000"/>
    <n v="3898403000"/>
    <n v="1341000000"/>
    <s v=" $-   "/>
    <n v="294496000"/>
    <x v="0"/>
    <s v="Trucking"/>
  </r>
  <r>
    <s v="JBHT"/>
    <x v="3"/>
    <d v="2015-12-31T00:00:00"/>
    <n v="6187646000"/>
    <n v="3665578000"/>
    <n v="1466761000"/>
    <s v=" $-   "/>
    <n v="339613000"/>
    <x v="0"/>
    <s v="Trucking"/>
  </r>
  <r>
    <s v="JEC"/>
    <x v="0"/>
    <d v="2013-09-27T00:00:00"/>
    <n v="11818376000"/>
    <n v="9976057000"/>
    <n v="1173340000"/>
    <s v=" $-   "/>
    <s v=" $-   "/>
    <x v="0"/>
    <s v="Industrial Conglomerates"/>
  </r>
  <r>
    <s v="JEC"/>
    <x v="1"/>
    <d v="2014-09-26T00:00:00"/>
    <n v="12695157000"/>
    <n v="10621373000"/>
    <n v="1545716000"/>
    <s v=" $-   "/>
    <s v=" $-   "/>
    <x v="0"/>
    <s v="Industrial Conglomerates"/>
  </r>
  <r>
    <s v="JEC"/>
    <x v="2"/>
    <d v="2015-10-02T00:00:00"/>
    <n v="12114832000"/>
    <n v="10146494000"/>
    <n v="1522811000"/>
    <s v=" $-   "/>
    <s v=" $-   "/>
    <x v="0"/>
    <s v="Industrial Conglomerates"/>
  </r>
  <r>
    <s v="JEC"/>
    <x v="3"/>
    <d v="2016-09-30T00:00:00"/>
    <n v="10964157000"/>
    <n v="9196326000"/>
    <n v="1429233000"/>
    <s v=" $-   "/>
    <s v=" $-   "/>
    <x v="0"/>
    <s v="Industrial Conglomerates"/>
  </r>
  <r>
    <s v="JNPR"/>
    <x v="0"/>
    <d v="2012-12-31T00:00:00"/>
    <n v="4365400000"/>
    <n v="1656600000"/>
    <n v="1252300000"/>
    <n v="1101600000"/>
    <s v=" $-   "/>
    <x v="2"/>
    <s v="Networking Equipment"/>
  </r>
  <r>
    <s v="JNPR"/>
    <x v="1"/>
    <d v="2013-12-31T00:00:00"/>
    <n v="4669100000"/>
    <n v="1727700000"/>
    <n v="1293200000"/>
    <n v="1043200000"/>
    <s v=" $-   "/>
    <x v="2"/>
    <s v="Networking Equipment"/>
  </r>
  <r>
    <s v="JNPR"/>
    <x v="2"/>
    <d v="2014-12-31T00:00:00"/>
    <n v="4627100000"/>
    <n v="1768900000"/>
    <n v="1254700000"/>
    <n v="1006200000"/>
    <s v=" $-   "/>
    <x v="2"/>
    <s v="Networking Equipment"/>
  </r>
  <r>
    <s v="JNPR"/>
    <x v="3"/>
    <d v="2015-12-31T00:00:00"/>
    <n v="4857800000"/>
    <n v="1779200000"/>
    <n v="1172700000"/>
    <n v="994500000"/>
    <s v=" $-   "/>
    <x v="2"/>
    <s v="Networking Equipment"/>
  </r>
  <r>
    <s v="JPM"/>
    <x v="0"/>
    <d v="2012-12-31T00:00:00"/>
    <n v="93646000000"/>
    <s v=" $-   "/>
    <n v="64729000000"/>
    <s v=" $-   "/>
    <n v="3385000000"/>
    <x v="6"/>
    <s v="Banks"/>
  </r>
  <r>
    <s v="JPM"/>
    <x v="1"/>
    <d v="2013-12-31T00:00:00"/>
    <n v="97142000000"/>
    <s v=" $-   "/>
    <n v="70467000000"/>
    <s v=" $-   "/>
    <n v="225000000"/>
    <x v="6"/>
    <s v="Banks"/>
  </r>
  <r>
    <s v="JPM"/>
    <x v="2"/>
    <d v="2014-12-31T00:00:00"/>
    <n v="91973000000"/>
    <s v=" $-   "/>
    <n v="61274000000"/>
    <s v=" $-   "/>
    <n v="3139000000"/>
    <x v="6"/>
    <s v="Banks"/>
  </r>
  <r>
    <s v="JPM"/>
    <x v="3"/>
    <d v="2015-12-31T00:00:00"/>
    <n v="89716000000"/>
    <s v=" $-   "/>
    <n v="59014000000"/>
    <s v=" $-   "/>
    <n v="3827000000"/>
    <x v="6"/>
    <s v="Banks"/>
  </r>
  <r>
    <s v="JWN"/>
    <x v="0"/>
    <d v="2013-02-02T00:00:00"/>
    <n v="12134000000"/>
    <n v="7432000000"/>
    <n v="3357000000"/>
    <s v=" $-   "/>
    <s v=" $-   "/>
    <x v="1"/>
    <s v="Department Stores"/>
  </r>
  <r>
    <s v="JWN"/>
    <x v="1"/>
    <d v="2014-02-01T00:00:00"/>
    <n v="12540000000"/>
    <n v="7737000000"/>
    <n v="3453000000"/>
    <s v=" $-   "/>
    <s v=" $-   "/>
    <x v="1"/>
    <s v="Department Stores"/>
  </r>
  <r>
    <s v="JWN"/>
    <x v="2"/>
    <d v="2015-01-31T00:00:00"/>
    <n v="13506000000"/>
    <n v="8406000000"/>
    <n v="3777000000"/>
    <s v=" $-   "/>
    <s v=" $-   "/>
    <x v="1"/>
    <s v="Department Stores"/>
  </r>
  <r>
    <s v="JWN"/>
    <x v="3"/>
    <d v="2016-01-30T00:00:00"/>
    <n v="14437000000"/>
    <n v="9168000000"/>
    <n v="4168000000"/>
    <s v=" $-   "/>
    <s v=" $-   "/>
    <x v="1"/>
    <s v="Department Stores"/>
  </r>
  <r>
    <s v="K"/>
    <x v="0"/>
    <d v="2012-12-29T00:00:00"/>
    <n v="14197000000"/>
    <n v="8763000000"/>
    <n v="3872000000"/>
    <s v=" $-   "/>
    <s v=" $-   "/>
    <x v="4"/>
    <s v="Packaged Foods &amp; Meats"/>
  </r>
  <r>
    <s v="K"/>
    <x v="1"/>
    <d v="2013-12-28T00:00:00"/>
    <n v="14792000000"/>
    <n v="8689000000"/>
    <n v="3266000000"/>
    <s v=" $-   "/>
    <s v=" $-   "/>
    <x v="4"/>
    <s v="Packaged Foods &amp; Meats"/>
  </r>
  <r>
    <s v="K"/>
    <x v="2"/>
    <d v="2015-01-03T00:00:00"/>
    <n v="14580000000"/>
    <n v="9517000000"/>
    <n v="4039000000"/>
    <s v=" $-   "/>
    <s v=" $-   "/>
    <x v="4"/>
    <s v="Packaged Foods &amp; Meats"/>
  </r>
  <r>
    <s v="K"/>
    <x v="3"/>
    <d v="2016-01-02T00:00:00"/>
    <n v="13525000000"/>
    <n v="8844000000"/>
    <n v="3590000000"/>
    <s v=" $-   "/>
    <s v=" $-   "/>
    <x v="4"/>
    <s v="Packaged Foods &amp; Meats"/>
  </r>
  <r>
    <s v="KEY"/>
    <x v="0"/>
    <d v="2013-09-30T00:00:00"/>
    <n v="1287577000"/>
    <n v="1073447000"/>
    <n v="174085000"/>
    <s v=" $-   "/>
    <n v="12784000"/>
    <x v="6"/>
    <s v="Banks"/>
  </r>
  <r>
    <s v="KEY"/>
    <x v="1"/>
    <d v="2014-09-30T00:00:00"/>
    <n v="1463767000"/>
    <n v="1200308000"/>
    <n v="194491000"/>
    <s v=" $-   "/>
    <n v="13279000"/>
    <x v="6"/>
    <s v="Banks"/>
  </r>
  <r>
    <s v="KEY"/>
    <x v="2"/>
    <d v="2015-09-30T00:00:00"/>
    <n v="1627413000"/>
    <n v="1354969000"/>
    <n v="207519000"/>
    <s v=" $-   "/>
    <n v="13338000"/>
    <x v="6"/>
    <s v="Banks"/>
  </r>
  <r>
    <s v="KEY"/>
    <x v="3"/>
    <d v="2016-09-30T00:00:00"/>
    <n v="1822114000"/>
    <n v="1524907000"/>
    <n v="224088000"/>
    <s v=" $-   "/>
    <n v="13794000"/>
    <x v="6"/>
    <s v="Banks"/>
  </r>
  <r>
    <s v="KIM"/>
    <x v="0"/>
    <d v="2012-12-31T00:00:00"/>
    <n v="793373000"/>
    <n v="206974000"/>
    <n v="123524000"/>
    <s v=" $-   "/>
    <n v="214827000"/>
    <x v="7"/>
    <s v="REITs"/>
  </r>
  <r>
    <s v="KIM"/>
    <x v="1"/>
    <d v="2013-12-31T00:00:00"/>
    <n v="861527000"/>
    <n v="221498000"/>
    <n v="127470000"/>
    <s v=" $-   "/>
    <n v="224713000"/>
    <x v="7"/>
    <s v="REITs"/>
  </r>
  <r>
    <s v="KIM"/>
    <x v="2"/>
    <d v="2014-12-31T00:00:00"/>
    <n v="993897000"/>
    <n v="258617000"/>
    <n v="122201000"/>
    <s v=" $-   "/>
    <n v="258074000"/>
    <x v="7"/>
    <s v="REITs"/>
  </r>
  <r>
    <s v="KIM"/>
    <x v="3"/>
    <d v="2015-12-31T00:00:00"/>
    <n v="1166769000"/>
    <n v="304477000"/>
    <n v="122735000"/>
    <s v=" $-   "/>
    <n v="344527000"/>
    <x v="7"/>
    <s v="REITs"/>
  </r>
  <r>
    <s v="KLAC"/>
    <x v="0"/>
    <d v="2013-06-30T00:00:00"/>
    <n v="2842781000"/>
    <n v="1237452000"/>
    <n v="387812000"/>
    <n v="487832000"/>
    <s v=" $-   "/>
    <x v="2"/>
    <s v="Semiconductor Equipment"/>
  </r>
  <r>
    <s v="KLAC"/>
    <x v="1"/>
    <d v="2014-06-30T00:00:00"/>
    <n v="2929408000"/>
    <n v="1232962000"/>
    <n v="384907000"/>
    <n v="539469000"/>
    <s v=" $-   "/>
    <x v="2"/>
    <s v="Semiconductor Equipment"/>
  </r>
  <r>
    <s v="KLAC"/>
    <x v="2"/>
    <d v="2015-06-30T00:00:00"/>
    <n v="2814049000"/>
    <n v="1215229000"/>
    <n v="406864000"/>
    <n v="530616000"/>
    <s v=" $-   "/>
    <x v="2"/>
    <s v="Semiconductor Equipment"/>
  </r>
  <r>
    <s v="KLAC"/>
    <x v="3"/>
    <d v="2016-06-30T00:00:00"/>
    <n v="2984493000"/>
    <n v="1163391000"/>
    <n v="379399000"/>
    <n v="481258000"/>
    <s v=" $-   "/>
    <x v="2"/>
    <s v="Semiconductor Equipment"/>
  </r>
  <r>
    <s v="KMB"/>
    <x v="0"/>
    <d v="2013-12-31T00:00:00"/>
    <n v="19561000000"/>
    <n v="12952000000"/>
    <n v="3706000000"/>
    <s v=" $-   "/>
    <s v=" $-   "/>
    <x v="4"/>
    <s v="Household Products"/>
  </r>
  <r>
    <s v="KMB"/>
    <x v="1"/>
    <d v="2014-12-31T00:00:00"/>
    <n v="19724000000"/>
    <n v="13041000000"/>
    <n v="4162000000"/>
    <s v=" $-   "/>
    <s v=" $-   "/>
    <x v="4"/>
    <s v="Household Products"/>
  </r>
  <r>
    <s v="KMB"/>
    <x v="2"/>
    <d v="2015-12-31T00:00:00"/>
    <n v="18591000000"/>
    <n v="11967000000"/>
    <n v="5011000000"/>
    <s v=" $-   "/>
    <s v=" $-   "/>
    <x v="4"/>
    <s v="Household Products"/>
  </r>
  <r>
    <s v="KMB"/>
    <x v="3"/>
    <d v="2016-12-31T00:00:00"/>
    <n v="18202000000"/>
    <n v="11551000000"/>
    <n v="3334000000"/>
    <s v=" $-   "/>
    <s v=" $-   "/>
    <x v="4"/>
    <s v="Household Products"/>
  </r>
  <r>
    <s v="KMI"/>
    <x v="0"/>
    <d v="2013-12-31T00:00:00"/>
    <n v="14070000000"/>
    <n v="7365000000"/>
    <n v="1007000000"/>
    <s v=" $-   "/>
    <n v="1806000000"/>
    <x v="9"/>
    <s v="Oil &amp; Gas Refining &amp; Marketing &amp; Transportation"/>
  </r>
  <r>
    <s v="KMI"/>
    <x v="1"/>
    <d v="2014-12-31T00:00:00"/>
    <n v="16226000000"/>
    <n v="8435000000"/>
    <n v="1029000000"/>
    <s v=" $-   "/>
    <n v="2040000000"/>
    <x v="9"/>
    <s v="Oil &amp; Gas Refining &amp; Marketing &amp; Transportation"/>
  </r>
  <r>
    <s v="KMI"/>
    <x v="2"/>
    <d v="2015-12-31T00:00:00"/>
    <n v="14403000000"/>
    <n v="6452000000"/>
    <n v="1126000000"/>
    <s v=" $-   "/>
    <n v="2309000000"/>
    <x v="9"/>
    <s v="Oil &amp; Gas Refining &amp; Marketing &amp; Transportation"/>
  </r>
  <r>
    <s v="KMI"/>
    <x v="3"/>
    <d v="2016-12-31T00:00:00"/>
    <n v="13058000000"/>
    <n v="5801000000"/>
    <n v="1089000000"/>
    <s v=" $-   "/>
    <n v="2209000000"/>
    <x v="9"/>
    <s v="Oil &amp; Gas Refining &amp; Marketing &amp; Transportation"/>
  </r>
  <r>
    <s v="KMX"/>
    <x v="0"/>
    <d v="2013-02-28T00:00:00"/>
    <n v="10962818000"/>
    <n v="9498456000"/>
    <n v="731767000"/>
    <s v=" $-   "/>
    <s v=" $-   "/>
    <x v="1"/>
    <s v="Specialty Stores"/>
  </r>
  <r>
    <s v="KMX"/>
    <x v="1"/>
    <d v="2014-02-28T00:00:00"/>
    <n v="12574299000"/>
    <n v="10925598000"/>
    <n v="819048000"/>
    <s v=" $-   "/>
    <s v=" $-   "/>
    <x v="1"/>
    <s v="Specialty Stores"/>
  </r>
  <r>
    <s v="KMX"/>
    <x v="2"/>
    <d v="2015-02-28T00:00:00"/>
    <n v="14268716000"/>
    <n v="12381189000"/>
    <n v="890431000"/>
    <s v=" $-   "/>
    <s v=" $-   "/>
    <x v="1"/>
    <s v="Specialty Stores"/>
  </r>
  <r>
    <s v="KMX"/>
    <x v="3"/>
    <d v="2016-02-29T00:00:00"/>
    <n v="15149675000"/>
    <n v="13130915000"/>
    <n v="959899000"/>
    <s v=" $-   "/>
    <s v=" $-   "/>
    <x v="1"/>
    <s v="Specialty Stores"/>
  </r>
  <r>
    <s v="KO"/>
    <x v="0"/>
    <d v="2012-12-31T00:00:00"/>
    <n v="48017000000"/>
    <n v="19053000000"/>
    <n v="18185000000"/>
    <s v=" $-   "/>
    <s v=" $-   "/>
    <x v="4"/>
    <s v="Soft Drinks"/>
  </r>
  <r>
    <s v="KO"/>
    <x v="1"/>
    <d v="2013-12-31T00:00:00"/>
    <n v="46854000000"/>
    <n v="18421000000"/>
    <n v="18205000000"/>
    <s v=" $-   "/>
    <s v=" $-   "/>
    <x v="4"/>
    <s v="Soft Drinks"/>
  </r>
  <r>
    <s v="KO"/>
    <x v="2"/>
    <d v="2014-12-31T00:00:00"/>
    <n v="45998000000"/>
    <n v="17889000000"/>
    <n v="18401000000"/>
    <s v=" $-   "/>
    <s v=" $-   "/>
    <x v="4"/>
    <s v="Soft Drinks"/>
  </r>
  <r>
    <s v="KO"/>
    <x v="3"/>
    <d v="2015-12-31T00:00:00"/>
    <n v="44294000000"/>
    <n v="17482000000"/>
    <n v="18084000000"/>
    <s v=" $-   "/>
    <s v=" $-   "/>
    <x v="4"/>
    <s v="Soft Drinks"/>
  </r>
  <r>
    <s v="KORS"/>
    <x v="0"/>
    <d v="2013-03-30T00:00:00"/>
    <n v="2181732000"/>
    <n v="875166000"/>
    <n v="621536000"/>
    <s v=" $-   "/>
    <n v="54291000"/>
    <x v="1"/>
    <s v="Apparel, Accessories &amp; Luxury Goods"/>
  </r>
  <r>
    <s v="KORS"/>
    <x v="1"/>
    <d v="2014-03-29T00:00:00"/>
    <n v="3310800000"/>
    <n v="1294700000"/>
    <n v="926900000"/>
    <s v=" $-   "/>
    <n v="79700000"/>
    <x v="1"/>
    <s v="Apparel, Accessories &amp; Luxury Goods"/>
  </r>
  <r>
    <s v="KORS"/>
    <x v="2"/>
    <d v="2015-03-28T00:00:00"/>
    <n v="4371500000"/>
    <n v="1723800000"/>
    <n v="1251500000"/>
    <s v=" $-   "/>
    <n v="138400000"/>
    <x v="1"/>
    <s v="Apparel, Accessories &amp; Luxury Goods"/>
  </r>
  <r>
    <s v="KORS"/>
    <x v="3"/>
    <d v="2016-04-02T00:00:00"/>
    <n v="4712100000"/>
    <n v="1914900000"/>
    <n v="1428000000"/>
    <s v=" $-   "/>
    <n v="183200000"/>
    <x v="1"/>
    <s v="Apparel, Accessories &amp; Luxury Goods"/>
  </r>
  <r>
    <s v="KR"/>
    <x v="0"/>
    <d v="2013-02-02T00:00:00"/>
    <n v="96619000000"/>
    <n v="76726000000"/>
    <n v="15477000000"/>
    <s v=" $-   "/>
    <n v="1652000000"/>
    <x v="4"/>
    <s v="Food Retail"/>
  </r>
  <r>
    <s v="KR"/>
    <x v="1"/>
    <d v="2014-02-01T00:00:00"/>
    <n v="98375000000"/>
    <n v="78138000000"/>
    <n v="15809000000"/>
    <s v=" $-   "/>
    <n v="1703000000"/>
    <x v="4"/>
    <s v="Food Retail"/>
  </r>
  <r>
    <s v="KR"/>
    <x v="2"/>
    <d v="2015-01-31T00:00:00"/>
    <n v="108465000000"/>
    <n v="85512000000"/>
    <n v="17868000000"/>
    <s v=" $-   "/>
    <n v="1948000000"/>
    <x v="4"/>
    <s v="Food Retail"/>
  </r>
  <r>
    <s v="KR"/>
    <x v="3"/>
    <d v="2016-01-30T00:00:00"/>
    <n v="109830000000"/>
    <n v="85496000000"/>
    <n v="18669000000"/>
    <s v=" $-   "/>
    <n v="2089000000"/>
    <x v="4"/>
    <s v="Food Retail"/>
  </r>
  <r>
    <s v="KSS"/>
    <x v="0"/>
    <d v="2013-02-02T00:00:00"/>
    <n v="19279000000"/>
    <n v="12289000000"/>
    <n v="4267000000"/>
    <s v=" $-   "/>
    <n v="833000000"/>
    <x v="1"/>
    <s v="General Merchandise Stores"/>
  </r>
  <r>
    <s v="KSS"/>
    <x v="1"/>
    <d v="2014-02-01T00:00:00"/>
    <n v="19031000000"/>
    <n v="12087000000"/>
    <n v="4313000000"/>
    <s v=" $-   "/>
    <n v="889000000"/>
    <x v="1"/>
    <s v="General Merchandise Stores"/>
  </r>
  <r>
    <s v="KSS"/>
    <x v="2"/>
    <d v="2015-01-31T00:00:00"/>
    <n v="19023000000"/>
    <n v="12098000000"/>
    <n v="4350000000"/>
    <s v=" $-   "/>
    <n v="886000000"/>
    <x v="1"/>
    <s v="General Merchandise Stores"/>
  </r>
  <r>
    <s v="KSS"/>
    <x v="3"/>
    <d v="2016-01-30T00:00:00"/>
    <n v="19204000000"/>
    <n v="12265000000"/>
    <n v="4452000000"/>
    <s v=" $-   "/>
    <n v="934000000"/>
    <x v="1"/>
    <s v="General Merchandise Stores"/>
  </r>
  <r>
    <s v="KSU"/>
    <x v="0"/>
    <d v="2013-12-31T00:00:00"/>
    <n v="2369300000"/>
    <n v="805300000"/>
    <n v="602100000"/>
    <s v=" $-   "/>
    <n v="223300000"/>
    <x v="0"/>
    <s v="Railroads"/>
  </r>
  <r>
    <s v="KSU"/>
    <x v="1"/>
    <d v="2014-12-31T00:00:00"/>
    <n v="2577100000"/>
    <n v="877900000"/>
    <n v="632000000"/>
    <s v=" $-   "/>
    <n v="258100000"/>
    <x v="0"/>
    <s v="Railroads"/>
  </r>
  <r>
    <s v="KSU"/>
    <x v="2"/>
    <d v="2015-12-31T00:00:00"/>
    <n v="2418800000"/>
    <n v="759200000"/>
    <n v="571200000"/>
    <s v=" $-   "/>
    <n v="284600000"/>
    <x v="0"/>
    <s v="Railroads"/>
  </r>
  <r>
    <s v="KSU"/>
    <x v="3"/>
    <d v="2016-12-31T00:00:00"/>
    <n v="2334200000"/>
    <n v="691100000"/>
    <n v="519600000"/>
    <s v=" $-   "/>
    <n v="305000000"/>
    <x v="0"/>
    <s v="Railroads"/>
  </r>
  <r>
    <s v="LB"/>
    <x v="0"/>
    <d v="2013-02-02T00:00:00"/>
    <n v="10459000000"/>
    <n v="6073000000"/>
    <n v="2720000000"/>
    <s v=" $-   "/>
    <s v=" $-   "/>
    <x v="1"/>
    <s v="Apparel Retail"/>
  </r>
  <r>
    <s v="LB"/>
    <x v="1"/>
    <d v="2014-02-01T00:00:00"/>
    <n v="10773000000"/>
    <n v="6344000000"/>
    <n v="2686000000"/>
    <s v=" $-   "/>
    <s v=" $-   "/>
    <x v="1"/>
    <s v="Apparel Retail"/>
  </r>
  <r>
    <s v="LB"/>
    <x v="2"/>
    <d v="2015-01-31T00:00:00"/>
    <n v="11454000000"/>
    <n v="6646000000"/>
    <n v="2855000000"/>
    <s v=" $-   "/>
    <s v=" $-   "/>
    <x v="1"/>
    <s v="Apparel Retail"/>
  </r>
  <r>
    <s v="LB"/>
    <x v="3"/>
    <d v="2016-01-30T00:00:00"/>
    <n v="12154000000"/>
    <n v="6950000000"/>
    <n v="3012000000"/>
    <s v=" $-   "/>
    <s v=" $-   "/>
    <x v="1"/>
    <s v="Apparel Retail"/>
  </r>
  <r>
    <s v="LEG"/>
    <x v="0"/>
    <d v="2012-12-31T00:00:00"/>
    <n v="3414500000"/>
    <n v="2718900000"/>
    <n v="346100000"/>
    <s v=" $-   "/>
    <n v="25100000"/>
    <x v="0"/>
    <s v="Industrial Conglomerates"/>
  </r>
  <r>
    <s v="LEG"/>
    <x v="1"/>
    <d v="2013-12-31T00:00:00"/>
    <n v="3477200000"/>
    <n v="2767300000"/>
    <n v="346900000"/>
    <s v=" $-   "/>
    <n v="25400000"/>
    <x v="0"/>
    <s v="Industrial Conglomerates"/>
  </r>
  <r>
    <s v="LEG"/>
    <x v="2"/>
    <d v="2014-12-31T00:00:00"/>
    <n v="3782300000"/>
    <n v="2991900000"/>
    <n v="439200000"/>
    <s v=" $-   "/>
    <n v="19700000"/>
    <x v="0"/>
    <s v="Industrial Conglomerates"/>
  </r>
  <r>
    <s v="LEG"/>
    <x v="3"/>
    <d v="2015-12-31T00:00:00"/>
    <n v="3917200000"/>
    <n v="2994000000"/>
    <n v="411800000"/>
    <s v=" $-   "/>
    <n v="20800000"/>
    <x v="0"/>
    <s v="Industrial Conglomerates"/>
  </r>
  <r>
    <s v="LEN"/>
    <x v="0"/>
    <d v="2013-11-30T00:00:00"/>
    <n v="5935095000"/>
    <n v="4920664000"/>
    <n v="328595000"/>
    <s v=" $-   "/>
    <s v=" $-   "/>
    <x v="1"/>
    <s v="Homebuilding"/>
  </r>
  <r>
    <s v="LEN"/>
    <x v="1"/>
    <d v="2014-11-30T00:00:00"/>
    <n v="7779812000"/>
    <n v="6336272000"/>
    <n v="521502000"/>
    <s v=" $-   "/>
    <s v=" $-   "/>
    <x v="1"/>
    <s v="Homebuilding"/>
  </r>
  <r>
    <s v="LEN"/>
    <x v="2"/>
    <d v="2015-11-30T00:00:00"/>
    <n v="9474008000"/>
    <n v="7757571000"/>
    <n v="630421000"/>
    <s v=" $-   "/>
    <s v=" $-   "/>
    <x v="1"/>
    <s v="Homebuilding"/>
  </r>
  <r>
    <s v="LEN"/>
    <x v="3"/>
    <d v="2016-11-30T00:00:00"/>
    <n v="10949999000"/>
    <n v="8923519000"/>
    <n v="764117000"/>
    <s v=" $-   "/>
    <s v=" $-   "/>
    <x v="1"/>
    <s v="Homebuilding"/>
  </r>
  <r>
    <s v="LH"/>
    <x v="0"/>
    <d v="2012-12-31T00:00:00"/>
    <n v="5671400000"/>
    <n v="3421700000"/>
    <n v="1114600000"/>
    <s v=" $-   "/>
    <n v="86300000"/>
    <x v="3"/>
    <s v="Health Care Facilities"/>
  </r>
  <r>
    <s v="LH"/>
    <x v="1"/>
    <d v="2013-12-31T00:00:00"/>
    <n v="5808300000"/>
    <n v="3585100000"/>
    <n v="1128800000"/>
    <s v=" $-   "/>
    <n v="81700000"/>
    <x v="3"/>
    <s v="Health Care Facilities"/>
  </r>
  <r>
    <s v="LH"/>
    <x v="2"/>
    <d v="2014-12-31T00:00:00"/>
    <n v="6011600000"/>
    <n v="3808500000"/>
    <n v="1198200000"/>
    <s v=" $-   "/>
    <n v="76700000"/>
    <x v="3"/>
    <s v="Health Care Facilities"/>
  </r>
  <r>
    <s v="LH"/>
    <x v="3"/>
    <d v="2015-12-31T00:00:00"/>
    <n v="8680100000"/>
    <n v="5776800000"/>
    <n v="1622000000"/>
    <s v=" $-   "/>
    <n v="164500000"/>
    <x v="3"/>
    <s v="Health Care Facilities"/>
  </r>
  <r>
    <s v="LKQ"/>
    <x v="0"/>
    <d v="2012-12-31T00:00:00"/>
    <n v="4122930000"/>
    <n v="2398790000"/>
    <n v="1219343000"/>
    <s v=" $-   "/>
    <n v="64093000"/>
    <x v="1"/>
    <s v="Distributors"/>
  </r>
  <r>
    <s v="LKQ"/>
    <x v="1"/>
    <d v="2013-12-31T00:00:00"/>
    <n v="5062528000"/>
    <n v="2987126000"/>
    <n v="1454080000"/>
    <s v=" $-   "/>
    <n v="80969000"/>
    <x v="1"/>
    <s v="Distributors"/>
  </r>
  <r>
    <s v="LKQ"/>
    <x v="2"/>
    <d v="2014-12-31T00:00:00"/>
    <n v="6740064000"/>
    <n v="4088151000"/>
    <n v="1866520000"/>
    <s v=" $-   "/>
    <n v="120719000"/>
    <x v="1"/>
    <s v="Distributors"/>
  </r>
  <r>
    <s v="LKQ"/>
    <x v="3"/>
    <d v="2015-12-31T00:00:00"/>
    <n v="7192633000"/>
    <n v="4359104000"/>
    <n v="1987271000"/>
    <s v=" $-   "/>
    <n v="122120000"/>
    <x v="1"/>
    <s v="Distributors"/>
  </r>
  <r>
    <s v="LLL"/>
    <x v="0"/>
    <d v="2012-12-31T00:00:00"/>
    <n v="13107000000"/>
    <n v="11799000000"/>
    <s v=" $-   "/>
    <s v=" $-   "/>
    <s v=" $-   "/>
    <x v="0"/>
    <s v="Industrial Conglomerates"/>
  </r>
  <r>
    <s v="LLL"/>
    <x v="1"/>
    <d v="2013-12-31T00:00:00"/>
    <n v="11420000000"/>
    <n v="10303000000"/>
    <s v=" $-   "/>
    <s v=" $-   "/>
    <s v=" $-   "/>
    <x v="0"/>
    <s v="Industrial Conglomerates"/>
  </r>
  <r>
    <s v="LLL"/>
    <x v="2"/>
    <d v="2014-12-31T00:00:00"/>
    <n v="10986000000"/>
    <n v="9974000000"/>
    <s v=" $-   "/>
    <s v=" $-   "/>
    <s v=" $-   "/>
    <x v="0"/>
    <s v="Industrial Conglomerates"/>
  </r>
  <r>
    <s v="LLL"/>
    <x v="3"/>
    <d v="2015-12-31T00:00:00"/>
    <n v="10466000000"/>
    <n v="9576000000"/>
    <s v=" $-   "/>
    <s v=" $-   "/>
    <s v=" $-   "/>
    <x v="0"/>
    <s v="Industrial Conglomerates"/>
  </r>
  <r>
    <s v="LLTC"/>
    <x v="0"/>
    <d v="2013-06-30T00:00:00"/>
    <n v="1282236000"/>
    <n v="322516000"/>
    <n v="151382000"/>
    <n v="235184000"/>
    <s v=" $-   "/>
    <x v="2"/>
    <s v="Semiconductors"/>
  </r>
  <r>
    <s v="LLTC"/>
    <x v="1"/>
    <d v="2014-06-29T00:00:00"/>
    <n v="1388386000"/>
    <n v="338580000"/>
    <n v="159642000"/>
    <n v="250434000"/>
    <s v=" $-   "/>
    <x v="2"/>
    <s v="Semiconductors"/>
  </r>
  <r>
    <s v="LLTC"/>
    <x v="2"/>
    <d v="2015-06-28T00:00:00"/>
    <n v="1475139000"/>
    <n v="355727000"/>
    <n v="169952000"/>
    <n v="266761000"/>
    <s v=" $-   "/>
    <x v="2"/>
    <s v="Semiconductors"/>
  </r>
  <r>
    <s v="LLTC"/>
    <x v="3"/>
    <d v="2016-07-03T00:00:00"/>
    <n v="1423936000"/>
    <n v="343801000"/>
    <n v="170120000"/>
    <n v="276462000"/>
    <s v=" $-   "/>
    <x v="2"/>
    <s v="Semiconductors"/>
  </r>
  <r>
    <s v="LLY"/>
    <x v="0"/>
    <d v="2012-12-31T00:00:00"/>
    <n v="22603400000"/>
    <n v="4796500000"/>
    <n v="6839500000"/>
    <n v="5278100000"/>
    <s v=" $-   "/>
    <x v="3"/>
    <s v="Pharmaceuticals"/>
  </r>
  <r>
    <s v="LLY"/>
    <x v="1"/>
    <d v="2013-12-31T00:00:00"/>
    <n v="23113100000"/>
    <n v="4908100000"/>
    <n v="6606700000"/>
    <n v="5531300000"/>
    <s v=" $-   "/>
    <x v="3"/>
    <s v="Pharmaceuticals"/>
  </r>
  <r>
    <s v="LLY"/>
    <x v="2"/>
    <d v="2014-12-31T00:00:00"/>
    <n v="19615600000"/>
    <n v="4932500000"/>
    <n v="6280300000"/>
    <n v="4733600000"/>
    <s v=" $-   "/>
    <x v="3"/>
    <s v="Pharmaceuticals"/>
  </r>
  <r>
    <s v="LLY"/>
    <x v="3"/>
    <d v="2015-12-31T00:00:00"/>
    <n v="19958700000"/>
    <n v="5037200000"/>
    <n v="6432400000"/>
    <n v="4796400000"/>
    <s v=" $-   "/>
    <x v="3"/>
    <s v="Pharmaceuticals"/>
  </r>
  <r>
    <s v="LMT"/>
    <x v="0"/>
    <d v="2013-12-31T00:00:00"/>
    <n v="45358000000"/>
    <n v="41171000000"/>
    <n v="-318000000"/>
    <s v=" $-   "/>
    <s v=" $-   "/>
    <x v="0"/>
    <s v="Aerospace &amp; Defense"/>
  </r>
  <r>
    <s v="LMT"/>
    <x v="1"/>
    <d v="2014-12-31T00:00:00"/>
    <n v="39946000000"/>
    <n v="35263000000"/>
    <n v="-329000000"/>
    <s v=" $-   "/>
    <s v=" $-   "/>
    <x v="0"/>
    <s v="Aerospace &amp; Defense"/>
  </r>
  <r>
    <s v="LMT"/>
    <x v="2"/>
    <d v="2015-12-31T00:00:00"/>
    <n v="40536000000"/>
    <n v="36044000000"/>
    <n v="-220000000"/>
    <s v=" $-   "/>
    <s v=" $-   "/>
    <x v="0"/>
    <s v="Aerospace &amp; Defense"/>
  </r>
  <r>
    <s v="LMT"/>
    <x v="3"/>
    <d v="2016-12-31T00:00:00"/>
    <n v="47248000000"/>
    <n v="42186000000"/>
    <n v="-487000000"/>
    <s v=" $-   "/>
    <s v=" $-   "/>
    <x v="0"/>
    <s v="Aerospace &amp; Defense"/>
  </r>
  <r>
    <s v="LNT"/>
    <x v="0"/>
    <d v="2012-12-31T00:00:00"/>
    <n v="3094500000"/>
    <n v="2144200000"/>
    <n v="98200000"/>
    <s v=" $-   "/>
    <n v="332400000"/>
    <x v="5"/>
    <s v="Electric Utilities"/>
  </r>
  <r>
    <s v="LNT"/>
    <x v="1"/>
    <d v="2013-12-31T00:00:00"/>
    <n v="3276800000"/>
    <n v="2272400000"/>
    <n v="99600000"/>
    <s v=" $-   "/>
    <n v="370900000"/>
    <x v="5"/>
    <s v="Electric Utilities"/>
  </r>
  <r>
    <s v="LNT"/>
    <x v="2"/>
    <d v="2014-12-31T00:00:00"/>
    <n v="3350300000"/>
    <n v="2317500000"/>
    <n v="101100000"/>
    <s v=" $-   "/>
    <n v="388100000"/>
    <x v="5"/>
    <s v="Electric Utilities"/>
  </r>
  <r>
    <s v="LNT"/>
    <x v="3"/>
    <d v="2015-12-31T00:00:00"/>
    <n v="3253600000"/>
    <n v="2171600000"/>
    <n v="103700000"/>
    <s v=" $-   "/>
    <n v="401300000"/>
    <x v="5"/>
    <s v="Electric Utilities"/>
  </r>
  <r>
    <s v="LOW"/>
    <x v="0"/>
    <d v="2013-02-01T00:00:00"/>
    <n v="50521000000"/>
    <n v="33194000000"/>
    <n v="12244000000"/>
    <s v=" $-   "/>
    <n v="1523000000"/>
    <x v="1"/>
    <s v="Home Improvement Retail"/>
  </r>
  <r>
    <s v="LOW"/>
    <x v="1"/>
    <d v="2014-01-31T00:00:00"/>
    <n v="53417000000"/>
    <n v="34941000000"/>
    <n v="12865000000"/>
    <s v=" $-   "/>
    <n v="1462000000"/>
    <x v="1"/>
    <s v="Home Improvement Retail"/>
  </r>
  <r>
    <s v="LOW"/>
    <x v="2"/>
    <d v="2015-01-30T00:00:00"/>
    <n v="56223000000"/>
    <n v="36665000000"/>
    <n v="13281000000"/>
    <s v=" $-   "/>
    <n v="1485000000"/>
    <x v="1"/>
    <s v="Home Improvement Retail"/>
  </r>
  <r>
    <s v="LOW"/>
    <x v="3"/>
    <d v="2016-01-29T00:00:00"/>
    <n v="59074000000"/>
    <n v="38504000000"/>
    <n v="14115000000"/>
    <s v=" $-   "/>
    <n v="1484000000"/>
    <x v="1"/>
    <s v="Home Improvement Retail"/>
  </r>
  <r>
    <s v="LRCX"/>
    <x v="0"/>
    <d v="2013-06-30T00:00:00"/>
    <n v="3598916000"/>
    <n v="2195857000"/>
    <n v="601300000"/>
    <n v="683688000"/>
    <s v=" $-   "/>
    <x v="2"/>
    <s v="Semiconductor Equipment"/>
  </r>
  <r>
    <s v="LRCX"/>
    <x v="1"/>
    <d v="2014-06-29T00:00:00"/>
    <n v="4607309000"/>
    <n v="2599828000"/>
    <n v="613341000"/>
    <n v="716471000"/>
    <s v=" $-   "/>
    <x v="2"/>
    <s v="Semiconductor Equipment"/>
  </r>
  <r>
    <s v="LRCX"/>
    <x v="2"/>
    <d v="2015-06-28T00:00:00"/>
    <n v="5259312000"/>
    <n v="2974976000"/>
    <n v="591611000"/>
    <n v="825242000"/>
    <s v=" $-   "/>
    <x v="2"/>
    <s v="Semiconductor Equipment"/>
  </r>
  <r>
    <s v="LRCX"/>
    <x v="3"/>
    <d v="2016-06-26T00:00:00"/>
    <n v="5885893000"/>
    <n v="3266971000"/>
    <n v="630954000"/>
    <n v="913712000"/>
    <s v=" $-   "/>
    <x v="2"/>
    <s v="Semiconductor Equipment"/>
  </r>
  <r>
    <s v="LUK"/>
    <x v="0"/>
    <d v="2012-12-31T00:00:00"/>
    <n v="7810610000"/>
    <n v="7479746000"/>
    <n v="360586000"/>
    <s v=" $-   "/>
    <n v="116388000"/>
    <x v="6"/>
    <s v="Multi-Sector Holdings"/>
  </r>
  <r>
    <s v="LUK"/>
    <x v="1"/>
    <d v="2013-12-31T00:00:00"/>
    <n v="9531778000"/>
    <n v="7567707000"/>
    <n v="2177616000"/>
    <s v=" $-   "/>
    <n v="167425000"/>
    <x v="6"/>
    <s v="Multi-Sector Holdings"/>
  </r>
  <r>
    <s v="LUK"/>
    <x v="2"/>
    <d v="2014-12-31T00:00:00"/>
    <n v="10681897000"/>
    <n v="8024286000"/>
    <n v="2856642000"/>
    <s v=" $-   "/>
    <n v="185993000"/>
    <x v="6"/>
    <s v="Multi-Sector Holdings"/>
  </r>
  <r>
    <s v="LUK"/>
    <x v="3"/>
    <d v="2015-12-31T00:00:00"/>
    <n v="10116502000"/>
    <n v="7677233000"/>
    <n v="2620072000"/>
    <s v=" $-   "/>
    <n v="224133000"/>
    <x v="6"/>
    <s v="Multi-Sector Holdings"/>
  </r>
  <r>
    <s v="LUV"/>
    <x v="0"/>
    <d v="2013-12-31T00:00:00"/>
    <n v="17699000000"/>
    <n v="8307000000"/>
    <n v="7161000000"/>
    <s v=" $-   "/>
    <n v="867000000"/>
    <x v="0"/>
    <s v="Airlines"/>
  </r>
  <r>
    <s v="LUV"/>
    <x v="1"/>
    <d v="2014-12-31T00:00:00"/>
    <n v="18605000000"/>
    <n v="7677000000"/>
    <n v="7639000000"/>
    <s v=" $-   "/>
    <n v="938000000"/>
    <x v="0"/>
    <s v="Airlines"/>
  </r>
  <r>
    <s v="LUV"/>
    <x v="2"/>
    <d v="2015-12-31T00:00:00"/>
    <n v="19820000000"/>
    <n v="6025000000"/>
    <n v="8625000000"/>
    <s v=" $-   "/>
    <n v="1015000000"/>
    <x v="0"/>
    <s v="Airlines"/>
  </r>
  <r>
    <s v="LUV"/>
    <x v="3"/>
    <d v="2016-12-31T00:00:00"/>
    <n v="20425000000"/>
    <n v="6132000000"/>
    <n v="9312000000"/>
    <s v=" $-   "/>
    <n v="1221000000"/>
    <x v="0"/>
    <s v="Airlines"/>
  </r>
  <r>
    <s v="LVLT"/>
    <x v="0"/>
    <d v="2012-12-31T00:00:00"/>
    <n v="6376000000"/>
    <n v="3851000000"/>
    <n v="1201000000"/>
    <s v=" $-   "/>
    <n v="749000000"/>
    <x v="10"/>
    <s v="Alternative Carriers"/>
  </r>
  <r>
    <s v="LVLT"/>
    <x v="1"/>
    <d v="2013-12-31T00:00:00"/>
    <n v="6313000000"/>
    <n v="3685000000"/>
    <n v="1162000000"/>
    <s v=" $-   "/>
    <n v="800000000"/>
    <x v="10"/>
    <s v="Alternative Carriers"/>
  </r>
  <r>
    <s v="LVLT"/>
    <x v="2"/>
    <d v="2014-12-31T00:00:00"/>
    <n v="6777000000"/>
    <n v="3775000000"/>
    <n v="1181000000"/>
    <s v=" $-   "/>
    <n v="808000000"/>
    <x v="10"/>
    <s v="Alternative Carriers"/>
  </r>
  <r>
    <s v="LVLT"/>
    <x v="3"/>
    <d v="2015-12-31T00:00:00"/>
    <n v="8229000000"/>
    <n v="4265000000"/>
    <n v="1467000000"/>
    <s v=" $-   "/>
    <n v="1166000000"/>
    <x v="10"/>
    <s v="Alternative Carriers"/>
  </r>
  <r>
    <s v="LYB"/>
    <x v="0"/>
    <d v="2012-12-31T00:00:00"/>
    <n v="45352000000"/>
    <n v="39595000000"/>
    <n v="909000000"/>
    <n v="172000000"/>
    <s v=" $-   "/>
    <x v="8"/>
    <s v="Diversified Chemicals"/>
  </r>
  <r>
    <s v="LYB"/>
    <x v="1"/>
    <d v="2013-12-31T00:00:00"/>
    <n v="44062000000"/>
    <n v="37940000000"/>
    <n v="870000000"/>
    <n v="150000000"/>
    <s v=" $-   "/>
    <x v="8"/>
    <s v="Diversified Chemicals"/>
  </r>
  <r>
    <s v="LYB"/>
    <x v="2"/>
    <d v="2014-12-31T00:00:00"/>
    <n v="45608000000"/>
    <n v="38939000000"/>
    <n v="806000000"/>
    <n v="127000000"/>
    <s v=" $-   "/>
    <x v="8"/>
    <s v="Diversified Chemicals"/>
  </r>
  <r>
    <s v="LYB"/>
    <x v="3"/>
    <d v="2015-12-31T00:00:00"/>
    <n v="32735000000"/>
    <n v="25683000000"/>
    <n v="828000000"/>
    <n v="102000000"/>
    <s v=" $-   "/>
    <x v="8"/>
    <s v="Diversified Chemicals"/>
  </r>
  <r>
    <s v="M"/>
    <x v="0"/>
    <d v="2013-02-02T00:00:00"/>
    <n v="27686000000"/>
    <n v="16538000000"/>
    <n v="8482000000"/>
    <s v=" $-   "/>
    <s v=" $-   "/>
    <x v="1"/>
    <s v="Department Stores"/>
  </r>
  <r>
    <s v="M"/>
    <x v="1"/>
    <d v="2014-02-01T00:00:00"/>
    <n v="27931000000"/>
    <n v="16725000000"/>
    <n v="8440000000"/>
    <s v=" $-   "/>
    <s v=" $-   "/>
    <x v="1"/>
    <s v="Department Stores"/>
  </r>
  <r>
    <s v="M"/>
    <x v="2"/>
    <d v="2015-01-31T00:00:00"/>
    <n v="28105000000"/>
    <n v="16863000000"/>
    <n v="8355000000"/>
    <s v=" $-   "/>
    <s v=" $-   "/>
    <x v="1"/>
    <s v="Department Stores"/>
  </r>
  <r>
    <s v="M"/>
    <x v="3"/>
    <d v="2016-01-30T00:00:00"/>
    <n v="27079000000"/>
    <n v="16496000000"/>
    <n v="8256000000"/>
    <s v=" $-   "/>
    <s v=" $-   "/>
    <x v="1"/>
    <s v="Department Stores"/>
  </r>
  <r>
    <s v="MA"/>
    <x v="0"/>
    <d v="2013-12-31T00:00:00"/>
    <n v="8312000000"/>
    <s v=" $-   "/>
    <n v="3456000000"/>
    <s v=" $-   "/>
    <n v="258000000"/>
    <x v="2"/>
    <s v="Internet Software &amp; Services"/>
  </r>
  <r>
    <s v="MA"/>
    <x v="1"/>
    <d v="2014-12-31T00:00:00"/>
    <n v="9441000000"/>
    <s v=" $-   "/>
    <n v="4014000000"/>
    <s v=" $-   "/>
    <n v="321000000"/>
    <x v="2"/>
    <s v="Internet Software &amp; Services"/>
  </r>
  <r>
    <s v="MA"/>
    <x v="2"/>
    <d v="2015-12-31T00:00:00"/>
    <n v="9667000000"/>
    <s v=" $-   "/>
    <n v="4162000000"/>
    <s v=" $-   "/>
    <n v="366000000"/>
    <x v="2"/>
    <s v="Internet Software &amp; Services"/>
  </r>
  <r>
    <s v="MA"/>
    <x v="3"/>
    <d v="2016-12-31T00:00:00"/>
    <n v="10776000000"/>
    <s v=" $-   "/>
    <n v="4525000000"/>
    <s v=" $-   "/>
    <n v="373000000"/>
    <x v="2"/>
    <s v="Internet Software &amp; Services"/>
  </r>
  <r>
    <s v="MAA"/>
    <x v="0"/>
    <d v="2012-12-31T00:00:00"/>
    <n v="475888000"/>
    <n v="117275000"/>
    <n v="47115000"/>
    <s v=" $-   "/>
    <n v="121211000"/>
    <x v="7"/>
    <s v="Residential REITs"/>
  </r>
  <r>
    <s v="MAA"/>
    <x v="1"/>
    <d v="2013-12-31T00:00:00"/>
    <n v="635490000"/>
    <n v="172050000"/>
    <n v="43720000"/>
    <s v=" $-   "/>
    <n v="186979000"/>
    <x v="7"/>
    <s v="Residential REITs"/>
  </r>
  <r>
    <s v="MAA"/>
    <x v="2"/>
    <d v="2014-12-31T00:00:00"/>
    <n v="992332000"/>
    <n v="275379000"/>
    <n v="57664000"/>
    <s v=" $-   "/>
    <n v="301812000"/>
    <x v="7"/>
    <s v="Residential REITs"/>
  </r>
  <r>
    <s v="MAA"/>
    <x v="3"/>
    <d v="2015-12-31T00:00:00"/>
    <n v="1042779000"/>
    <n v="280901000"/>
    <n v="53992000"/>
    <s v=" $-   "/>
    <n v="294520000"/>
    <x v="7"/>
    <s v="Residential REITs"/>
  </r>
  <r>
    <s v="MAC"/>
    <x v="0"/>
    <d v="2012-12-31T00:00:00"/>
    <n v="797517000"/>
    <n v="337533000"/>
    <n v="20412000"/>
    <s v=" $-   "/>
    <n v="277621000"/>
    <x v="7"/>
    <s v="Retail REITs"/>
  </r>
  <r>
    <s v="MAC"/>
    <x v="1"/>
    <d v="2013-12-31T00:00:00"/>
    <n v="1029475000"/>
    <n v="423256000"/>
    <n v="27772000"/>
    <s v=" $-   "/>
    <n v="357165000"/>
    <x v="7"/>
    <s v="Retail REITs"/>
  </r>
  <r>
    <s v="MAC"/>
    <x v="2"/>
    <d v="2014-12-31T00:00:00"/>
    <n v="1105247000"/>
    <n v="441929000"/>
    <n v="29412000"/>
    <s v=" $-   "/>
    <n v="378716000"/>
    <x v="7"/>
    <s v="Retail REITs"/>
  </r>
  <r>
    <s v="MAC"/>
    <x v="3"/>
    <d v="2015-12-31T00:00:00"/>
    <n v="1288149000"/>
    <n v="497359000"/>
    <n v="29870000"/>
    <s v=" $-   "/>
    <n v="464472000"/>
    <x v="7"/>
    <s v="Retail REITs"/>
  </r>
  <r>
    <s v="MAR"/>
    <x v="0"/>
    <d v="2012-12-31T00:00:00"/>
    <n v="11814000000"/>
    <n v="10190000000"/>
    <n v="582000000"/>
    <s v=" $-   "/>
    <n v="102000000"/>
    <x v="1"/>
    <s v="Hotels, Resorts &amp; Cruise Lines"/>
  </r>
  <r>
    <s v="MAR"/>
    <x v="1"/>
    <d v="2013-12-31T00:00:00"/>
    <n v="12784000000"/>
    <n v="11020000000"/>
    <n v="649000000"/>
    <s v=" $-   "/>
    <n v="127000000"/>
    <x v="1"/>
    <s v="Hotels, Resorts &amp; Cruise Lines"/>
  </r>
  <r>
    <s v="MAR"/>
    <x v="2"/>
    <d v="2014-12-31T00:00:00"/>
    <n v="13796000000"/>
    <n v="11830000000"/>
    <n v="659000000"/>
    <s v=" $-   "/>
    <n v="148000000"/>
    <x v="1"/>
    <s v="Hotels, Resorts &amp; Cruise Lines"/>
  </r>
  <r>
    <s v="MAR"/>
    <x v="3"/>
    <d v="2015-12-31T00:00:00"/>
    <n v="14486000000"/>
    <n v="12363000000"/>
    <n v="634000000"/>
    <s v=" $-   "/>
    <n v="139000000"/>
    <x v="1"/>
    <s v="Hotels, Resorts &amp; Cruise Lines"/>
  </r>
  <r>
    <s v="MAS"/>
    <x v="0"/>
    <d v="2013-12-31T00:00:00"/>
    <n v="6761000000"/>
    <n v="4802000000"/>
    <n v="1347000000"/>
    <s v=" $-   "/>
    <s v=" $-   "/>
    <x v="0"/>
    <s v="Building Products"/>
  </r>
  <r>
    <s v="MAS"/>
    <x v="1"/>
    <d v="2014-12-31T00:00:00"/>
    <n v="7006000000"/>
    <n v="4946000000"/>
    <n v="1338000000"/>
    <s v=" $-   "/>
    <s v=" $-   "/>
    <x v="0"/>
    <s v="Building Products"/>
  </r>
  <r>
    <s v="MAS"/>
    <x v="2"/>
    <d v="2015-12-31T00:00:00"/>
    <n v="7142000000"/>
    <n v="4889000000"/>
    <n v="1339000000"/>
    <s v=" $-   "/>
    <s v=" $-   "/>
    <x v="0"/>
    <s v="Building Products"/>
  </r>
  <r>
    <s v="MAS"/>
    <x v="3"/>
    <d v="2016-12-31T00:00:00"/>
    <n v="7357000000"/>
    <n v="4901000000"/>
    <n v="1403000000"/>
    <s v=" $-   "/>
    <s v=" $-   "/>
    <x v="0"/>
    <s v="Building Products"/>
  </r>
  <r>
    <s v="MAT"/>
    <x v="0"/>
    <d v="2012-12-31T00:00:00"/>
    <n v="6420881000"/>
    <n v="3011684000"/>
    <n v="2388182000"/>
    <s v=" $-   "/>
    <s v=" $-   "/>
    <x v="1"/>
    <s v="Leisure Products"/>
  </r>
  <r>
    <s v="MAT"/>
    <x v="1"/>
    <d v="2013-12-31T00:00:00"/>
    <n v="6484892000"/>
    <n v="3006009000"/>
    <n v="2310780000"/>
    <s v=" $-   "/>
    <s v=" $-   "/>
    <x v="1"/>
    <s v="Leisure Products"/>
  </r>
  <r>
    <s v="MAT"/>
    <x v="2"/>
    <d v="2014-12-31T00:00:00"/>
    <n v="6023819000"/>
    <n v="3022797000"/>
    <n v="2347308000"/>
    <s v=" $-   "/>
    <s v=" $-   "/>
    <x v="1"/>
    <s v="Leisure Products"/>
  </r>
  <r>
    <s v="MAT"/>
    <x v="3"/>
    <d v="2015-12-31T00:00:00"/>
    <n v="5702613000"/>
    <n v="2896255000"/>
    <n v="2265436000"/>
    <s v=" $-   "/>
    <s v=" $-   "/>
    <x v="1"/>
    <s v="Leisure Products"/>
  </r>
  <r>
    <s v="MCD"/>
    <x v="0"/>
    <d v="2012-12-31T00:00:00"/>
    <n v="27567000000"/>
    <n v="16750700000"/>
    <n v="2211700000"/>
    <s v=" $-   "/>
    <s v=" $-   "/>
    <x v="1"/>
    <s v="Restaurants"/>
  </r>
  <r>
    <s v="MCD"/>
    <x v="1"/>
    <d v="2013-12-31T00:00:00"/>
    <n v="28105700000"/>
    <n v="17203000000"/>
    <n v="2138400000"/>
    <s v=" $-   "/>
    <s v=" $-   "/>
    <x v="1"/>
    <s v="Restaurants"/>
  </r>
  <r>
    <s v="MCD"/>
    <x v="2"/>
    <d v="2014-12-31T00:00:00"/>
    <n v="27441300000"/>
    <n v="16985600000"/>
    <n v="2506500000"/>
    <s v=" $-   "/>
    <s v=" $-   "/>
    <x v="1"/>
    <s v="Restaurants"/>
  </r>
  <r>
    <s v="MCD"/>
    <x v="3"/>
    <d v="2015-12-31T00:00:00"/>
    <n v="25413000000"/>
    <n v="15623800000"/>
    <n v="2643700000"/>
    <s v=" $-   "/>
    <s v=" $-   "/>
    <x v="1"/>
    <s v="Restaurants"/>
  </r>
  <r>
    <s v="MCHP"/>
    <x v="0"/>
    <d v="2013-03-31T00:00:00"/>
    <n v="1581623000"/>
    <n v="743164000"/>
    <n v="261471000"/>
    <n v="254723000"/>
    <n v="111537000"/>
    <x v="2"/>
    <s v="Semiconductors"/>
  </r>
  <r>
    <s v="MCHP"/>
    <x v="1"/>
    <d v="2014-03-31T00:00:00"/>
    <n v="1931217000"/>
    <n v="802474000"/>
    <n v="267278000"/>
    <n v="305043000"/>
    <n v="94534000"/>
    <x v="2"/>
    <s v="Semiconductors"/>
  </r>
  <r>
    <s v="MCHP"/>
    <x v="2"/>
    <d v="2015-03-31T00:00:00"/>
    <n v="2147036000"/>
    <n v="917472000"/>
    <n v="274815000"/>
    <n v="349543000"/>
    <n v="176746000"/>
    <x v="2"/>
    <s v="Semiconductors"/>
  </r>
  <r>
    <s v="MCHP"/>
    <x v="3"/>
    <d v="2016-03-31T00:00:00"/>
    <n v="2173334000"/>
    <n v="967870000"/>
    <n v="301670000"/>
    <n v="372596000"/>
    <n v="174896000"/>
    <x v="2"/>
    <s v="Semiconductors"/>
  </r>
  <r>
    <s v="MCK"/>
    <x v="0"/>
    <d v="2013-03-31T00:00:00"/>
    <n v="122196000000"/>
    <n v="115315000000"/>
    <n v="4110000000"/>
    <n v="433000000"/>
    <s v=" $-   "/>
    <x v="3"/>
    <s v="Health Care Distributors"/>
  </r>
  <r>
    <s v="MCK"/>
    <x v="1"/>
    <d v="2014-03-31T00:00:00"/>
    <n v="137392000000"/>
    <n v="129040000000"/>
    <n v="5388000000"/>
    <n v="457000000"/>
    <s v=" $-   "/>
    <x v="3"/>
    <s v="Health Care Distributors"/>
  </r>
  <r>
    <s v="MCK"/>
    <x v="2"/>
    <d v="2015-03-31T00:00:00"/>
    <n v="179045000000"/>
    <n v="167634000000"/>
    <n v="7901000000"/>
    <n v="392000000"/>
    <s v=" $-   "/>
    <x v="3"/>
    <s v="Health Care Distributors"/>
  </r>
  <r>
    <s v="MCK"/>
    <x v="3"/>
    <d v="2016-03-31T00:00:00"/>
    <n v="190884000000"/>
    <n v="179468000000"/>
    <n v="7276000000"/>
    <n v="392000000"/>
    <s v=" $-   "/>
    <x v="3"/>
    <s v="Health Care Distributors"/>
  </r>
  <r>
    <s v="MCO"/>
    <x v="0"/>
    <d v="2012-12-31T00:00:00"/>
    <n v="2730300000"/>
    <n v="795000000"/>
    <n v="752200000"/>
    <s v=" $-   "/>
    <n v="93500000"/>
    <x v="6"/>
    <s v="Diversified Financial Services"/>
  </r>
  <r>
    <s v="MCO"/>
    <x v="1"/>
    <d v="2013-12-31T00:00:00"/>
    <n v="2972500000"/>
    <n v="822400000"/>
    <n v="822100000"/>
    <s v=" $-   "/>
    <n v="93400000"/>
    <x v="6"/>
    <s v="Diversified Financial Services"/>
  </r>
  <r>
    <s v="MCO"/>
    <x v="2"/>
    <d v="2014-12-31T00:00:00"/>
    <n v="3334300000"/>
    <n v="930300000"/>
    <n v="869300000"/>
    <s v=" $-   "/>
    <n v="95600000"/>
    <x v="6"/>
    <s v="Diversified Financial Services"/>
  </r>
  <r>
    <s v="MCO"/>
    <x v="3"/>
    <d v="2015-12-31T00:00:00"/>
    <n v="3484500000"/>
    <n v="976300000"/>
    <n v="921300000"/>
    <s v=" $-   "/>
    <n v="113500000"/>
    <x v="6"/>
    <s v="Diversified Financial Services"/>
  </r>
  <r>
    <s v="MDLZ"/>
    <x v="0"/>
    <d v="2012-12-31T00:00:00"/>
    <n v="35015000000"/>
    <n v="21939000000"/>
    <n v="9176000000"/>
    <s v=" $-   "/>
    <n v="217000000"/>
    <x v="4"/>
    <s v="Packaged Foods &amp; Meats"/>
  </r>
  <r>
    <s v="MDLZ"/>
    <x v="1"/>
    <d v="2013-12-31T00:00:00"/>
    <n v="35299000000"/>
    <n v="22189000000"/>
    <n v="8679000000"/>
    <s v=" $-   "/>
    <n v="217000000"/>
    <x v="4"/>
    <s v="Packaged Foods &amp; Meats"/>
  </r>
  <r>
    <s v="MDLZ"/>
    <x v="2"/>
    <d v="2014-12-31T00:00:00"/>
    <n v="34244000000"/>
    <n v="21647000000"/>
    <n v="8457000000"/>
    <s v=" $-   "/>
    <n v="206000000"/>
    <x v="4"/>
    <s v="Packaged Foods &amp; Meats"/>
  </r>
  <r>
    <s v="MDLZ"/>
    <x v="3"/>
    <d v="2015-12-31T00:00:00"/>
    <n v="29636000000"/>
    <n v="18124000000"/>
    <n v="7577000000"/>
    <s v=" $-   "/>
    <n v="181000000"/>
    <x v="4"/>
    <s v="Packaged Foods &amp; Meats"/>
  </r>
  <r>
    <s v="MET"/>
    <x v="0"/>
    <d v="2012-12-31T00:00:00"/>
    <n v="68150000000"/>
    <n v="37987000000"/>
    <n v="9098000000"/>
    <s v=" $-   "/>
    <n v="17755000000"/>
    <x v="6"/>
    <s v="Life &amp; Health Insurance"/>
  </r>
  <r>
    <s v="MET"/>
    <x v="1"/>
    <d v="2013-12-31T00:00:00"/>
    <n v="68199000000"/>
    <n v="38107000000"/>
    <n v="9438000000"/>
    <s v=" $-   "/>
    <n v="16602000000"/>
    <x v="6"/>
    <s v="Life &amp; Health Insurance"/>
  </r>
  <r>
    <s v="MET"/>
    <x v="2"/>
    <d v="2014-12-31T00:00:00"/>
    <n v="73316000000"/>
    <n v="39102000000"/>
    <n v="8319000000"/>
    <s v=" $-   "/>
    <n v="17091000000"/>
    <x v="6"/>
    <s v="Life &amp; Health Insurance"/>
  </r>
  <r>
    <s v="MET"/>
    <x v="3"/>
    <d v="2015-12-31T00:00:00"/>
    <n v="69951000000"/>
    <n v="38714000000"/>
    <n v="6998000000"/>
    <s v=" $-   "/>
    <n v="16769000000"/>
    <x v="6"/>
    <s v="Life &amp; Health Insurance"/>
  </r>
  <r>
    <s v="MHK"/>
    <x v="0"/>
    <d v="2012-12-31T00:00:00"/>
    <n v="5787980000"/>
    <n v="4297922000"/>
    <n v="1110550000"/>
    <s v=" $-   "/>
    <s v=" $-   "/>
    <x v="1"/>
    <s v="Home Furnishings"/>
  </r>
  <r>
    <s v="MHK"/>
    <x v="1"/>
    <d v="2013-12-31T00:00:00"/>
    <n v="7348754000"/>
    <n v="5427945000"/>
    <n v="1373878000"/>
    <s v=" $-   "/>
    <s v=" $-   "/>
    <x v="1"/>
    <s v="Home Furnishings"/>
  </r>
  <r>
    <s v="MHK"/>
    <x v="2"/>
    <d v="2014-12-31T00:00:00"/>
    <n v="7803446000"/>
    <n v="5649254000"/>
    <n v="1381396000"/>
    <s v=" $-   "/>
    <s v=" $-   "/>
    <x v="1"/>
    <s v="Home Furnishings"/>
  </r>
  <r>
    <s v="MHK"/>
    <x v="3"/>
    <d v="2015-12-31T00:00:00"/>
    <n v="8071563000"/>
    <n v="5660877000"/>
    <n v="1573120000"/>
    <s v=" $-   "/>
    <s v=" $-   "/>
    <x v="1"/>
    <s v="Home Furnishings"/>
  </r>
  <r>
    <s v="MJN"/>
    <x v="0"/>
    <d v="2012-12-31T00:00:00"/>
    <n v="3901300000"/>
    <n v="1503800000"/>
    <n v="1457300000"/>
    <n v="100100000"/>
    <s v=" $-   "/>
    <x v="4"/>
    <s v="Packaged Foods &amp; Meats"/>
  </r>
  <r>
    <s v="MJN"/>
    <x v="1"/>
    <d v="2013-12-31T00:00:00"/>
    <n v="4200700000"/>
    <n v="1528500000"/>
    <n v="1548600000"/>
    <n v="100200000"/>
    <s v=" $-   "/>
    <x v="4"/>
    <s v="Packaged Foods &amp; Meats"/>
  </r>
  <r>
    <s v="MJN"/>
    <x v="2"/>
    <d v="2014-12-31T00:00:00"/>
    <n v="4409300000"/>
    <n v="1700600000"/>
    <n v="1617600000"/>
    <n v="115100000"/>
    <s v=" $-   "/>
    <x v="4"/>
    <s v="Packaged Foods &amp; Meats"/>
  </r>
  <r>
    <s v="MJN"/>
    <x v="3"/>
    <d v="2015-12-31T00:00:00"/>
    <n v="4071300000"/>
    <n v="1455300000"/>
    <n v="1532400000"/>
    <n v="108400000"/>
    <s v=" $-   "/>
    <x v="4"/>
    <s v="Packaged Foods &amp; Meats"/>
  </r>
  <r>
    <s v="MKC"/>
    <x v="0"/>
    <d v="2013-11-30T00:00:00"/>
    <n v="4123400000"/>
    <n v="2457600000"/>
    <n v="1090300000"/>
    <s v=" $-   "/>
    <s v=" $-   "/>
    <x v="4"/>
    <s v="Packaged Foods &amp; Meats"/>
  </r>
  <r>
    <s v="MKC"/>
    <x v="1"/>
    <d v="2014-11-30T00:00:00"/>
    <n v="4243200000"/>
    <n v="2513000000"/>
    <n v="1122000000"/>
    <s v=" $-   "/>
    <s v=" $-   "/>
    <x v="4"/>
    <s v="Packaged Foods &amp; Meats"/>
  </r>
  <r>
    <s v="MKC"/>
    <x v="2"/>
    <d v="2015-11-30T00:00:00"/>
    <n v="4296300000"/>
    <n v="2559000000"/>
    <n v="1127400000"/>
    <s v=" $-   "/>
    <s v=" $-   "/>
    <x v="4"/>
    <s v="Packaged Foods &amp; Meats"/>
  </r>
  <r>
    <s v="MKC"/>
    <x v="3"/>
    <d v="2016-11-30T00:00:00"/>
    <n v="4411500000"/>
    <n v="2579800000"/>
    <n v="1175000000"/>
    <s v=" $-   "/>
    <s v=" $-   "/>
    <x v="4"/>
    <s v="Packaged Foods &amp; Meats"/>
  </r>
  <r>
    <s v="MLM"/>
    <x v="0"/>
    <d v="2012-12-31T00:00:00"/>
    <n v="2031901000"/>
    <n v="1704767000"/>
    <n v="135824000"/>
    <s v=" $-   "/>
    <s v=" $-   "/>
    <x v="8"/>
    <s v="Construction Materials"/>
  </r>
  <r>
    <s v="MLM"/>
    <x v="1"/>
    <d v="2013-12-31T00:00:00"/>
    <n v="2155551000"/>
    <n v="1791594000"/>
    <n v="145298000"/>
    <s v=" $-   "/>
    <s v=" $-   "/>
    <x v="8"/>
    <s v="Construction Materials"/>
  </r>
  <r>
    <s v="MLM"/>
    <x v="2"/>
    <d v="2014-12-31T00:00:00"/>
    <n v="2957951000"/>
    <n v="2435591000"/>
    <n v="164596000"/>
    <s v=" $-   "/>
    <s v=" $-   "/>
    <x v="8"/>
    <s v="Construction Materials"/>
  </r>
  <r>
    <s v="MLM"/>
    <x v="3"/>
    <d v="2015-12-31T00:00:00"/>
    <n v="3539570000"/>
    <n v="2817803000"/>
    <n v="233887000"/>
    <s v=" $-   "/>
    <s v=" $-   "/>
    <x v="8"/>
    <s v="Construction Materials"/>
  </r>
  <r>
    <s v="MMC"/>
    <x v="0"/>
    <d v="2012-12-31T00:00:00"/>
    <n v="11924000000"/>
    <s v=" $-   "/>
    <n v="7134000000"/>
    <s v=" $-   "/>
    <n v="2961000000"/>
    <x v="6"/>
    <s v="Insurance Brokers"/>
  </r>
  <r>
    <s v="MMC"/>
    <x v="1"/>
    <d v="2013-12-31T00:00:00"/>
    <n v="12261000000"/>
    <s v=" $-   "/>
    <n v="7226000000"/>
    <s v=" $-   "/>
    <n v="2958000000"/>
    <x v="6"/>
    <s v="Insurance Brokers"/>
  </r>
  <r>
    <s v="MMC"/>
    <x v="2"/>
    <d v="2014-12-31T00:00:00"/>
    <n v="12951000000"/>
    <s v=" $-   "/>
    <n v="7515000000"/>
    <s v=" $-   "/>
    <n v="3135000000"/>
    <x v="6"/>
    <s v="Insurance Brokers"/>
  </r>
  <r>
    <s v="MMC"/>
    <x v="3"/>
    <d v="2015-12-31T00:00:00"/>
    <n v="12893000000"/>
    <s v=" $-   "/>
    <n v="7334000000"/>
    <s v=" $-   "/>
    <n v="3140000000"/>
    <x v="6"/>
    <s v="Insurance Brokers"/>
  </r>
  <r>
    <s v="MMM"/>
    <x v="0"/>
    <d v="2013-12-31T00:00:00"/>
    <n v="30871000000"/>
    <n v="16106000000"/>
    <n v="6384000000"/>
    <n v="1715000000"/>
    <s v=" $-   "/>
    <x v="0"/>
    <s v="Industrial Conglomerates"/>
  </r>
  <r>
    <s v="MMM"/>
    <x v="1"/>
    <d v="2014-12-31T00:00:00"/>
    <n v="31821000000"/>
    <n v="16447000000"/>
    <n v="6469000000"/>
    <n v="1770000000"/>
    <s v=" $-   "/>
    <x v="0"/>
    <s v="Industrial Conglomerates"/>
  </r>
  <r>
    <s v="MMM"/>
    <x v="2"/>
    <d v="2015-12-31T00:00:00"/>
    <n v="30274000000"/>
    <n v="15383000000"/>
    <n v="6182000000"/>
    <n v="1763000000"/>
    <s v=" $-   "/>
    <x v="0"/>
    <s v="Industrial Conglomerates"/>
  </r>
  <r>
    <s v="MMM"/>
    <x v="3"/>
    <d v="2016-12-31T00:00:00"/>
    <n v="30109000000"/>
    <n v="15040000000"/>
    <n v="6111000000"/>
    <n v="1735000000"/>
    <s v=" $-   "/>
    <x v="0"/>
    <s v="Industrial Conglomerates"/>
  </r>
  <r>
    <s v="MNST"/>
    <x v="0"/>
    <d v="2012-12-31T00:00:00"/>
    <n v="2060702000"/>
    <n v="995046000"/>
    <s v=" $-   "/>
    <s v=" $-   "/>
    <s v=" $-   "/>
    <x v="4"/>
    <s v="Soft Drinks"/>
  </r>
  <r>
    <s v="MNST"/>
    <x v="1"/>
    <d v="2013-12-31T00:00:00"/>
    <n v="2246428000"/>
    <n v="1073497000"/>
    <s v=" $-   "/>
    <s v=" $-   "/>
    <s v=" $-   "/>
    <x v="4"/>
    <s v="Soft Drinks"/>
  </r>
  <r>
    <s v="MNST"/>
    <x v="2"/>
    <d v="2014-12-31T00:00:00"/>
    <n v="2464867000"/>
    <n v="1125057000"/>
    <s v=" $-   "/>
    <s v=" $-   "/>
    <s v=" $-   "/>
    <x v="4"/>
    <s v="Soft Drinks"/>
  </r>
  <r>
    <s v="MNST"/>
    <x v="3"/>
    <d v="2015-12-31T00:00:00"/>
    <n v="2722564000"/>
    <n v="1090263000"/>
    <s v=" $-   "/>
    <s v=" $-   "/>
    <s v=" $-   "/>
    <x v="4"/>
    <s v="Soft Drinks"/>
  </r>
  <r>
    <s v="MO"/>
    <x v="0"/>
    <d v="2012-12-31T00:00:00"/>
    <n v="24618000000"/>
    <n v="15055000000"/>
    <n v="2249000000"/>
    <s v=" $-   "/>
    <s v=" $-   "/>
    <x v="4"/>
    <s v="Tobacco"/>
  </r>
  <r>
    <s v="MO"/>
    <x v="1"/>
    <d v="2013-12-31T00:00:00"/>
    <n v="24466000000"/>
    <n v="14009000000"/>
    <n v="2362000000"/>
    <s v=" $-   "/>
    <s v=" $-   "/>
    <x v="4"/>
    <s v="Tobacco"/>
  </r>
  <r>
    <s v="MO"/>
    <x v="2"/>
    <d v="2014-12-31T00:00:00"/>
    <n v="24522000000"/>
    <n v="14362000000"/>
    <n v="2541000000"/>
    <s v=" $-   "/>
    <s v=" $-   "/>
    <x v="4"/>
    <s v="Tobacco"/>
  </r>
  <r>
    <s v="MO"/>
    <x v="3"/>
    <d v="2015-12-31T00:00:00"/>
    <n v="25434000000"/>
    <n v="14320000000"/>
    <n v="2749000000"/>
    <s v=" $-   "/>
    <s v=" $-   "/>
    <x v="4"/>
    <s v="Tobacco"/>
  </r>
  <r>
    <s v="MON"/>
    <x v="0"/>
    <d v="2013-08-31T00:00:00"/>
    <n v="14861000000"/>
    <n v="7208000000"/>
    <n v="2550000000"/>
    <n v="1533000000"/>
    <s v=" $-   "/>
    <x v="8"/>
    <s v="Fertilizers &amp; Agricultural Chemicals"/>
  </r>
  <r>
    <s v="MON"/>
    <x v="1"/>
    <d v="2014-08-31T00:00:00"/>
    <n v="15855000000"/>
    <n v="7281000000"/>
    <n v="2774000000"/>
    <n v="1725000000"/>
    <s v=" $-   "/>
    <x v="8"/>
    <s v="Fertilizers &amp; Agricultural Chemicals"/>
  </r>
  <r>
    <s v="MON"/>
    <x v="2"/>
    <d v="2015-08-31T00:00:00"/>
    <n v="15001000000"/>
    <n v="6819000000"/>
    <n v="2686000000"/>
    <n v="1580000000"/>
    <s v=" $-   "/>
    <x v="8"/>
    <s v="Fertilizers &amp; Agricultural Chemicals"/>
  </r>
  <r>
    <s v="MON"/>
    <x v="3"/>
    <d v="2016-08-31T00:00:00"/>
    <n v="13502000000"/>
    <n v="6485000000"/>
    <n v="2833000000"/>
    <n v="1512000000"/>
    <s v=" $-   "/>
    <x v="8"/>
    <s v="Fertilizers &amp; Agricultural Chemicals"/>
  </r>
  <r>
    <s v="MOS"/>
    <x v="0"/>
    <d v="2013-05-31T00:00:00"/>
    <n v="9974100000"/>
    <n v="7213900000"/>
    <n v="550600000"/>
    <s v=" $-   "/>
    <s v=" $-   "/>
    <x v="8"/>
    <s v="Fertilizers &amp; Agricultural Chemicals"/>
  </r>
  <r>
    <s v="MOS"/>
    <x v="1"/>
    <d v="2014-12-31T00:00:00"/>
    <n v="9055800000"/>
    <n v="7129200000"/>
    <n v="505800000"/>
    <s v=" $-   "/>
    <s v=" $-   "/>
    <x v="8"/>
    <s v="Fertilizers &amp; Agricultural Chemicals"/>
  </r>
  <r>
    <s v="MOS"/>
    <x v="2"/>
    <d v="2015-12-31T00:00:00"/>
    <n v="8895300000"/>
    <n v="7177400000"/>
    <n v="439100000"/>
    <s v=" $-   "/>
    <s v=" $-   "/>
    <x v="8"/>
    <s v="Fertilizers &amp; Agricultural Chemicals"/>
  </r>
  <r>
    <s v="MOS"/>
    <x v="3"/>
    <d v="2016-12-31T00:00:00"/>
    <n v="7162800000"/>
    <n v="6352800000"/>
    <n v="491000000"/>
    <s v=" $-   "/>
    <s v=" $-   "/>
    <x v="8"/>
    <s v="Fertilizers &amp; Agricultural Chemicals"/>
  </r>
  <r>
    <s v="MPC"/>
    <x v="0"/>
    <d v="2012-12-31T00:00:00"/>
    <n v="82243000000"/>
    <n v="68948000000"/>
    <n v="7202000000"/>
    <s v=" $-   "/>
    <n v="995000000"/>
    <x v="9"/>
    <s v="Oil &amp; Gas Refining &amp; Marketing &amp; Transportation"/>
  </r>
  <r>
    <s v="MPC"/>
    <x v="1"/>
    <d v="2013-12-31T00:00:00"/>
    <n v="100160000000"/>
    <n v="87758000000"/>
    <n v="7851000000"/>
    <s v=" $-   "/>
    <n v="1220000000"/>
    <x v="9"/>
    <s v="Oil &amp; Gas Refining &amp; Marketing &amp; Transportation"/>
  </r>
  <r>
    <s v="MPC"/>
    <x v="2"/>
    <d v="2014-12-31T00:00:00"/>
    <n v="97817000000"/>
    <n v="84275000000"/>
    <n v="8450000000"/>
    <s v=" $-   "/>
    <n v="1326000000"/>
    <x v="9"/>
    <s v="Oil &amp; Gas Refining &amp; Marketing &amp; Transportation"/>
  </r>
  <r>
    <s v="MPC"/>
    <x v="3"/>
    <d v="2015-12-31T00:00:00"/>
    <n v="72051000000"/>
    <n v="55891000000"/>
    <n v="10029000000"/>
    <s v=" $-   "/>
    <n v="1646000000"/>
    <x v="9"/>
    <s v="Oil &amp; Gas Refining &amp; Marketing &amp; Transportation"/>
  </r>
  <r>
    <s v="MRK"/>
    <x v="0"/>
    <d v="2012-12-31T00:00:00"/>
    <n v="47267000000"/>
    <n v="16446000000"/>
    <n v="12776000000"/>
    <n v="8168000000"/>
    <s v=" $-   "/>
    <x v="3"/>
    <s v="Pharmaceuticals"/>
  </r>
  <r>
    <s v="MRK"/>
    <x v="1"/>
    <d v="2013-12-31T00:00:00"/>
    <n v="44033000000"/>
    <n v="16954000000"/>
    <n v="11911000000"/>
    <n v="7503000000"/>
    <s v=" $-   "/>
    <x v="3"/>
    <s v="Pharmaceuticals"/>
  </r>
  <r>
    <s v="MRK"/>
    <x v="2"/>
    <d v="2014-12-31T00:00:00"/>
    <n v="42237000000"/>
    <n v="16768000000"/>
    <n v="11606000000"/>
    <n v="7180000000"/>
    <s v=" $-   "/>
    <x v="3"/>
    <s v="Pharmaceuticals"/>
  </r>
  <r>
    <s v="MRK"/>
    <x v="3"/>
    <d v="2015-12-31T00:00:00"/>
    <n v="39498000000"/>
    <n v="14934000000"/>
    <n v="10313000000"/>
    <n v="6704000000"/>
    <s v=" $-   "/>
    <x v="3"/>
    <s v="Pharmaceuticals"/>
  </r>
  <r>
    <s v="MRO"/>
    <x v="0"/>
    <d v="2012-12-31T00:00:00"/>
    <n v="11966000000"/>
    <n v="2079000000"/>
    <n v="4017000000"/>
    <s v=" $-   "/>
    <n v="2008000000"/>
    <x v="9"/>
    <s v="Oil &amp; Gas Exploration &amp; Production"/>
  </r>
  <r>
    <s v="MRO"/>
    <x v="1"/>
    <d v="2013-12-31T00:00:00"/>
    <n v="11325000000"/>
    <n v="2156000000"/>
    <n v="3469000000"/>
    <s v=" $-   "/>
    <n v="2500000000"/>
    <x v="9"/>
    <s v="Oil &amp; Gas Exploration &amp; Production"/>
  </r>
  <r>
    <s v="MRO"/>
    <x v="2"/>
    <d v="2014-12-31T00:00:00"/>
    <n v="10846000000"/>
    <n v="2246000000"/>
    <n v="3627000000"/>
    <s v=" $-   "/>
    <n v="2861000000"/>
    <x v="9"/>
    <s v="Oil &amp; Gas Exploration &amp; Production"/>
  </r>
  <r>
    <s v="MRO"/>
    <x v="3"/>
    <d v="2015-12-31T00:00:00"/>
    <n v="5522000000"/>
    <n v="1694000000"/>
    <n v="1831000000"/>
    <s v=" $-   "/>
    <n v="2957000000"/>
    <x v="9"/>
    <s v="Oil &amp; Gas Exploration &amp; Production"/>
  </r>
  <r>
    <s v="MSFT"/>
    <x v="0"/>
    <d v="2013-06-30T00:00:00"/>
    <n v="77849000000"/>
    <n v="20385000000"/>
    <n v="20289000000"/>
    <n v="10411000000"/>
    <s v=" $-   "/>
    <x v="2"/>
    <s v="Systems Software"/>
  </r>
  <r>
    <s v="MSFT"/>
    <x v="1"/>
    <d v="2014-06-30T00:00:00"/>
    <n v="86833000000"/>
    <n v="27078000000"/>
    <n v="20488000000"/>
    <n v="11381000000"/>
    <s v=" $-   "/>
    <x v="2"/>
    <s v="Systems Software"/>
  </r>
  <r>
    <s v="MSFT"/>
    <x v="2"/>
    <d v="2015-06-30T00:00:00"/>
    <n v="93580000000"/>
    <n v="33038000000"/>
    <n v="20324000000"/>
    <n v="12046000000"/>
    <s v=" $-   "/>
    <x v="2"/>
    <s v="Systems Software"/>
  </r>
  <r>
    <s v="MSFT"/>
    <x v="3"/>
    <d v="2016-06-30T00:00:00"/>
    <n v="85320000000"/>
    <n v="32780000000"/>
    <n v="19260000000"/>
    <n v="11988000000"/>
    <s v=" $-   "/>
    <x v="2"/>
    <s v="Systems Software"/>
  </r>
  <r>
    <s v="MTB"/>
    <x v="0"/>
    <d v="2012-12-31T00:00:00"/>
    <n v="4608955000"/>
    <n v="116586000"/>
    <n v="2448629000"/>
    <s v=" $-   "/>
    <n v="264631000"/>
    <x v="6"/>
    <s v="Banks"/>
  </r>
  <r>
    <s v="MTB"/>
    <x v="1"/>
    <d v="2013-12-31T00:00:00"/>
    <n v="4822539000"/>
    <n v="83692000"/>
    <n v="2540954000"/>
    <s v=" $-   "/>
    <n v="231912000"/>
    <x v="6"/>
    <s v="Banks"/>
  </r>
  <r>
    <s v="MTB"/>
    <x v="2"/>
    <d v="2014-12-31T00:00:00"/>
    <n v="4736150000"/>
    <n v="63083000"/>
    <n v="2655650000"/>
    <s v=" $-   "/>
    <n v="157824000"/>
    <x v="6"/>
    <s v="Banks"/>
  </r>
  <r>
    <s v="MTB"/>
    <x v="3"/>
    <d v="2015-12-31T00:00:00"/>
    <n v="4995881000"/>
    <n v="73814000"/>
    <n v="2796508000"/>
    <s v=" $-   "/>
    <n v="196424000"/>
    <x v="6"/>
    <s v="Banks"/>
  </r>
  <r>
    <s v="MTD"/>
    <x v="0"/>
    <d v="2013-12-31T00:00:00"/>
    <n v="2378972000"/>
    <n v="1097041000"/>
    <n v="692693000"/>
    <n v="116346000"/>
    <n v="24539000"/>
    <x v="3"/>
    <s v="Life Sciences Tools &amp; Services"/>
  </r>
  <r>
    <s v="MTD"/>
    <x v="1"/>
    <d v="2014-12-31T00:00:00"/>
    <n v="2485983000"/>
    <n v="1127233000"/>
    <n v="728582000"/>
    <n v="123297000"/>
    <n v="29185000"/>
    <x v="3"/>
    <s v="Life Sciences Tools &amp; Services"/>
  </r>
  <r>
    <s v="MTD"/>
    <x v="2"/>
    <d v="2015-12-31T00:00:00"/>
    <n v="2395447000"/>
    <n v="1043454000"/>
    <n v="700810000"/>
    <n v="119076000"/>
    <n v="30951000"/>
    <x v="3"/>
    <s v="Life Sciences Tools &amp; Services"/>
  </r>
  <r>
    <s v="MTD"/>
    <x v="3"/>
    <d v="2016-12-31T00:00:00"/>
    <n v="2508257000"/>
    <n v="1072670000"/>
    <n v="732622000"/>
    <n v="119968000"/>
    <n v="36052000"/>
    <x v="3"/>
    <s v="Life Sciences Tools &amp; Services"/>
  </r>
  <r>
    <s v="MU"/>
    <x v="0"/>
    <d v="2013-08-29T00:00:00"/>
    <n v="9073000000"/>
    <n v="7226000000"/>
    <n v="554000000"/>
    <n v="931000000"/>
    <s v=" $-   "/>
    <x v="2"/>
    <s v="Semiconductors"/>
  </r>
  <r>
    <s v="MU"/>
    <x v="1"/>
    <d v="2014-08-28T00:00:00"/>
    <n v="16358000000"/>
    <n v="10921000000"/>
    <n v="939000000"/>
    <n v="1371000000"/>
    <s v=" $-   "/>
    <x v="2"/>
    <s v="Semiconductors"/>
  </r>
  <r>
    <s v="MU"/>
    <x v="2"/>
    <d v="2015-09-03T00:00:00"/>
    <n v="16192000000"/>
    <n v="10977000000"/>
    <n v="674000000"/>
    <n v="1540000000"/>
    <s v=" $-   "/>
    <x v="2"/>
    <s v="Semiconductors"/>
  </r>
  <r>
    <s v="MU"/>
    <x v="3"/>
    <d v="2016-09-01T00:00:00"/>
    <n v="12399000000"/>
    <n v="9894000000"/>
    <n v="653000000"/>
    <n v="1617000000"/>
    <s v=" $-   "/>
    <x v="2"/>
    <s v="Semiconductors"/>
  </r>
  <r>
    <s v="MUR"/>
    <x v="0"/>
    <d v="2012-12-31T00:00:00"/>
    <n v="4608563000"/>
    <n v="1079136000"/>
    <n v="285144000"/>
    <s v=" $-   "/>
    <n v="1291456000"/>
    <x v="9"/>
    <s v="Integrated Oil &amp; Gas"/>
  </r>
  <r>
    <s v="MUR"/>
    <x v="1"/>
    <d v="2013-12-31T00:00:00"/>
    <n v="5312686000"/>
    <n v="1252812000"/>
    <n v="466498000"/>
    <s v=" $-   "/>
    <n v="1602390000"/>
    <x v="9"/>
    <s v="Integrated Oil &amp; Gas"/>
  </r>
  <r>
    <s v="MUR"/>
    <x v="2"/>
    <d v="2014-12-31T00:00:00"/>
    <n v="5288933000"/>
    <n v="1089888000"/>
    <n v="471219000"/>
    <s v=" $-   "/>
    <n v="1957025000"/>
    <x v="9"/>
    <s v="Integrated Oil &amp; Gas"/>
  </r>
  <r>
    <s v="MUR"/>
    <x v="3"/>
    <d v="2015-12-31T00:00:00"/>
    <n v="2787116000"/>
    <n v="832306000"/>
    <n v="372457000"/>
    <s v=" $-   "/>
    <n v="1668489000"/>
    <x v="9"/>
    <s v="Integrated Oil &amp; Gas"/>
  </r>
  <r>
    <s v="MYL"/>
    <x v="0"/>
    <d v="2014-12-31T00:00:00"/>
    <n v="7719600000"/>
    <n v="4191600000"/>
    <n v="1545700000"/>
    <n v="581800000"/>
    <s v=" $-   "/>
    <x v="3"/>
    <s v="Pharmaceuticals"/>
  </r>
  <r>
    <s v="MYL"/>
    <x v="1"/>
    <d v="2015-12-31T00:00:00"/>
    <n v="9429300000"/>
    <n v="5213200000"/>
    <n v="2180700000"/>
    <n v="671900000"/>
    <s v=" $-   "/>
    <x v="3"/>
    <s v="Pharmaceuticals"/>
  </r>
  <r>
    <s v="NBL"/>
    <x v="0"/>
    <d v="2013-12-31T00:00:00"/>
    <n v="5015000000"/>
    <n v="844000000"/>
    <n v="446000000"/>
    <s v=" $-   "/>
    <n v="1568000000"/>
    <x v="9"/>
    <s v="Oil &amp; Gas Exploration &amp; Production"/>
  </r>
  <r>
    <s v="NBL"/>
    <x v="1"/>
    <d v="2014-12-31T00:00:00"/>
    <n v="5115000000"/>
    <n v="945000000"/>
    <n v="495000000"/>
    <s v=" $-   "/>
    <n v="1759000000"/>
    <x v="9"/>
    <s v="Oil &amp; Gas Exploration &amp; Production"/>
  </r>
  <r>
    <s v="NBL"/>
    <x v="2"/>
    <d v="2015-12-31T00:00:00"/>
    <n v="3183000000"/>
    <n v="979000000"/>
    <n v="745000000"/>
    <s v=" $-   "/>
    <n v="2131000000"/>
    <x v="9"/>
    <s v="Oil &amp; Gas Exploration &amp; Production"/>
  </r>
  <r>
    <s v="NBL"/>
    <x v="3"/>
    <d v="2016-12-31T00:00:00"/>
    <n v="3491000000"/>
    <n v="1083000000"/>
    <n v="233000000"/>
    <s v=" $-   "/>
    <n v="2454000000"/>
    <x v="9"/>
    <s v="Oil &amp; Gas Exploration &amp; Production"/>
  </r>
  <r>
    <s v="NDAQ"/>
    <x v="0"/>
    <d v="2012-12-31T00:00:00"/>
    <n v="3023000000"/>
    <n v="1446000000"/>
    <n v="832000000"/>
    <s v=" $-   "/>
    <n v="104000000"/>
    <x v="6"/>
    <s v="Diversified Financial Services"/>
  </r>
  <r>
    <s v="NDAQ"/>
    <x v="1"/>
    <d v="2013-12-31T00:00:00"/>
    <n v="3100000000"/>
    <n v="1316000000"/>
    <n v="1054000000"/>
    <s v=" $-   "/>
    <n v="122000000"/>
    <x v="6"/>
    <s v="Diversified Financial Services"/>
  </r>
  <r>
    <s v="NDAQ"/>
    <x v="2"/>
    <d v="2014-12-31T00:00:00"/>
    <n v="3383000000"/>
    <n v="1433000000"/>
    <n v="1095000000"/>
    <s v=" $-   "/>
    <n v="137000000"/>
    <x v="6"/>
    <s v="Diversified Financial Services"/>
  </r>
  <r>
    <s v="NDAQ"/>
    <x v="3"/>
    <d v="2015-12-31T00:00:00"/>
    <n v="3292000000"/>
    <n v="1313000000"/>
    <n v="1050000000"/>
    <s v=" $-   "/>
    <n v="138000000"/>
    <x v="6"/>
    <s v="Diversified Financial Services"/>
  </r>
  <r>
    <s v="NEE"/>
    <x v="0"/>
    <d v="2012-12-31T00:00:00"/>
    <n v="14256000000"/>
    <n v="8276000000"/>
    <n v="1186000000"/>
    <s v=" $-   "/>
    <n v="1518000000"/>
    <x v="5"/>
    <s v="MultiUtilities"/>
  </r>
  <r>
    <s v="NEE"/>
    <x v="1"/>
    <d v="2013-12-31T00:00:00"/>
    <n v="15136000000"/>
    <n v="8152000000"/>
    <n v="1280000000"/>
    <s v=" $-   "/>
    <n v="2163000000"/>
    <x v="5"/>
    <s v="MultiUtilities"/>
  </r>
  <r>
    <s v="NEE"/>
    <x v="2"/>
    <d v="2014-12-31T00:00:00"/>
    <n v="17021000000"/>
    <n v="8751000000"/>
    <n v="1324000000"/>
    <s v=" $-   "/>
    <n v="2551000000"/>
    <x v="5"/>
    <s v="MultiUtilities"/>
  </r>
  <r>
    <s v="NEE"/>
    <x v="3"/>
    <d v="2015-12-31T00:00:00"/>
    <n v="17486000000"/>
    <n v="8596000000"/>
    <n v="1399000000"/>
    <s v=" $-   "/>
    <n v="2831000000"/>
    <x v="5"/>
    <s v="MultiUtilities"/>
  </r>
  <r>
    <s v="NEM"/>
    <x v="0"/>
    <d v="2012-12-31T00:00:00"/>
    <n v="9964000000"/>
    <n v="4334000000"/>
    <n v="757000000"/>
    <n v="704000000"/>
    <n v="1032000000"/>
    <x v="8"/>
    <s v="Gold"/>
  </r>
  <r>
    <s v="NEM"/>
    <x v="1"/>
    <d v="2013-12-31T00:00:00"/>
    <n v="8414000000"/>
    <n v="5299000000"/>
    <n v="584000000"/>
    <n v="469000000"/>
    <n v="1362000000"/>
    <x v="8"/>
    <s v="Gold"/>
  </r>
  <r>
    <s v="NEM"/>
    <x v="2"/>
    <d v="2014-12-31T00:00:00"/>
    <n v="7292000000"/>
    <n v="4457000000"/>
    <n v="545000000"/>
    <n v="325000000"/>
    <n v="1229000000"/>
    <x v="8"/>
    <s v="Gold"/>
  </r>
  <r>
    <s v="NEM"/>
    <x v="3"/>
    <d v="2015-12-31T00:00:00"/>
    <n v="7729000000"/>
    <n v="4312000000"/>
    <n v="670000000"/>
    <n v="289000000"/>
    <n v="1239000000"/>
    <x v="8"/>
    <s v="Gold"/>
  </r>
  <r>
    <s v="NFLX"/>
    <x v="0"/>
    <d v="2013-12-31T00:00:00"/>
    <n v="4374562000"/>
    <n v="3117203000"/>
    <n v="650243000"/>
    <n v="378769000"/>
    <s v=" $-   "/>
    <x v="2"/>
    <s v="Internet Software &amp; Services"/>
  </r>
  <r>
    <s v="NFLX"/>
    <x v="1"/>
    <d v="2014-12-31T00:00:00"/>
    <n v="5504656000"/>
    <n v="3752760000"/>
    <n v="876927000"/>
    <n v="472321000"/>
    <s v=" $-   "/>
    <x v="2"/>
    <s v="Internet Software &amp; Services"/>
  </r>
  <r>
    <s v="NFLX"/>
    <x v="2"/>
    <d v="2015-12-31T00:00:00"/>
    <n v="6779511000"/>
    <n v="4591476000"/>
    <n v="1231421000"/>
    <n v="650788000"/>
    <s v=" $-   "/>
    <x v="2"/>
    <s v="Internet Software &amp; Services"/>
  </r>
  <r>
    <s v="NFLX"/>
    <x v="3"/>
    <d v="2016-12-31T00:00:00"/>
    <n v="8830669000"/>
    <n v="6029901000"/>
    <n v="1568877000"/>
    <n v="852098000"/>
    <s v=" $-   "/>
    <x v="2"/>
    <s v="Internet Software &amp; Services"/>
  </r>
  <r>
    <s v="NFX"/>
    <x v="0"/>
    <d v="2012-12-31T00:00:00"/>
    <n v="1562000000"/>
    <n v="413000000"/>
    <n v="311000000"/>
    <s v=" $-   "/>
    <n v="704000000"/>
    <x v="9"/>
    <s v="Oil &amp; Gas Exploration &amp; Production"/>
  </r>
  <r>
    <s v="NFX"/>
    <x v="1"/>
    <d v="2013-12-31T00:00:00"/>
    <n v="1857000000"/>
    <n v="411000000"/>
    <n v="311000000"/>
    <s v=" $-   "/>
    <n v="685000000"/>
    <x v="9"/>
    <s v="Oil &amp; Gas Exploration &amp; Production"/>
  </r>
  <r>
    <s v="NFX"/>
    <x v="2"/>
    <d v="2014-12-31T00:00:00"/>
    <n v="2288000000"/>
    <n v="485000000"/>
    <n v="358000000"/>
    <s v=" $-   "/>
    <n v="870000000"/>
    <x v="9"/>
    <s v="Oil &amp; Gas Exploration &amp; Production"/>
  </r>
  <r>
    <s v="NFX"/>
    <x v="3"/>
    <d v="2015-12-31T00:00:00"/>
    <n v="1557000000"/>
    <n v="497000000"/>
    <n v="5204000000"/>
    <s v=" $-   "/>
    <n v="917000000"/>
    <x v="9"/>
    <s v="Oil &amp; Gas Exploration &amp; Production"/>
  </r>
  <r>
    <s v="NKE"/>
    <x v="0"/>
    <d v="2013-05-31T00:00:00"/>
    <n v="25313000000"/>
    <n v="14279000000"/>
    <n v="7796000000"/>
    <s v=" $-   "/>
    <s v=" $-   "/>
    <x v="1"/>
    <s v="Apparel, Accessories &amp; Luxury Goods"/>
  </r>
  <r>
    <s v="NKE"/>
    <x v="1"/>
    <d v="2014-05-31T00:00:00"/>
    <n v="27799000000"/>
    <n v="15353000000"/>
    <n v="8766000000"/>
    <s v=" $-   "/>
    <s v=" $-   "/>
    <x v="1"/>
    <s v="Apparel, Accessories &amp; Luxury Goods"/>
  </r>
  <r>
    <s v="NKE"/>
    <x v="2"/>
    <d v="2015-05-31T00:00:00"/>
    <n v="30601000000"/>
    <n v="16534000000"/>
    <n v="9892000000"/>
    <s v=" $-   "/>
    <s v=" $-   "/>
    <x v="1"/>
    <s v="Apparel, Accessories &amp; Luxury Goods"/>
  </r>
  <r>
    <s v="NKE"/>
    <x v="3"/>
    <d v="2016-05-31T00:00:00"/>
    <n v="32376000000"/>
    <n v="17405000000"/>
    <n v="10469000000"/>
    <s v=" $-   "/>
    <s v=" $-   "/>
    <x v="1"/>
    <s v="Apparel, Accessories &amp; Luxury Goods"/>
  </r>
  <r>
    <s v="NLSN"/>
    <x v="0"/>
    <d v="2013-12-31T00:00:00"/>
    <n v="5703000000"/>
    <n v="2398000000"/>
    <n v="1815000000"/>
    <s v=" $-   "/>
    <n v="510000000"/>
    <x v="0"/>
    <s v="Research &amp; Consulting Services"/>
  </r>
  <r>
    <s v="NLSN"/>
    <x v="1"/>
    <d v="2014-12-31T00:00:00"/>
    <n v="6288000000"/>
    <n v="2620000000"/>
    <n v="1917000000"/>
    <s v=" $-   "/>
    <n v="573000000"/>
    <x v="0"/>
    <s v="Research &amp; Consulting Services"/>
  </r>
  <r>
    <s v="NLSN"/>
    <x v="2"/>
    <d v="2015-12-31T00:00:00"/>
    <n v="6172000000"/>
    <n v="2539000000"/>
    <n v="1915000000"/>
    <s v=" $-   "/>
    <n v="574000000"/>
    <x v="0"/>
    <s v="Research &amp; Consulting Services"/>
  </r>
  <r>
    <s v="NLSN"/>
    <x v="3"/>
    <d v="2016-12-31T00:00:00"/>
    <n v="6309000000"/>
    <n v="2607000000"/>
    <n v="1851000000"/>
    <s v=" $-   "/>
    <n v="603000000"/>
    <x v="0"/>
    <s v="Research &amp; Consulting Services"/>
  </r>
  <r>
    <s v="NOV"/>
    <x v="0"/>
    <d v="2012-12-31T00:00:00"/>
    <n v="17194000000"/>
    <n v="12151000000"/>
    <n v="1654000000"/>
    <s v=" $-   "/>
    <s v=" $-   "/>
    <x v="9"/>
    <s v="Oil &amp; Gas Equipment &amp; Services"/>
  </r>
  <r>
    <s v="NOV"/>
    <x v="1"/>
    <d v="2013-12-31T00:00:00"/>
    <n v="19221000000"/>
    <n v="14117000000"/>
    <n v="1905000000"/>
    <s v=" $-   "/>
    <s v=" $-   "/>
    <x v="9"/>
    <s v="Oil &amp; Gas Equipment &amp; Services"/>
  </r>
  <r>
    <s v="NOV"/>
    <x v="2"/>
    <d v="2014-12-31T00:00:00"/>
    <n v="21440000000"/>
    <n v="15631000000"/>
    <n v="2092000000"/>
    <s v=" $-   "/>
    <s v=" $-   "/>
    <x v="9"/>
    <s v="Oil &amp; Gas Equipment &amp; Services"/>
  </r>
  <r>
    <s v="NOV"/>
    <x v="3"/>
    <d v="2015-12-31T00:00:00"/>
    <n v="14757000000"/>
    <n v="11694000000"/>
    <n v="1764000000"/>
    <s v=" $-   "/>
    <s v=" $-   "/>
    <x v="9"/>
    <s v="Oil &amp; Gas Equipment &amp; Services"/>
  </r>
  <r>
    <s v="NSC"/>
    <x v="0"/>
    <d v="2013-12-31T00:00:00"/>
    <n v="11245000000"/>
    <n v="4070000000"/>
    <n v="3002000000"/>
    <s v=" $-   "/>
    <n v="916000000"/>
    <x v="0"/>
    <s v="Railroads"/>
  </r>
  <r>
    <s v="NSC"/>
    <x v="1"/>
    <d v="2014-12-31T00:00:00"/>
    <n v="11624000000"/>
    <n v="4201000000"/>
    <n v="2897000000"/>
    <s v=" $-   "/>
    <n v="951000000"/>
    <x v="0"/>
    <s v="Railroads"/>
  </r>
  <r>
    <s v="NSC"/>
    <x v="2"/>
    <d v="2015-12-31T00:00:00"/>
    <n v="10511000000"/>
    <n v="3662000000"/>
    <n v="2911000000"/>
    <s v=" $-   "/>
    <n v="1054000000"/>
    <x v="0"/>
    <s v="Railroads"/>
  </r>
  <r>
    <s v="NSC"/>
    <x v="3"/>
    <d v="2016-12-31T00:00:00"/>
    <n v="9888000000"/>
    <n v="3045000000"/>
    <n v="2743000000"/>
    <s v=" $-   "/>
    <n v="1026000000"/>
    <x v="0"/>
    <s v="Railroads"/>
  </r>
  <r>
    <s v="NTAP"/>
    <x v="0"/>
    <d v="2013-04-26T00:00:00"/>
    <n v="6332400000"/>
    <n v="2571300000"/>
    <n v="2247400000"/>
    <n v="904200000"/>
    <s v=" $-   "/>
    <x v="2"/>
    <s v="Internet Software &amp; Services"/>
  </r>
  <r>
    <s v="NTAP"/>
    <x v="1"/>
    <d v="2014-04-25T00:00:00"/>
    <n v="6325000000"/>
    <n v="2406000000"/>
    <n v="2179000000"/>
    <n v="918000000"/>
    <s v=" $-   "/>
    <x v="2"/>
    <s v="Internet Software &amp; Services"/>
  </r>
  <r>
    <s v="NTAP"/>
    <x v="2"/>
    <d v="2015-04-24T00:00:00"/>
    <n v="6123000000"/>
    <n v="2290000000"/>
    <n v="2197000000"/>
    <n v="920000000"/>
    <s v=" $-   "/>
    <x v="2"/>
    <s v="Internet Software &amp; Services"/>
  </r>
  <r>
    <s v="NTAP"/>
    <x v="3"/>
    <d v="2016-04-29T00:00:00"/>
    <n v="5546000000"/>
    <n v="2173000000"/>
    <n v="2099000000"/>
    <n v="861000000"/>
    <s v=" $-   "/>
    <x v="2"/>
    <s v="Internet Software &amp; Services"/>
  </r>
  <r>
    <s v="NUE"/>
    <x v="0"/>
    <d v="2012-12-31T00:00:00"/>
    <n v="19429273000"/>
    <n v="17915735000"/>
    <n v="454900000"/>
    <s v=" $-   "/>
    <s v=" $-   "/>
    <x v="8"/>
    <s v="Steel"/>
  </r>
  <r>
    <s v="NUE"/>
    <x v="1"/>
    <d v="2013-12-31T00:00:00"/>
    <n v="19052046000"/>
    <n v="17641421000"/>
    <n v="467904000"/>
    <s v=" $-   "/>
    <s v=" $-   "/>
    <x v="8"/>
    <s v="Steel"/>
  </r>
  <r>
    <s v="NUE"/>
    <x v="2"/>
    <d v="2014-12-31T00:00:00"/>
    <n v="21105141000"/>
    <n v="19198615000"/>
    <n v="520805000"/>
    <s v=" $-   "/>
    <s v=" $-   "/>
    <x v="8"/>
    <s v="Steel"/>
  </r>
  <r>
    <s v="NUE"/>
    <x v="3"/>
    <d v="2015-12-31T00:00:00"/>
    <n v="16439276000"/>
    <n v="14858014000"/>
    <n v="458989000"/>
    <s v=" $-   "/>
    <s v=" $-   "/>
    <x v="8"/>
    <s v="Steel"/>
  </r>
  <r>
    <s v="NVDA"/>
    <x v="0"/>
    <d v="2013-01-27T00:00:00"/>
    <n v="4280159000"/>
    <n v="2053816000"/>
    <n v="430822000"/>
    <n v="1147282000"/>
    <s v=" $-   "/>
    <x v="2"/>
    <s v="Semiconductors"/>
  </r>
  <r>
    <s v="NVDA"/>
    <x v="1"/>
    <d v="2014-01-26T00:00:00"/>
    <n v="4130000000"/>
    <n v="1862000000"/>
    <n v="436000000"/>
    <n v="1336000000"/>
    <s v=" $-   "/>
    <x v="2"/>
    <s v="Semiconductors"/>
  </r>
  <r>
    <s v="NVDA"/>
    <x v="2"/>
    <d v="2015-01-25T00:00:00"/>
    <n v="4682000000"/>
    <n v="2083000000"/>
    <n v="480000000"/>
    <n v="1360000000"/>
    <s v=" $-   "/>
    <x v="2"/>
    <s v="Semiconductors"/>
  </r>
  <r>
    <s v="NVDA"/>
    <x v="3"/>
    <d v="2016-01-31T00:00:00"/>
    <n v="5010000000"/>
    <n v="2199000000"/>
    <n v="602000000"/>
    <n v="1331000000"/>
    <s v=" $-   "/>
    <x v="2"/>
    <s v="Semiconductors"/>
  </r>
  <r>
    <s v="NWL"/>
    <x v="0"/>
    <d v="2012-12-31T00:00:00"/>
    <n v="5508500000"/>
    <n v="3414400000"/>
    <n v="1403500000"/>
    <s v=" $-   "/>
    <s v=" $-   "/>
    <x v="1"/>
    <s v="Housewares &amp; Specialties"/>
  </r>
  <r>
    <s v="NWL"/>
    <x v="1"/>
    <d v="2013-12-31T00:00:00"/>
    <n v="5607000000"/>
    <n v="3482100000"/>
    <n v="1399500000"/>
    <s v=" $-   "/>
    <s v=" $-   "/>
    <x v="1"/>
    <s v="Housewares &amp; Specialties"/>
  </r>
  <r>
    <s v="NWL"/>
    <x v="2"/>
    <d v="2014-12-31T00:00:00"/>
    <n v="5727000000"/>
    <n v="3523600000"/>
    <n v="1545900000"/>
    <s v=" $-   "/>
    <s v=" $-   "/>
    <x v="1"/>
    <s v="Housewares &amp; Specialties"/>
  </r>
  <r>
    <s v="NWL"/>
    <x v="3"/>
    <d v="2015-12-31T00:00:00"/>
    <n v="5915700000"/>
    <n v="3611100000"/>
    <n v="1626000000"/>
    <s v=" $-   "/>
    <s v=" $-   "/>
    <x v="1"/>
    <s v="Housewares &amp; Specialties"/>
  </r>
  <r>
    <s v="O"/>
    <x v="0"/>
    <d v="2012-12-31T00:00:00"/>
    <n v="484581000"/>
    <n v="21306000"/>
    <n v="38123000"/>
    <s v=" $-   "/>
    <n v="147515000"/>
    <x v="7"/>
    <s v="Retail REITs"/>
  </r>
  <r>
    <s v="O"/>
    <x v="1"/>
    <d v="2013-12-31T00:00:00"/>
    <n v="780209000"/>
    <n v="38851000"/>
    <n v="56881000"/>
    <s v=" $-   "/>
    <n v="306769000"/>
    <x v="7"/>
    <s v="Retail REITs"/>
  </r>
  <r>
    <s v="O"/>
    <x v="2"/>
    <d v="2014-12-31T00:00:00"/>
    <n v="933505000"/>
    <n v="53871000"/>
    <n v="51085000"/>
    <s v=" $-   "/>
    <n v="374661000"/>
    <x v="7"/>
    <s v="Retail REITs"/>
  </r>
  <r>
    <s v="O"/>
    <x v="3"/>
    <d v="2015-12-31T00:00:00"/>
    <n v="1023285000"/>
    <n v="55352000"/>
    <n v="49298000"/>
    <s v=" $-   "/>
    <n v="409215000"/>
    <x v="7"/>
    <s v="Retail REITs"/>
  </r>
  <r>
    <s v="OKE"/>
    <x v="0"/>
    <d v="2012-12-31T00:00:00"/>
    <n v="10184121000"/>
    <n v="8540319000"/>
    <n v="491725000"/>
    <s v=" $-   "/>
    <n v="205334000"/>
    <x v="9"/>
    <s v="Oil &amp; Gas Exploration &amp; Production"/>
  </r>
  <r>
    <s v="OKE"/>
    <x v="1"/>
    <d v="2013-12-31T00:00:00"/>
    <n v="11871879000"/>
    <n v="10222213000"/>
    <n v="541586000"/>
    <s v=" $-   "/>
    <n v="239343000"/>
    <x v="9"/>
    <s v="Oil &amp; Gas Exploration &amp; Production"/>
  </r>
  <r>
    <s v="OKE"/>
    <x v="2"/>
    <d v="2014-12-31T00:00:00"/>
    <n v="12195091000"/>
    <n v="10088548000"/>
    <n v="674887000"/>
    <s v=" $-   "/>
    <n v="294684000"/>
    <x v="9"/>
    <s v="Oil &amp; Gas Exploration &amp; Production"/>
  </r>
  <r>
    <s v="OKE"/>
    <x v="3"/>
    <d v="2015-12-31T00:00:00"/>
    <n v="7763206000"/>
    <n v="5641052000"/>
    <n v="693331000"/>
    <s v=" $-   "/>
    <n v="354620000"/>
    <x v="9"/>
    <s v="Oil &amp; Gas Exploration &amp; Production"/>
  </r>
  <r>
    <s v="OMC"/>
    <x v="0"/>
    <d v="2014-12-31T00:00:00"/>
    <n v="15317800000"/>
    <n v="12602100000"/>
    <n v="477200000"/>
    <s v=" $-   "/>
    <n v="294400000"/>
    <x v="1"/>
    <s v="Advertising"/>
  </r>
  <r>
    <s v="OMC"/>
    <x v="1"/>
    <d v="2015-12-31T00:00:00"/>
    <n v="15134400000"/>
    <n v="12491400000"/>
    <n v="431800000"/>
    <s v=" $-   "/>
    <n v="291100000"/>
    <x v="1"/>
    <s v="Advertising"/>
  </r>
  <r>
    <s v="OMC"/>
    <x v="2"/>
    <d v="2016-12-31T00:00:00"/>
    <n v="15416900000"/>
    <n v="12671200000"/>
    <n v="443900000"/>
    <s v=" $-   "/>
    <n v="292900000"/>
    <x v="1"/>
    <s v="Advertising"/>
  </r>
  <r>
    <s v="ORLY"/>
    <x v="0"/>
    <d v="2012-12-31T00:00:00"/>
    <n v="6182184000"/>
    <n v="3084766000"/>
    <n v="2120025000"/>
    <s v=" $-   "/>
    <s v=" $-   "/>
    <x v="1"/>
    <s v="Specialty Stores"/>
  </r>
  <r>
    <s v="ORLY"/>
    <x v="1"/>
    <d v="2013-12-31T00:00:00"/>
    <n v="6649237000"/>
    <n v="3280236000"/>
    <n v="2265516000"/>
    <s v=" $-   "/>
    <s v=" $-   "/>
    <x v="1"/>
    <s v="Specialty Stores"/>
  </r>
  <r>
    <s v="ORLY"/>
    <x v="2"/>
    <d v="2014-12-31T00:00:00"/>
    <n v="7216081000"/>
    <n v="3507180000"/>
    <n v="2438527000"/>
    <s v=" $-   "/>
    <s v=" $-   "/>
    <x v="1"/>
    <s v="Specialty Stores"/>
  </r>
  <r>
    <s v="ORLY"/>
    <x v="3"/>
    <d v="2015-12-31T00:00:00"/>
    <n v="7966674000"/>
    <n v="3804031000"/>
    <n v="2648622000"/>
    <s v=" $-   "/>
    <s v=" $-   "/>
    <x v="1"/>
    <s v="Specialty Stores"/>
  </r>
  <r>
    <s v="OXY"/>
    <x v="0"/>
    <d v="2012-12-31T00:00:00"/>
    <n v="20100000000"/>
    <n v="6530000000"/>
    <n v="1879000000"/>
    <s v=" $-   "/>
    <n v="3585000000"/>
    <x v="9"/>
    <s v="Oil &amp; Gas Exploration &amp; Production"/>
  </r>
  <r>
    <s v="OXY"/>
    <x v="1"/>
    <d v="2013-12-31T00:00:00"/>
    <n v="20170000000"/>
    <n v="6497000000"/>
    <n v="2108000000"/>
    <s v=" $-   "/>
    <n v="4203000000"/>
    <x v="9"/>
    <s v="Oil &amp; Gas Exploration &amp; Production"/>
  </r>
  <r>
    <s v="OXY"/>
    <x v="2"/>
    <d v="2014-12-31T00:00:00"/>
    <n v="19312000000"/>
    <n v="6803000000"/>
    <n v="2053000000"/>
    <s v=" $-   "/>
    <n v="4261000000"/>
    <x v="9"/>
    <s v="Oil &amp; Gas Exploration &amp; Production"/>
  </r>
  <r>
    <s v="OXY"/>
    <x v="3"/>
    <d v="2015-12-31T00:00:00"/>
    <n v="12480000000"/>
    <n v="5804000000"/>
    <n v="1613000000"/>
    <s v=" $-   "/>
    <n v="4544000000"/>
    <x v="9"/>
    <s v="Oil &amp; Gas Exploration &amp; Production"/>
  </r>
  <r>
    <s v="PBCT"/>
    <x v="0"/>
    <d v="2012-12-31T00:00:00"/>
    <n v="1355300000"/>
    <n v="90800000"/>
    <n v="803800000"/>
    <s v=" $-   "/>
    <n v="76000000"/>
    <x v="6"/>
    <s v="Thrifts &amp; Mortgage Finance"/>
  </r>
  <r>
    <s v="PBCT"/>
    <x v="1"/>
    <d v="2013-12-31T00:00:00"/>
    <n v="1346100000"/>
    <n v="81100000"/>
    <n v="812800000"/>
    <s v=" $-   "/>
    <n v="69900000"/>
    <x v="6"/>
    <s v="Thrifts &amp; Mortgage Finance"/>
  </r>
  <r>
    <s v="PBCT"/>
    <x v="2"/>
    <d v="2014-12-31T00:00:00"/>
    <n v="1381400000"/>
    <n v="80900000"/>
    <n v="816700000"/>
    <s v=" $-   "/>
    <n v="65400000"/>
    <x v="6"/>
    <s v="Thrifts &amp; Mortgage Finance"/>
  </r>
  <r>
    <s v="PBCT"/>
    <x v="3"/>
    <d v="2015-12-31T00:00:00"/>
    <n v="1421300000"/>
    <n v="95500000"/>
    <n v="836700000"/>
    <s v=" $-   "/>
    <n v="57300000"/>
    <x v="6"/>
    <s v="Thrifts &amp; Mortgage Finance"/>
  </r>
  <r>
    <s v="PBI"/>
    <x v="0"/>
    <d v="2012-12-31T00:00:00"/>
    <n v="3823713000"/>
    <n v="1582398000"/>
    <n v="1489735000"/>
    <n v="114250000"/>
    <s v=" $-   "/>
    <x v="0"/>
    <s v="Technology, Hardware, Software and Supplies"/>
  </r>
  <r>
    <s v="PBI"/>
    <x v="1"/>
    <d v="2013-12-31T00:00:00"/>
    <n v="3791335000"/>
    <n v="1650622000"/>
    <n v="1420096000"/>
    <n v="110412000"/>
    <s v=" $-   "/>
    <x v="0"/>
    <s v="Technology, Hardware, Software and Supplies"/>
  </r>
  <r>
    <s v="PBI"/>
    <x v="2"/>
    <d v="2014-12-31T00:00:00"/>
    <n v="3821504000"/>
    <n v="1680791000"/>
    <n v="1378400000"/>
    <n v="109931000"/>
    <s v=" $-   "/>
    <x v="0"/>
    <s v="Technology, Hardware, Software and Supplies"/>
  </r>
  <r>
    <s v="PBI"/>
    <x v="3"/>
    <d v="2015-12-31T00:00:00"/>
    <n v="3578060000"/>
    <n v="1558591000"/>
    <n v="1279961000"/>
    <n v="110156000"/>
    <s v=" $-   "/>
    <x v="0"/>
    <s v="Technology, Hardware, Software and Supplies"/>
  </r>
  <r>
    <s v="PCAR"/>
    <x v="0"/>
    <d v="2012-12-31T00:00:00"/>
    <n v="16596800000"/>
    <n v="13908300000"/>
    <n v="571600000"/>
    <n v="279300000"/>
    <n v="517400000"/>
    <x v="0"/>
    <s v="Construction &amp; Farm Machinery &amp; Heavy Trucks"/>
  </r>
  <r>
    <s v="PCAR"/>
    <x v="1"/>
    <d v="2013-12-31T00:00:00"/>
    <n v="16661000000"/>
    <n v="13900700000"/>
    <n v="559500000"/>
    <n v="251400000"/>
    <n v="571700000"/>
    <x v="0"/>
    <s v="Construction &amp; Farm Machinery &amp; Heavy Trucks"/>
  </r>
  <r>
    <s v="PCAR"/>
    <x v="2"/>
    <d v="2014-12-31T00:00:00"/>
    <n v="18534400000"/>
    <n v="15481600000"/>
    <n v="561400000"/>
    <n v="215600000"/>
    <n v="588500000"/>
    <x v="0"/>
    <s v="Construction &amp; Farm Machinery &amp; Heavy Trucks"/>
  </r>
  <r>
    <s v="PCAR"/>
    <x v="3"/>
    <d v="2015-12-31T00:00:00"/>
    <n v="18671300000"/>
    <n v="15292100000"/>
    <n v="541500000"/>
    <n v="239800000"/>
    <n v="583700000"/>
    <x v="0"/>
    <s v="Construction &amp; Farm Machinery &amp; Heavy Trucks"/>
  </r>
  <r>
    <s v="PCG"/>
    <x v="0"/>
    <d v="2013-12-31T00:00:00"/>
    <n v="15598000000"/>
    <n v="11759000000"/>
    <s v=" $-   "/>
    <s v=" $-   "/>
    <n v="2077000000"/>
    <x v="5"/>
    <s v="MultiUtilities"/>
  </r>
  <r>
    <s v="PCG"/>
    <x v="1"/>
    <d v="2014-12-31T00:00:00"/>
    <n v="17090000000"/>
    <n v="12207000000"/>
    <s v=" $-   "/>
    <s v=" $-   "/>
    <n v="2433000000"/>
    <x v="5"/>
    <s v="MultiUtilities"/>
  </r>
  <r>
    <s v="PCG"/>
    <x v="2"/>
    <d v="2015-12-31T00:00:00"/>
    <n v="16833000000"/>
    <n v="12713000000"/>
    <s v=" $-   "/>
    <s v=" $-   "/>
    <n v="2612000000"/>
    <x v="5"/>
    <s v="MultiUtilities"/>
  </r>
  <r>
    <s v="PCG"/>
    <x v="3"/>
    <d v="2016-12-31T00:00:00"/>
    <n v="17666000000"/>
    <n v="12734000000"/>
    <s v=" $-   "/>
    <s v=" $-   "/>
    <n v="2755000000"/>
    <x v="5"/>
    <s v="MultiUtilities"/>
  </r>
  <r>
    <s v="PCLN"/>
    <x v="0"/>
    <d v="2012-12-31T00:00:00"/>
    <n v="5260956000"/>
    <n v="1177275000"/>
    <n v="2188747000"/>
    <s v=" $-   "/>
    <n v="65141000"/>
    <x v="1"/>
    <s v="Internet &amp; Direct Marketing Retail"/>
  </r>
  <r>
    <s v="PCLN"/>
    <x v="1"/>
    <d v="2013-12-31T00:00:00"/>
    <n v="6793306000"/>
    <n v="1077420000"/>
    <n v="3185497000"/>
    <s v=" $-   "/>
    <n v="117975000"/>
    <x v="1"/>
    <s v="Internet &amp; Direct Marketing Retail"/>
  </r>
  <r>
    <s v="PCLN"/>
    <x v="2"/>
    <d v="2014-12-31T00:00:00"/>
    <n v="8441971000"/>
    <n v="857841000"/>
    <n v="4302998000"/>
    <s v=" $-   "/>
    <n v="207820000"/>
    <x v="1"/>
    <s v="Internet &amp; Direct Marketing Retail"/>
  </r>
  <r>
    <s v="PCLN"/>
    <x v="3"/>
    <d v="2015-12-31T00:00:00"/>
    <n v="9223987000"/>
    <n v="632180000"/>
    <n v="5060406000"/>
    <s v=" $-   "/>
    <n v="272494000"/>
    <x v="1"/>
    <s v="Internet &amp; Direct Marketing Retail"/>
  </r>
  <r>
    <s v="PDCO"/>
    <x v="0"/>
    <d v="2013-04-27T00:00:00"/>
    <n v="3637212000"/>
    <n v="2446443000"/>
    <s v=" $-   "/>
    <s v=" $-   "/>
    <s v=" $-   "/>
    <x v="3"/>
    <s v="Health Care Supplies"/>
  </r>
  <r>
    <s v="PDCO"/>
    <x v="1"/>
    <d v="2014-04-26T00:00:00"/>
    <n v="3585141000"/>
    <n v="2566444000"/>
    <s v=" $-   "/>
    <s v=" $-   "/>
    <s v=" $-   "/>
    <x v="3"/>
    <s v="Health Care Supplies"/>
  </r>
  <r>
    <s v="PDCO"/>
    <x v="2"/>
    <d v="2015-04-25T00:00:00"/>
    <n v="3910865000"/>
    <n v="2850316000"/>
    <s v=" $-   "/>
    <s v=" $-   "/>
    <s v=" $-   "/>
    <x v="3"/>
    <s v="Health Care Supplies"/>
  </r>
  <r>
    <s v="PDCO"/>
    <x v="3"/>
    <d v="2016-04-30T00:00:00"/>
    <n v="5386703000"/>
    <n v="4063955000"/>
    <s v=" $-   "/>
    <s v=" $-   "/>
    <s v=" $-   "/>
    <x v="3"/>
    <s v="Health Care Supplies"/>
  </r>
  <r>
    <s v="PEG"/>
    <x v="0"/>
    <d v="2012-12-31T00:00:00"/>
    <n v="9781000000"/>
    <n v="6351000000"/>
    <n v="98000000"/>
    <s v=" $-   "/>
    <n v="1054000000"/>
    <x v="5"/>
    <s v="Electric Utilities"/>
  </r>
  <r>
    <s v="PEG"/>
    <x v="1"/>
    <d v="2013-12-31T00:00:00"/>
    <n v="9968000000"/>
    <n v="6423000000"/>
    <n v="68000000"/>
    <s v=" $-   "/>
    <n v="1178000000"/>
    <x v="5"/>
    <s v="Electric Utilities"/>
  </r>
  <r>
    <s v="PEG"/>
    <x v="2"/>
    <d v="2014-12-31T00:00:00"/>
    <n v="10886000000"/>
    <n v="7036000000"/>
    <s v=" $-   "/>
    <s v=" $-   "/>
    <n v="1227000000"/>
    <x v="5"/>
    <s v="Electric Utilities"/>
  </r>
  <r>
    <s v="PEG"/>
    <x v="3"/>
    <d v="2015-12-31T00:00:00"/>
    <n v="10415000000"/>
    <n v="6239000000"/>
    <s v=" $-   "/>
    <s v=" $-   "/>
    <n v="1214000000"/>
    <x v="5"/>
    <s v="Electric Utilities"/>
  </r>
  <r>
    <s v="PEP"/>
    <x v="0"/>
    <d v="2013-12-28T00:00:00"/>
    <n v="66415000000"/>
    <n v="31243000000"/>
    <n v="25357000000"/>
    <s v=" $-   "/>
    <n v="110000000"/>
    <x v="4"/>
    <s v="Soft Drinks"/>
  </r>
  <r>
    <s v="PEP"/>
    <x v="1"/>
    <d v="2014-12-27T00:00:00"/>
    <n v="66683000000"/>
    <n v="31238000000"/>
    <n v="25772000000"/>
    <s v=" $-   "/>
    <n v="92000000"/>
    <x v="4"/>
    <s v="Soft Drinks"/>
  </r>
  <r>
    <s v="PEP"/>
    <x v="2"/>
    <d v="2015-12-26T00:00:00"/>
    <n v="63056000000"/>
    <n v="28731000000"/>
    <n v="24538000000"/>
    <s v=" $-   "/>
    <n v="75000000"/>
    <x v="4"/>
    <s v="Soft Drinks"/>
  </r>
  <r>
    <s v="PEP"/>
    <x v="3"/>
    <d v="2016-12-31T00:00:00"/>
    <n v="62799000000"/>
    <n v="28209000000"/>
    <n v="24735000000"/>
    <s v=" $-   "/>
    <n v="70000000"/>
    <x v="4"/>
    <s v="Soft Drinks"/>
  </r>
  <r>
    <s v="PFE"/>
    <x v="0"/>
    <d v="2012-12-31T00:00:00"/>
    <n v="54657000000"/>
    <n v="9821000000"/>
    <n v="15171000000"/>
    <n v="7482000000"/>
    <n v="5109000000"/>
    <x v="3"/>
    <s v="Pharmaceuticals"/>
  </r>
  <r>
    <s v="PFE"/>
    <x v="1"/>
    <d v="2013-12-31T00:00:00"/>
    <n v="51584000000"/>
    <n v="9586000000"/>
    <n v="14355000000"/>
    <n v="6678000000"/>
    <n v="4599000000"/>
    <x v="3"/>
    <s v="Pharmaceuticals"/>
  </r>
  <r>
    <s v="PFE"/>
    <x v="2"/>
    <d v="2014-12-31T00:00:00"/>
    <n v="49605000000"/>
    <n v="9577000000"/>
    <n v="14097000000"/>
    <n v="8393000000"/>
    <n v="4039000000"/>
    <x v="3"/>
    <s v="Pharmaceuticals"/>
  </r>
  <r>
    <s v="PFE"/>
    <x v="3"/>
    <d v="2015-12-31T00:00:00"/>
    <n v="48851000000"/>
    <n v="9648000000"/>
    <n v="14809000000"/>
    <n v="7690000000"/>
    <n v="3728000000"/>
    <x v="3"/>
    <s v="Pharmaceuticals"/>
  </r>
  <r>
    <s v="PFG"/>
    <x v="0"/>
    <d v="2013-12-31T00:00:00"/>
    <n v="9289500000"/>
    <n v="4683600000"/>
    <n v="189000000"/>
    <s v=" $-   "/>
    <n v="3292900000"/>
    <x v="6"/>
    <s v="Diversified Financial Services"/>
  </r>
  <r>
    <s v="PFG"/>
    <x v="1"/>
    <d v="2014-12-31T00:00:00"/>
    <n v="10477600000"/>
    <n v="5231000000"/>
    <n v="177400000"/>
    <s v=" $-   "/>
    <n v="3574300000"/>
    <x v="6"/>
    <s v="Diversified Financial Services"/>
  </r>
  <r>
    <s v="PFG"/>
    <x v="2"/>
    <d v="2015-12-31T00:00:00"/>
    <n v="11964400000"/>
    <n v="6697700000"/>
    <n v="163500000"/>
    <s v=" $-   "/>
    <n v="3672400000"/>
    <x v="6"/>
    <s v="Diversified Financial Services"/>
  </r>
  <r>
    <s v="PFG"/>
    <x v="3"/>
    <d v="2016-12-31T00:00:00"/>
    <n v="12394100000"/>
    <n v="6913200000"/>
    <n v="156600000"/>
    <s v=" $-   "/>
    <n v="3732600000"/>
    <x v="6"/>
    <s v="Diversified Financial Services"/>
  </r>
  <r>
    <s v="PG"/>
    <x v="0"/>
    <d v="2013-12-31T00:00:00"/>
    <n v="2104745000"/>
    <n v="155355000"/>
    <n v="346393000"/>
    <n v="859947000"/>
    <s v=" $-   "/>
    <x v="4"/>
    <s v="Personal Products"/>
  </r>
  <r>
    <s v="PG"/>
    <x v="1"/>
    <d v="2014-12-31T00:00:00"/>
    <n v="2819557000"/>
    <n v="205018000"/>
    <n v="519267000"/>
    <n v="1271353000"/>
    <s v=" $-   "/>
    <x v="4"/>
    <s v="Personal Products"/>
  </r>
  <r>
    <s v="PG"/>
    <x v="2"/>
    <d v="2015-12-31T00:00:00"/>
    <n v="4103728000"/>
    <n v="392709000"/>
    <n v="838526000"/>
    <n v="1620577000"/>
    <s v=" $-   "/>
    <x v="4"/>
    <s v="Personal Products"/>
  </r>
  <r>
    <s v="PG"/>
    <x v="3"/>
    <d v="2016-12-31T00:00:00"/>
    <n v="4860427000"/>
    <n v="299694000"/>
    <n v="1177697000"/>
    <n v="2052295000"/>
    <s v=" $-   "/>
    <x v="4"/>
    <s v="Personal Products"/>
  </r>
  <r>
    <s v="PGR"/>
    <x v="0"/>
    <d v="2012-12-31T00:00:00"/>
    <n v="17083900000"/>
    <n v="15590900000"/>
    <n v="15400000"/>
    <s v=" $-   "/>
    <n v="36100000"/>
    <x v="6"/>
    <s v="Property &amp; Casualty Insurance"/>
  </r>
  <r>
    <s v="PGR"/>
    <x v="1"/>
    <d v="2013-12-31T00:00:00"/>
    <n v="18170900000"/>
    <n v="16275100000"/>
    <n v="18800000"/>
    <s v=" $-   "/>
    <n v="38800000"/>
    <x v="6"/>
    <s v="Property &amp; Casualty Insurance"/>
  </r>
  <r>
    <s v="PGR"/>
    <x v="2"/>
    <d v="2014-12-31T00:00:00"/>
    <n v="19391400000"/>
    <n v="17297300000"/>
    <n v="18900000"/>
    <s v=" $-   "/>
    <n v="50900000"/>
    <x v="6"/>
    <s v="Property &amp; Casualty Insurance"/>
  </r>
  <r>
    <s v="PGR"/>
    <x v="3"/>
    <d v="2015-12-31T00:00:00"/>
    <n v="20853800000"/>
    <n v="18705900000"/>
    <n v="22800000"/>
    <s v=" $-   "/>
    <n v="77500000"/>
    <x v="6"/>
    <s v="Property &amp; Casualty Insurance"/>
  </r>
  <r>
    <s v="PH"/>
    <x v="0"/>
    <d v="2013-06-30T00:00:00"/>
    <n v="13015704000"/>
    <n v="10086675000"/>
    <n v="1554973000"/>
    <s v=" $-   "/>
    <s v=" $-   "/>
    <x v="0"/>
    <s v="Industrial Conglomerates"/>
  </r>
  <r>
    <s v="PH"/>
    <x v="1"/>
    <d v="2014-06-30T00:00:00"/>
    <n v="13215971000"/>
    <n v="10188227000"/>
    <n v="1633992000"/>
    <s v=" $-   "/>
    <s v=" $-   "/>
    <x v="0"/>
    <s v="Industrial Conglomerates"/>
  </r>
  <r>
    <s v="PH"/>
    <x v="2"/>
    <d v="2015-06-30T00:00:00"/>
    <n v="12711744000"/>
    <n v="9655245000"/>
    <n v="1544746000"/>
    <s v=" $-   "/>
    <s v=" $-   "/>
    <x v="0"/>
    <s v="Industrial Conglomerates"/>
  </r>
  <r>
    <s v="PH"/>
    <x v="3"/>
    <d v="2016-06-30T00:00:00"/>
    <n v="11360753000"/>
    <n v="8823384000"/>
    <n v="1359360000"/>
    <s v=" $-   "/>
    <s v=" $-   "/>
    <x v="0"/>
    <s v="Industrial Conglomerates"/>
  </r>
  <r>
    <s v="PHM"/>
    <x v="0"/>
    <d v="2013-12-31T00:00:00"/>
    <n v="5679595000"/>
    <n v="4507196000"/>
    <n v="568500000"/>
    <s v=" $-   "/>
    <s v=" $-   "/>
    <x v="1"/>
    <s v="Homebuilding"/>
  </r>
  <r>
    <s v="PHM"/>
    <x v="1"/>
    <d v="2014-12-31T00:00:00"/>
    <n v="5822363000"/>
    <n v="4244479000"/>
    <n v="861390000"/>
    <s v=" $-   "/>
    <s v=" $-   "/>
    <x v="1"/>
    <s v="Homebuilding"/>
  </r>
  <r>
    <s v="PHM"/>
    <x v="2"/>
    <d v="2015-12-31T00:00:00"/>
    <n v="5981964000"/>
    <n v="4353850000"/>
    <n v="794728000"/>
    <s v=" $-   "/>
    <s v=" $-   "/>
    <x v="1"/>
    <s v="Homebuilding"/>
  </r>
  <r>
    <s v="PHM"/>
    <x v="3"/>
    <d v="2016-12-31T00:00:00"/>
    <n v="7668476000"/>
    <n v="5728662000"/>
    <n v="957150000"/>
    <s v=" $-   "/>
    <s v=" $-   "/>
    <x v="1"/>
    <s v="Homebuilding"/>
  </r>
  <r>
    <s v="PKI"/>
    <x v="0"/>
    <d v="2012-12-30T00:00:00"/>
    <n v="2105188000"/>
    <n v="1143659000"/>
    <n v="627370000"/>
    <n v="131835000"/>
    <s v=" $-   "/>
    <x v="3"/>
    <s v="Health Care Equipment"/>
  </r>
  <r>
    <s v="PKI"/>
    <x v="1"/>
    <d v="2013-12-29T00:00:00"/>
    <n v="2157586000"/>
    <n v="1181444000"/>
    <n v="581898000"/>
    <n v="132400000"/>
    <s v=" $-   "/>
    <x v="3"/>
    <s v="Health Care Equipment"/>
  </r>
  <r>
    <s v="PKI"/>
    <x v="2"/>
    <d v="2014-12-28T00:00:00"/>
    <n v="2237219000"/>
    <n v="1232611000"/>
    <n v="659335000"/>
    <n v="121141000"/>
    <s v=" $-   "/>
    <x v="3"/>
    <s v="Health Care Equipment"/>
  </r>
  <r>
    <s v="PKI"/>
    <x v="3"/>
    <d v="2016-01-03T00:00:00"/>
    <n v="2262359000"/>
    <n v="1237859000"/>
    <n v="598848000"/>
    <n v="125928000"/>
    <s v=" $-   "/>
    <x v="3"/>
    <s v="Health Care Equipment"/>
  </r>
  <r>
    <s v="PM"/>
    <x v="0"/>
    <d v="2013-12-31T00:00:00"/>
    <n v="80029000000"/>
    <n v="59222000000"/>
    <n v="6890000000"/>
    <s v=" $-   "/>
    <n v="93000000"/>
    <x v="4"/>
    <s v="Tobacco"/>
  </r>
  <r>
    <s v="PM"/>
    <x v="1"/>
    <d v="2014-12-31T00:00:00"/>
    <n v="80106000000"/>
    <n v="60775000000"/>
    <n v="7001000000"/>
    <s v=" $-   "/>
    <n v="93000000"/>
    <x v="4"/>
    <s v="Tobacco"/>
  </r>
  <r>
    <s v="PM"/>
    <x v="2"/>
    <d v="2015-12-31T00:00:00"/>
    <n v="73908000000"/>
    <n v="56479000000"/>
    <n v="6656000000"/>
    <s v=" $-   "/>
    <n v="82000000"/>
    <x v="4"/>
    <s v="Tobacco"/>
  </r>
  <r>
    <s v="PM"/>
    <x v="3"/>
    <d v="2016-12-31T00:00:00"/>
    <n v="74953000000"/>
    <n v="57659000000"/>
    <n v="6405000000"/>
    <s v=" $-   "/>
    <n v="74000000"/>
    <x v="4"/>
    <s v="Tobacco"/>
  </r>
  <r>
    <s v="PNC"/>
    <x v="0"/>
    <d v="2012-12-31T00:00:00"/>
    <n v="16606000000"/>
    <n v="386000000"/>
    <n v="10486000000"/>
    <s v=" $-   "/>
    <n v="987000000"/>
    <x v="6"/>
    <s v="Banks"/>
  </r>
  <r>
    <s v="PNC"/>
    <x v="1"/>
    <d v="2013-12-31T00:00:00"/>
    <n v="16872000000"/>
    <n v="344000000"/>
    <n v="9681000000"/>
    <s v=" $-   "/>
    <n v="643000000"/>
    <x v="6"/>
    <s v="Banks"/>
  </r>
  <r>
    <s v="PNC"/>
    <x v="2"/>
    <d v="2014-12-31T00:00:00"/>
    <n v="16281000000"/>
    <n v="325000000"/>
    <n v="9488000000"/>
    <s v=" $-   "/>
    <n v="273000000"/>
    <x v="6"/>
    <s v="Banks"/>
  </r>
  <r>
    <s v="PNC"/>
    <x v="3"/>
    <d v="2015-12-31T00:00:00"/>
    <n v="16270000000"/>
    <n v="403000000"/>
    <n v="9463000000"/>
    <s v=" $-   "/>
    <n v="255000000"/>
    <x v="6"/>
    <s v="Banks"/>
  </r>
  <r>
    <s v="PNR"/>
    <x v="0"/>
    <d v="2012-12-31T00:00:00"/>
    <n v="4306800000"/>
    <n v="3040900000"/>
    <n v="1117700000"/>
    <n v="92300000"/>
    <s v=" $-   "/>
    <x v="0"/>
    <s v="Industrial Machinery"/>
  </r>
  <r>
    <s v="PNR"/>
    <x v="1"/>
    <d v="2013-12-31T00:00:00"/>
    <n v="6999700000"/>
    <n v="4629600000"/>
    <n v="1493700000"/>
    <n v="122800000"/>
    <s v=" $-   "/>
    <x v="0"/>
    <s v="Industrial Machinery"/>
  </r>
  <r>
    <s v="PNR"/>
    <x v="2"/>
    <d v="2014-12-31T00:00:00"/>
    <n v="7039000000"/>
    <n v="4576000000"/>
    <n v="1493800000"/>
    <n v="117300000"/>
    <s v=" $-   "/>
    <x v="0"/>
    <s v="Industrial Machinery"/>
  </r>
  <r>
    <s v="PNR"/>
    <x v="3"/>
    <d v="2015-12-31T00:00:00"/>
    <n v="6449000000"/>
    <n v="4263200000"/>
    <n v="1334300000"/>
    <n v="119600000"/>
    <s v=" $-   "/>
    <x v="0"/>
    <s v="Industrial Machinery"/>
  </r>
  <r>
    <s v="PNW"/>
    <x v="0"/>
    <d v="2012-12-31T00:00:00"/>
    <n v="3301804000"/>
    <n v="1879559000"/>
    <n v="166154000"/>
    <s v=" $-   "/>
    <n v="404336000"/>
    <x v="5"/>
    <s v="MultiUtilities"/>
  </r>
  <r>
    <s v="PNW"/>
    <x v="1"/>
    <d v="2013-12-31T00:00:00"/>
    <n v="3454628000"/>
    <n v="2020436000"/>
    <n v="172161000"/>
    <s v=" $-   "/>
    <n v="415708000"/>
    <x v="5"/>
    <s v="MultiUtilities"/>
  </r>
  <r>
    <s v="PNW"/>
    <x v="2"/>
    <d v="2014-12-31T00:00:00"/>
    <n v="3491632000"/>
    <n v="2087854000"/>
    <n v="175178000"/>
    <s v=" $-   "/>
    <n v="417358000"/>
    <x v="5"/>
    <s v="MultiUtilities"/>
  </r>
  <r>
    <s v="PNW"/>
    <x v="3"/>
    <d v="2015-12-31T00:00:00"/>
    <n v="3495443000"/>
    <n v="1969675000"/>
    <n v="176744000"/>
    <s v=" $-   "/>
    <n v="494422000"/>
    <x v="5"/>
    <s v="MultiUtilities"/>
  </r>
  <r>
    <s v="PPG"/>
    <x v="0"/>
    <d v="2013-12-31T00:00:00"/>
    <n v="14265000000"/>
    <n v="8314000000"/>
    <n v="3486000000"/>
    <n v="463000000"/>
    <n v="452000000"/>
    <x v="8"/>
    <s v="Diversified Chemicals"/>
  </r>
  <r>
    <s v="PPG"/>
    <x v="1"/>
    <d v="2014-12-31T00:00:00"/>
    <n v="14791000000"/>
    <n v="8348000000"/>
    <n v="4013000000"/>
    <n v="483000000"/>
    <n v="450000000"/>
    <x v="8"/>
    <s v="Diversified Chemicals"/>
  </r>
  <r>
    <s v="PPG"/>
    <x v="2"/>
    <d v="2015-12-31T00:00:00"/>
    <n v="14766000000"/>
    <n v="8206000000"/>
    <n v="3624000000"/>
    <n v="476000000"/>
    <n v="471000000"/>
    <x v="8"/>
    <s v="Diversified Chemicals"/>
  </r>
  <r>
    <s v="PPG"/>
    <x v="3"/>
    <d v="2016-12-31T00:00:00"/>
    <n v="14751000000"/>
    <n v="8063000000"/>
    <n v="4630000000"/>
    <n v="466000000"/>
    <n v="462000000"/>
    <x v="8"/>
    <s v="Diversified Chemicals"/>
  </r>
  <r>
    <s v="PPL"/>
    <x v="0"/>
    <d v="2012-12-31T00:00:00"/>
    <n v="12132000000"/>
    <n v="4876000000"/>
    <n v="3143000000"/>
    <s v=" $-   "/>
    <n v="1087000000"/>
    <x v="5"/>
    <s v="Electric Utilities"/>
  </r>
  <r>
    <s v="PPL"/>
    <x v="1"/>
    <d v="2013-12-31T00:00:00"/>
    <n v="7263000000"/>
    <n v="1751000000"/>
    <n v="2108000000"/>
    <s v=" $-   "/>
    <n v="843000000"/>
    <x v="5"/>
    <s v="Electric Utilities"/>
  </r>
  <r>
    <s v="PPL"/>
    <x v="2"/>
    <d v="2014-12-31T00:00:00"/>
    <n v="7852000000"/>
    <n v="1889000000"/>
    <n v="2173000000"/>
    <s v=" $-   "/>
    <n v="923000000"/>
    <x v="5"/>
    <s v="Electric Utilities"/>
  </r>
  <r>
    <s v="PPL"/>
    <x v="3"/>
    <d v="2015-12-31T00:00:00"/>
    <n v="7669000000"/>
    <n v="1718000000"/>
    <n v="2237000000"/>
    <s v=" $-   "/>
    <n v="883000000"/>
    <x v="5"/>
    <s v="Electric Utilities"/>
  </r>
  <r>
    <s v="PRU"/>
    <x v="0"/>
    <d v="2012-12-31T00:00:00"/>
    <n v="84847000000"/>
    <n v="66635000000"/>
    <n v="17504000000"/>
    <s v=" $-   "/>
    <s v=" $-   "/>
    <x v="6"/>
    <s v="Diversified Financial Services"/>
  </r>
  <r>
    <s v="PRU"/>
    <x v="1"/>
    <d v="2013-12-31T00:00:00"/>
    <n v="41461000000"/>
    <n v="26973000000"/>
    <n v="16172000000"/>
    <s v=" $-   "/>
    <s v=" $-   "/>
    <x v="6"/>
    <s v="Diversified Financial Services"/>
  </r>
  <r>
    <s v="PRU"/>
    <x v="2"/>
    <d v="2014-12-31T00:00:00"/>
    <n v="54105000000"/>
    <n v="33560000000"/>
    <n v="18786000000"/>
    <s v=" $-   "/>
    <s v=" $-   "/>
    <x v="6"/>
    <s v="Diversified Financial Services"/>
  </r>
  <r>
    <s v="PRU"/>
    <x v="3"/>
    <d v="2015-12-31T00:00:00"/>
    <n v="57119000000"/>
    <n v="32747000000"/>
    <n v="16603000000"/>
    <s v=" $-   "/>
    <s v=" $-   "/>
    <x v="6"/>
    <s v="Diversified Financial Services"/>
  </r>
  <r>
    <s v="PSX"/>
    <x v="0"/>
    <d v="2012-12-31T00:00:00"/>
    <n v="179290000000"/>
    <n v="158446000000"/>
    <n v="15443000000"/>
    <s v=" $-   "/>
    <n v="931000000"/>
    <x v="9"/>
    <s v="Oil &amp; Gas Refining &amp; Marketing &amp; Transportation"/>
  </r>
  <r>
    <s v="PSX"/>
    <x v="1"/>
    <d v="2013-12-31T00:00:00"/>
    <n v="171596000000"/>
    <n v="152451000000"/>
    <n v="15597000000"/>
    <s v=" $-   "/>
    <n v="971000000"/>
    <x v="9"/>
    <s v="Oil &amp; Gas Refining &amp; Marketing &amp; Transportation"/>
  </r>
  <r>
    <s v="PSX"/>
    <x v="2"/>
    <d v="2014-12-31T00:00:00"/>
    <n v="161212000000"/>
    <n v="140183000000"/>
    <n v="16703000000"/>
    <s v=" $-   "/>
    <n v="1019000000"/>
    <x v="9"/>
    <s v="Oil &amp; Gas Refining &amp; Marketing &amp; Transportation"/>
  </r>
  <r>
    <s v="PSX"/>
    <x v="3"/>
    <d v="2015-12-31T00:00:00"/>
    <n v="98975000000"/>
    <n v="77693000000"/>
    <n v="15747000000"/>
    <s v=" $-   "/>
    <n v="1099000000"/>
    <x v="9"/>
    <s v="Oil &amp; Gas Refining &amp; Marketing &amp; Transportation"/>
  </r>
  <r>
    <s v="PVH"/>
    <x v="0"/>
    <d v="2013-02-03T00:00:00"/>
    <n v="6043000000"/>
    <n v="2793800000"/>
    <n v="2594300000"/>
    <s v=" $-   "/>
    <s v=" $-   "/>
    <x v="1"/>
    <s v="Apparel, Accessories &amp; Luxury Goods"/>
  </r>
  <r>
    <s v="PVH"/>
    <x v="1"/>
    <d v="2014-02-02T00:00:00"/>
    <n v="8186400000"/>
    <n v="3967100000"/>
    <n v="3673500000"/>
    <s v=" $-   "/>
    <s v=" $-   "/>
    <x v="1"/>
    <s v="Apparel, Accessories &amp; Luxury Goods"/>
  </r>
  <r>
    <s v="PVH"/>
    <x v="2"/>
    <d v="2015-02-01T00:00:00"/>
    <n v="8241200000"/>
    <n v="3914500000"/>
    <n v="3713600000"/>
    <s v=" $-   "/>
    <s v=" $-   "/>
    <x v="1"/>
    <s v="Apparel, Accessories &amp; Luxury Goods"/>
  </r>
  <r>
    <s v="PVH"/>
    <x v="3"/>
    <d v="2016-01-31T00:00:00"/>
    <n v="8020300000"/>
    <n v="3858700000"/>
    <n v="3417700000"/>
    <s v=" $-   "/>
    <s v=" $-   "/>
    <x v="1"/>
    <s v="Apparel, Accessories &amp; Luxury Goods"/>
  </r>
  <r>
    <s v="PWR"/>
    <x v="0"/>
    <d v="2012-12-31T00:00:00"/>
    <n v="5920269000"/>
    <n v="4982562000"/>
    <n v="434894000"/>
    <s v=" $-   "/>
    <n v="37691000"/>
    <x v="0"/>
    <s v="Industrial Conglomerates"/>
  </r>
  <r>
    <s v="PWR"/>
    <x v="1"/>
    <d v="2013-12-31T00:00:00"/>
    <n v="6411577000"/>
    <n v="5424644000"/>
    <n v="485069000"/>
    <s v=" $-   "/>
    <n v="25865000"/>
    <x v="0"/>
    <s v="Industrial Conglomerates"/>
  </r>
  <r>
    <s v="PWR"/>
    <x v="2"/>
    <d v="2014-12-31T00:00:00"/>
    <n v="7747229000"/>
    <n v="6578435000"/>
    <n v="705477000"/>
    <s v=" $-   "/>
    <n v="34257000"/>
    <x v="0"/>
    <s v="Industrial Conglomerates"/>
  </r>
  <r>
    <s v="PWR"/>
    <x v="3"/>
    <d v="2015-12-31T00:00:00"/>
    <n v="7572436000"/>
    <n v="6648771000"/>
    <n v="592863000"/>
    <s v=" $-   "/>
    <n v="34848000"/>
    <x v="0"/>
    <s v="Industrial Conglomerates"/>
  </r>
  <r>
    <s v="PX"/>
    <x v="0"/>
    <d v="2012-12-31T00:00:00"/>
    <n v="11224000000"/>
    <n v="6396000000"/>
    <n v="1227000000"/>
    <n v="98000000"/>
    <n v="1001000000"/>
    <x v="8"/>
    <s v="Industrial Gases"/>
  </r>
  <r>
    <s v="PX"/>
    <x v="1"/>
    <d v="2013-12-31T00:00:00"/>
    <n v="11925000000"/>
    <n v="6744000000"/>
    <n v="1349000000"/>
    <n v="98000000"/>
    <n v="1109000000"/>
    <x v="8"/>
    <s v="Industrial Gases"/>
  </r>
  <r>
    <s v="PX"/>
    <x v="2"/>
    <d v="2014-12-31T00:00:00"/>
    <n v="12273000000"/>
    <n v="6962000000"/>
    <n v="1437000000"/>
    <n v="96000000"/>
    <n v="1170000000"/>
    <x v="8"/>
    <s v="Industrial Gases"/>
  </r>
  <r>
    <s v="PX"/>
    <x v="3"/>
    <d v="2015-12-31T00:00:00"/>
    <n v="10776000000"/>
    <n v="5960000000"/>
    <n v="1296000000"/>
    <n v="93000000"/>
    <n v="1106000000"/>
    <x v="8"/>
    <s v="Industrial Gases"/>
  </r>
  <r>
    <s v="QCOM"/>
    <x v="0"/>
    <d v="2013-09-29T00:00:00"/>
    <n v="24866000000"/>
    <n v="9820000000"/>
    <n v="2849000000"/>
    <n v="4967000000"/>
    <s v=" $-   "/>
    <x v="2"/>
    <s v="Semiconductors"/>
  </r>
  <r>
    <s v="QCOM"/>
    <x v="1"/>
    <d v="2014-09-28T00:00:00"/>
    <n v="26487000000"/>
    <n v="10686000000"/>
    <n v="2774000000"/>
    <n v="5477000000"/>
    <s v=" $-   "/>
    <x v="2"/>
    <s v="Semiconductors"/>
  </r>
  <r>
    <s v="QCOM"/>
    <x v="2"/>
    <d v="2015-09-27T00:00:00"/>
    <n v="25281000000"/>
    <n v="10378000000"/>
    <n v="3637000000"/>
    <n v="5490000000"/>
    <s v=" $-   "/>
    <x v="2"/>
    <s v="Semiconductors"/>
  </r>
  <r>
    <s v="QCOM"/>
    <x v="3"/>
    <d v="2016-09-25T00:00:00"/>
    <n v="23554000000"/>
    <n v="9749000000"/>
    <n v="2159000000"/>
    <n v="5151000000"/>
    <s v=" $-   "/>
    <x v="2"/>
    <s v="Semiconductors"/>
  </r>
  <r>
    <s v="QRVO"/>
    <x v="0"/>
    <d v="2014-03-29T00:00:00"/>
    <n v="1148231000"/>
    <n v="743304000"/>
    <n v="180317000"/>
    <n v="197269000"/>
    <s v=" $-   "/>
    <x v="2"/>
    <s v="Semiconductors"/>
  </r>
  <r>
    <s v="QRVO"/>
    <x v="1"/>
    <d v="2015-03-28T00:00:00"/>
    <n v="1710966000"/>
    <n v="1021658000"/>
    <n v="309348000"/>
    <n v="257494000"/>
    <s v=" $-   "/>
    <x v="2"/>
    <s v="Semiconductors"/>
  </r>
  <r>
    <s v="QRVO"/>
    <x v="2"/>
    <d v="2016-04-02T00:00:00"/>
    <n v="2610726000"/>
    <n v="1561173000"/>
    <n v="588822000"/>
    <n v="448763000"/>
    <s v=" $-   "/>
    <x v="2"/>
    <s v="Semiconductors"/>
  </r>
  <r>
    <s v="R"/>
    <x v="0"/>
    <d v="2013-12-31T00:00:00"/>
    <n v="6419285000"/>
    <n v="5099484000"/>
    <n v="922340000"/>
    <s v=" $-   "/>
    <s v=" $-   "/>
    <x v="0"/>
    <s v="Industrial Conglomerates"/>
  </r>
  <r>
    <s v="R"/>
    <x v="1"/>
    <d v="2014-12-31T00:00:00"/>
    <n v="6638774000"/>
    <n v="5253040000"/>
    <n v="1030014000"/>
    <s v=" $-   "/>
    <s v=" $-   "/>
    <x v="0"/>
    <s v="Industrial Conglomerates"/>
  </r>
  <r>
    <s v="R"/>
    <x v="2"/>
    <d v="2015-12-31T00:00:00"/>
    <n v="6571893000"/>
    <n v="5086449000"/>
    <n v="961579000"/>
    <s v=" $-   "/>
    <s v=" $-   "/>
    <x v="0"/>
    <s v="Industrial Conglomerates"/>
  </r>
  <r>
    <s v="R"/>
    <x v="3"/>
    <d v="2016-12-31T00:00:00"/>
    <n v="6786984000"/>
    <n v="5285568000"/>
    <n v="956158000"/>
    <s v=" $-   "/>
    <s v=" $-   "/>
    <x v="0"/>
    <s v="Industrial Conglomerates"/>
  </r>
  <r>
    <s v="RCL"/>
    <x v="0"/>
    <d v="2012-12-31T00:00:00"/>
    <n v="7688024000"/>
    <n v="5157434000"/>
    <n v="1011543000"/>
    <s v=" $-   "/>
    <n v="730493000"/>
    <x v="1"/>
    <s v="Hotels, Resorts &amp; Cruise Lines"/>
  </r>
  <r>
    <s v="RCL"/>
    <x v="1"/>
    <d v="2013-12-31T00:00:00"/>
    <n v="7959894000"/>
    <n v="5305270000"/>
    <n v="1044819000"/>
    <s v=" $-   "/>
    <n v="754711000"/>
    <x v="1"/>
    <s v="Hotels, Resorts &amp; Cruise Lines"/>
  </r>
  <r>
    <s v="RCL"/>
    <x v="2"/>
    <d v="2014-12-31T00:00:00"/>
    <n v="8073855000"/>
    <n v="5306281000"/>
    <n v="1048952000"/>
    <s v=" $-   "/>
    <n v="772445000"/>
    <x v="1"/>
    <s v="Hotels, Resorts &amp; Cruise Lines"/>
  </r>
  <r>
    <s v="RCL"/>
    <x v="3"/>
    <d v="2015-12-31T00:00:00"/>
    <n v="8299074000"/>
    <n v="5099393000"/>
    <n v="1086504000"/>
    <s v=" $-   "/>
    <n v="827008000"/>
    <x v="1"/>
    <s v="Hotels, Resorts &amp; Cruise Lines"/>
  </r>
  <r>
    <s v="REGN"/>
    <x v="0"/>
    <d v="2013-12-31T00:00:00"/>
    <n v="2104745000"/>
    <n v="155355000"/>
    <n v="346393000"/>
    <n v="859947000"/>
    <s v=" $-   "/>
    <x v="3"/>
    <s v="Biotechnology"/>
  </r>
  <r>
    <s v="REGN"/>
    <x v="1"/>
    <d v="2014-12-31T00:00:00"/>
    <n v="2819557000"/>
    <n v="205018000"/>
    <n v="519267000"/>
    <n v="1271353000"/>
    <s v=" $-   "/>
    <x v="3"/>
    <s v="Biotechnology"/>
  </r>
  <r>
    <s v="REGN"/>
    <x v="2"/>
    <d v="2015-12-31T00:00:00"/>
    <n v="4103728000"/>
    <n v="392709000"/>
    <n v="838526000"/>
    <n v="1620577000"/>
    <s v=" $-   "/>
    <x v="3"/>
    <s v="Biotechnology"/>
  </r>
  <r>
    <s v="REGN"/>
    <x v="3"/>
    <d v="2016-12-31T00:00:00"/>
    <n v="4860427000"/>
    <n v="299694000"/>
    <n v="1177697000"/>
    <n v="2052295000"/>
    <s v=" $-   "/>
    <x v="3"/>
    <s v="Biotechnology"/>
  </r>
  <r>
    <s v="RHI"/>
    <x v="0"/>
    <d v="2013-12-31T00:00:00"/>
    <n v="4245895000"/>
    <n v="2522803000"/>
    <n v="1324815000"/>
    <s v=" $-   "/>
    <n v="1700000"/>
    <x v="0"/>
    <s v="Human Resource &amp; Employment Services"/>
  </r>
  <r>
    <s v="RHI"/>
    <x v="1"/>
    <d v="2014-12-31T00:00:00"/>
    <n v="4695014000"/>
    <n v="2772098000"/>
    <n v="1425734000"/>
    <s v=" $-   "/>
    <n v="557000"/>
    <x v="0"/>
    <s v="Human Resource &amp; Employment Services"/>
  </r>
  <r>
    <s v="RHI"/>
    <x v="2"/>
    <d v="2015-12-31T00:00:00"/>
    <n v="5094933000"/>
    <n v="2980462000"/>
    <n v="1533799000"/>
    <s v=" $-   "/>
    <n v="192000"/>
    <x v="0"/>
    <s v="Human Resource &amp; Employment Services"/>
  </r>
  <r>
    <s v="RHI"/>
    <x v="3"/>
    <d v="2016-12-31T00:00:00"/>
    <n v="5250399000"/>
    <n v="3089723000"/>
    <n v="1606217000"/>
    <s v=" $-   "/>
    <n v="1237000"/>
    <x v="0"/>
    <s v="Human Resource &amp; Employment Services"/>
  </r>
  <r>
    <s v="RHT"/>
    <x v="0"/>
    <d v="2013-02-28T00:00:00"/>
    <n v="1328817000"/>
    <n v="200600000"/>
    <n v="660887000"/>
    <n v="263150000"/>
    <s v=" $-   "/>
    <x v="2"/>
    <s v="Systems Software"/>
  </r>
  <r>
    <s v="RHT"/>
    <x v="1"/>
    <d v="2014-02-28T00:00:00"/>
    <n v="1534615000"/>
    <n v="232600000"/>
    <n v="750292000"/>
    <n v="317263000"/>
    <s v=" $-   "/>
    <x v="2"/>
    <s v="Systems Software"/>
  </r>
  <r>
    <s v="RHT"/>
    <x v="2"/>
    <d v="2015-02-28T00:00:00"/>
    <n v="1789489000"/>
    <n v="273199000"/>
    <n v="898440000"/>
    <n v="367856000"/>
    <s v=" $-   "/>
    <x v="2"/>
    <s v="Systems Software"/>
  </r>
  <r>
    <s v="RHT"/>
    <x v="3"/>
    <d v="2016-02-29T00:00:00"/>
    <n v="2052230000"/>
    <n v="309629000"/>
    <n v="1041231000"/>
    <n v="413322000"/>
    <s v=" $-   "/>
    <x v="2"/>
    <s v="Systems Software"/>
  </r>
  <r>
    <s v="RL"/>
    <x v="0"/>
    <d v="2013-03-30T00:00:00"/>
    <n v="6945000000"/>
    <n v="2789000000"/>
    <n v="2971000000"/>
    <s v=" $-   "/>
    <n v="27000000"/>
    <x v="1"/>
    <s v="Apparel, Accessories &amp; Luxury Goods"/>
  </r>
  <r>
    <s v="RL"/>
    <x v="1"/>
    <d v="2014-03-29T00:00:00"/>
    <n v="7450000000"/>
    <n v="3140000000"/>
    <n v="3142000000"/>
    <s v=" $-   "/>
    <n v="35000000"/>
    <x v="1"/>
    <s v="Apparel, Accessories &amp; Luxury Goods"/>
  </r>
  <r>
    <s v="RL"/>
    <x v="2"/>
    <d v="2015-03-28T00:00:00"/>
    <n v="7620000000"/>
    <n v="3242000000"/>
    <n v="3301000000"/>
    <s v=" $-   "/>
    <n v="25000000"/>
    <x v="1"/>
    <s v="Apparel, Accessories &amp; Luxury Goods"/>
  </r>
  <r>
    <s v="RL"/>
    <x v="3"/>
    <d v="2016-04-02T00:00:00"/>
    <n v="7405000000"/>
    <n v="3218000000"/>
    <n v="3389000000"/>
    <s v=" $-   "/>
    <n v="24000000"/>
    <x v="1"/>
    <s v="Apparel, Accessories &amp; Luxury Goods"/>
  </r>
  <r>
    <s v="ROK"/>
    <x v="0"/>
    <d v="2013-09-30T00:00:00"/>
    <n v="6351900000"/>
    <n v="3778100000"/>
    <n v="1537700000"/>
    <s v=" $-   "/>
    <s v=" $-   "/>
    <x v="0"/>
    <s v="Industrial Conglomerates"/>
  </r>
  <r>
    <s v="ROK"/>
    <x v="1"/>
    <d v="2014-09-30T00:00:00"/>
    <n v="6623500000"/>
    <n v="3869600000"/>
    <n v="1570100000"/>
    <s v=" $-   "/>
    <s v=" $-   "/>
    <x v="0"/>
    <s v="Industrial Conglomerates"/>
  </r>
  <r>
    <s v="ROK"/>
    <x v="2"/>
    <d v="2015-09-30T00:00:00"/>
    <n v="6307900000"/>
    <n v="3604800000"/>
    <n v="1506400000"/>
    <s v=" $-   "/>
    <s v=" $-   "/>
    <x v="0"/>
    <s v="Industrial Conglomerates"/>
  </r>
  <r>
    <s v="ROK"/>
    <x v="3"/>
    <d v="2016-09-30T00:00:00"/>
    <n v="5879500000"/>
    <n v="3404000000"/>
    <n v="1467400000"/>
    <s v=" $-   "/>
    <s v=" $-   "/>
    <x v="0"/>
    <s v="Industrial Conglomerates"/>
  </r>
  <r>
    <s v="ROP"/>
    <x v="0"/>
    <d v="2012-12-31T00:00:00"/>
    <n v="2993489000"/>
    <n v="1321772000"/>
    <n v="914130000"/>
    <s v=" $-   "/>
    <s v=" $-   "/>
    <x v="0"/>
    <s v="Industrial Conglomerates"/>
  </r>
  <r>
    <s v="ROP"/>
    <x v="1"/>
    <d v="2013-12-31T00:00:00"/>
    <n v="3238128000"/>
    <n v="1355200000"/>
    <n v="1040567000"/>
    <s v=" $-   "/>
    <s v=" $-   "/>
    <x v="0"/>
    <s v="Industrial Conglomerates"/>
  </r>
  <r>
    <s v="ROP"/>
    <x v="2"/>
    <d v="2014-12-31T00:00:00"/>
    <n v="3549494000"/>
    <n v="1447595000"/>
    <n v="1102426000"/>
    <s v=" $-   "/>
    <s v=" $-   "/>
    <x v="0"/>
    <s v="Industrial Conglomerates"/>
  </r>
  <r>
    <s v="ROP"/>
    <x v="3"/>
    <d v="2015-12-31T00:00:00"/>
    <n v="3582395000"/>
    <n v="1417749000"/>
    <n v="1136728000"/>
    <s v=" $-   "/>
    <s v=" $-   "/>
    <x v="0"/>
    <s v="Industrial Conglomerates"/>
  </r>
  <r>
    <s v="ROST"/>
    <x v="0"/>
    <d v="2013-02-02T00:00:00"/>
    <n v="9721065000"/>
    <n v="7011428000"/>
    <n v="1437886000"/>
    <s v=" $-   "/>
    <s v=" $-   "/>
    <x v="1"/>
    <s v="Apparel Retail"/>
  </r>
  <r>
    <s v="ROST"/>
    <x v="1"/>
    <d v="2014-02-01T00:00:00"/>
    <n v="10230353000"/>
    <n v="7360924000"/>
    <n v="1526366000"/>
    <s v=" $-   "/>
    <s v=" $-   "/>
    <x v="1"/>
    <s v="Apparel Retail"/>
  </r>
  <r>
    <s v="ROST"/>
    <x v="2"/>
    <d v="2015-01-31T00:00:00"/>
    <n v="11041677000"/>
    <n v="7937956000"/>
    <n v="1615371000"/>
    <s v=" $-   "/>
    <s v=" $-   "/>
    <x v="1"/>
    <s v="Apparel Retail"/>
  </r>
  <r>
    <s v="ROST"/>
    <x v="3"/>
    <d v="2016-01-30T00:00:00"/>
    <n v="11939999000"/>
    <n v="8576873000"/>
    <n v="1738755000"/>
    <s v=" $-   "/>
    <s v=" $-   "/>
    <x v="1"/>
    <s v="Apparel Retail"/>
  </r>
  <r>
    <s v="RRC"/>
    <x v="0"/>
    <d v="2012-12-31T00:00:00"/>
    <n v="1367135000"/>
    <n v="328784000"/>
    <n v="248136000"/>
    <s v=" $-   "/>
    <n v="445228000"/>
    <x v="9"/>
    <s v="Oil &amp; Gas Exploration &amp; Production"/>
  </r>
  <r>
    <s v="RRC"/>
    <x v="1"/>
    <d v="2013-12-31T00:00:00"/>
    <n v="1832253000"/>
    <n v="516119000"/>
    <n v="391707000"/>
    <s v=" $-   "/>
    <n v="492397000"/>
    <x v="9"/>
    <s v="Oil &amp; Gas Exploration &amp; Production"/>
  </r>
  <r>
    <s v="RRC"/>
    <x v="2"/>
    <d v="2014-12-31T00:00:00"/>
    <n v="2042537000"/>
    <n v="605752000"/>
    <n v="191802000"/>
    <s v=" $-   "/>
    <n v="551032000"/>
    <x v="9"/>
    <s v="Oil &amp; Gas Exploration &amp; Production"/>
  </r>
  <r>
    <s v="RRC"/>
    <x v="3"/>
    <d v="2015-12-31T00:00:00"/>
    <n v="1181704000"/>
    <n v="648968000"/>
    <n v="165318000"/>
    <s v=" $-   "/>
    <n v="581155000"/>
    <x v="9"/>
    <s v="Oil &amp; Gas Exploration &amp; Production"/>
  </r>
  <r>
    <s v="RSG"/>
    <x v="0"/>
    <d v="2013-12-31T00:00:00"/>
    <n v="8417200000"/>
    <n v="5234700000"/>
    <n v="1088100000"/>
    <s v=" $-   "/>
    <n v="877400000"/>
    <x v="0"/>
    <s v="Industrial Conglomerates"/>
  </r>
  <r>
    <s v="RSG"/>
    <x v="1"/>
    <d v="2014-12-31T00:00:00"/>
    <n v="8803300000"/>
    <n v="5643100000"/>
    <n v="998400000"/>
    <s v=" $-   "/>
    <n v="906900000"/>
    <x v="0"/>
    <s v="Industrial Conglomerates"/>
  </r>
  <r>
    <s v="RSG"/>
    <x v="2"/>
    <d v="2015-12-31T00:00:00"/>
    <n v="9115000000"/>
    <n v="5518600000"/>
    <n v="1067000000"/>
    <s v=" $-   "/>
    <n v="970600000"/>
    <x v="0"/>
    <s v="Industrial Conglomerates"/>
  </r>
  <r>
    <s v="RSG"/>
    <x v="3"/>
    <d v="2016-12-31T00:00:00"/>
    <n v="9387700000"/>
    <n v="5764000000"/>
    <n v="1054500000"/>
    <s v=" $-   "/>
    <n v="991100000"/>
    <x v="0"/>
    <s v="Industrial Conglomerates"/>
  </r>
  <r>
    <s v="SBUX"/>
    <x v="0"/>
    <d v="2013-09-29T00:00:00"/>
    <n v="14866800000"/>
    <n v="6382300000"/>
    <n v="5655800000"/>
    <s v=" $-   "/>
    <n v="621400000"/>
    <x v="1"/>
    <s v="Restaurants"/>
  </r>
  <r>
    <s v="SBUX"/>
    <x v="1"/>
    <d v="2014-09-28T00:00:00"/>
    <n v="16447800000"/>
    <n v="6858800000"/>
    <n v="6086800000"/>
    <s v=" $-   "/>
    <n v="709600000"/>
    <x v="1"/>
    <s v="Restaurants"/>
  </r>
  <r>
    <s v="SBUX"/>
    <x v="2"/>
    <d v="2015-09-27T00:00:00"/>
    <n v="19162700000"/>
    <n v="7787500000"/>
    <n v="7130200000"/>
    <s v=" $-   "/>
    <n v="893900000"/>
    <x v="1"/>
    <s v="Restaurants"/>
  </r>
  <r>
    <s v="SBUX"/>
    <x v="3"/>
    <d v="2016-10-02T00:00:00"/>
    <n v="21315900000"/>
    <n v="8511100000"/>
    <n v="7970300000"/>
    <s v=" $-   "/>
    <n v="980800000"/>
    <x v="1"/>
    <s v="Restaurants"/>
  </r>
  <r>
    <s v="SCG"/>
    <x v="0"/>
    <d v="2012-12-31T00:00:00"/>
    <n v="4176000000"/>
    <n v="2754000000"/>
    <n v="207000000"/>
    <s v=" $-   "/>
    <n v="356000000"/>
    <x v="5"/>
    <s v="MultiUtilities"/>
  </r>
  <r>
    <s v="SCG"/>
    <x v="1"/>
    <d v="2013-12-31T00:00:00"/>
    <n v="4495000000"/>
    <n v="2987000000"/>
    <n v="220000000"/>
    <s v=" $-   "/>
    <n v="378000000"/>
    <x v="5"/>
    <s v="MultiUtilities"/>
  </r>
  <r>
    <s v="SCG"/>
    <x v="2"/>
    <d v="2014-12-31T00:00:00"/>
    <n v="4951000000"/>
    <n v="3331000000"/>
    <n v="229000000"/>
    <s v=" $-   "/>
    <n v="384000000"/>
    <x v="5"/>
    <s v="MultiUtilities"/>
  </r>
  <r>
    <s v="SCG"/>
    <x v="3"/>
    <d v="2015-12-31T00:00:00"/>
    <n v="4380000000"/>
    <n v="2714000000"/>
    <n v="234000000"/>
    <s v=" $-   "/>
    <n v="358000000"/>
    <x v="5"/>
    <s v="MultiUtilities"/>
  </r>
  <r>
    <s v="SE"/>
    <x v="0"/>
    <d v="2012-12-31T00:00:00"/>
    <n v="5075000000"/>
    <n v="2417000000"/>
    <n v="337000000"/>
    <s v=" $-   "/>
    <n v="746000000"/>
    <x v="9"/>
    <s v="Oil &amp; Gas Refining &amp; Marketing &amp; Transportation"/>
  </r>
  <r>
    <s v="SE"/>
    <x v="1"/>
    <d v="2013-12-31T00:00:00"/>
    <n v="5518000000"/>
    <n v="2707000000"/>
    <n v="373000000"/>
    <s v=" $-   "/>
    <n v="772000000"/>
    <x v="9"/>
    <s v="Oil &amp; Gas Refining &amp; Marketing &amp; Transportation"/>
  </r>
  <r>
    <s v="SE"/>
    <x v="2"/>
    <d v="2014-12-31T00:00:00"/>
    <n v="5903000000"/>
    <n v="2790000000"/>
    <n v="393000000"/>
    <s v=" $-   "/>
    <n v="796000000"/>
    <x v="9"/>
    <s v="Oil &amp; Gas Refining &amp; Marketing &amp; Transportation"/>
  </r>
  <r>
    <s v="SE"/>
    <x v="3"/>
    <d v="2015-12-31T00:00:00"/>
    <n v="5234000000"/>
    <n v="2335000000"/>
    <n v="353000000"/>
    <s v=" $-   "/>
    <n v="764000000"/>
    <x v="9"/>
    <s v="Oil &amp; Gas Refining &amp; Marketing &amp; Transportation"/>
  </r>
  <r>
    <s v="SEE"/>
    <x v="0"/>
    <d v="2013-12-31T00:00:00"/>
    <n v="7690800000"/>
    <n v="5100900000"/>
    <n v="1788300000"/>
    <s v=" $-   "/>
    <n v="123200000"/>
    <x v="8"/>
    <s v="Paper Packaging"/>
  </r>
  <r>
    <s v="SEE"/>
    <x v="1"/>
    <d v="2014-12-31T00:00:00"/>
    <n v="7750500000"/>
    <n v="5062900000"/>
    <n v="1849400000"/>
    <s v=" $-   "/>
    <n v="118900000"/>
    <x v="8"/>
    <s v="Paper Packaging"/>
  </r>
  <r>
    <s v="SEE"/>
    <x v="2"/>
    <d v="2015-12-31T00:00:00"/>
    <n v="7031500000"/>
    <n v="4444900000"/>
    <n v="1656200000"/>
    <s v=" $-   "/>
    <n v="88700000"/>
    <x v="8"/>
    <s v="Paper Packaging"/>
  </r>
  <r>
    <s v="SEE"/>
    <x v="3"/>
    <d v="2016-12-31T00:00:00"/>
    <n v="6778300000"/>
    <n v="4246700000"/>
    <n v="1604400000"/>
    <s v=" $-   "/>
    <n v="94900000"/>
    <x v="8"/>
    <s v="Paper Packaging"/>
  </r>
  <r>
    <s v="SHW"/>
    <x v="0"/>
    <d v="2012-12-31T00:00:00"/>
    <n v="9534462000"/>
    <n v="5328236000"/>
    <n v="3264896000"/>
    <s v=" $-   "/>
    <s v=" $-   "/>
    <x v="8"/>
    <s v="Specialty Chemicals"/>
  </r>
  <r>
    <s v="SHW"/>
    <x v="1"/>
    <d v="2013-12-31T00:00:00"/>
    <n v="10185532000"/>
    <n v="5568966000"/>
    <n v="3470200000"/>
    <s v=" $-   "/>
    <s v=" $-   "/>
    <x v="8"/>
    <s v="Specialty Chemicals"/>
  </r>
  <r>
    <s v="SHW"/>
    <x v="2"/>
    <d v="2014-12-31T00:00:00"/>
    <n v="11129533000"/>
    <n v="5965049000"/>
    <n v="3860448000"/>
    <s v=" $-   "/>
    <s v=" $-   "/>
    <x v="8"/>
    <s v="Specialty Chemicals"/>
  </r>
  <r>
    <s v="SHW"/>
    <x v="3"/>
    <d v="2015-12-31T00:00:00"/>
    <n v="11339304000"/>
    <n v="5780078000"/>
    <n v="3943786000"/>
    <s v=" $-   "/>
    <s v=" $-   "/>
    <x v="8"/>
    <s v="Specialty Chemicals"/>
  </r>
  <r>
    <s v="SIG"/>
    <x v="0"/>
    <d v="2013-02-02T00:00:00"/>
    <n v="3983400000"/>
    <n v="2446000000"/>
    <n v="976900000"/>
    <s v=" $-   "/>
    <s v=" $-   "/>
    <x v="1"/>
    <s v="Specialty Stores"/>
  </r>
  <r>
    <s v="SIG"/>
    <x v="1"/>
    <d v="2014-02-01T00:00:00"/>
    <n v="4209200000"/>
    <n v="2628700000"/>
    <n v="1010000000"/>
    <s v=" $-   "/>
    <s v=" $-   "/>
    <x v="1"/>
    <s v="Specialty Stores"/>
  </r>
  <r>
    <s v="SIG"/>
    <x v="2"/>
    <d v="2015-02-02T00:00:00"/>
    <n v="5736300000"/>
    <n v="3662100000"/>
    <n v="1497600000"/>
    <s v=" $-   "/>
    <s v=" $-   "/>
    <x v="1"/>
    <s v="Specialty Stores"/>
  </r>
  <r>
    <s v="SIG"/>
    <x v="3"/>
    <d v="2016-01-30T00:00:00"/>
    <n v="6550200000"/>
    <n v="4109800000"/>
    <n v="1736700000"/>
    <s v=" $-   "/>
    <s v=" $-   "/>
    <x v="1"/>
    <s v="Specialty Stores"/>
  </r>
  <r>
    <s v="SJM"/>
    <x v="0"/>
    <d v="2013-04-30T00:00:00"/>
    <n v="5897700000"/>
    <n v="3870100000"/>
    <n v="1020400000"/>
    <s v=" $-   "/>
    <n v="96800000"/>
    <x v="4"/>
    <s v="Packaged Foods &amp; Meats"/>
  </r>
  <r>
    <s v="SJM"/>
    <x v="1"/>
    <d v="2014-04-30T00:00:00"/>
    <n v="5610600000"/>
    <n v="3579600000"/>
    <n v="1013100000"/>
    <s v=" $-   "/>
    <n v="98900000"/>
    <x v="4"/>
    <s v="Packaged Foods &amp; Meats"/>
  </r>
  <r>
    <s v="SJM"/>
    <x v="2"/>
    <d v="2015-04-30T00:00:00"/>
    <n v="5692700000"/>
    <n v="3724000000"/>
    <n v="1085800000"/>
    <s v=" $-   "/>
    <n v="110900000"/>
    <x v="4"/>
    <s v="Packaged Foods &amp; Meats"/>
  </r>
  <r>
    <s v="SJM"/>
    <x v="3"/>
    <d v="2016-04-30T00:00:00"/>
    <n v="7811200000"/>
    <n v="4843400000"/>
    <n v="1614100000"/>
    <s v=" $-   "/>
    <n v="208400000"/>
    <x v="4"/>
    <s v="Packaged Foods &amp; Meats"/>
  </r>
  <r>
    <s v="SLG"/>
    <x v="0"/>
    <d v="2012-12-31T00:00:00"/>
    <n v="1290052000"/>
    <n v="470243000"/>
    <n v="120310000"/>
    <s v=" $-   "/>
    <n v="330418000"/>
    <x v="7"/>
    <s v="Office REITs"/>
  </r>
  <r>
    <s v="SLG"/>
    <x v="1"/>
    <d v="2013-12-31T00:00:00"/>
    <n v="1371065000"/>
    <n v="479665000"/>
    <n v="122128000"/>
    <s v=" $-   "/>
    <n v="340316000"/>
    <x v="7"/>
    <s v="Office REITs"/>
  </r>
  <r>
    <s v="SLG"/>
    <x v="2"/>
    <d v="2014-12-31T00:00:00"/>
    <n v="1519978000"/>
    <n v="500126000"/>
    <n v="133502000"/>
    <s v=" $-   "/>
    <n v="393987000"/>
    <x v="7"/>
    <s v="Office REITs"/>
  </r>
  <r>
    <s v="SLG"/>
    <x v="3"/>
    <d v="2015-12-31T00:00:00"/>
    <n v="1662829000"/>
    <n v="534326000"/>
    <n v="139137000"/>
    <s v=" $-   "/>
    <n v="588235000"/>
    <x v="7"/>
    <s v="Office REITs"/>
  </r>
  <r>
    <s v="SNA"/>
    <x v="0"/>
    <d v="2013-12-31T00:00:00"/>
    <n v="3237500000"/>
    <n v="1638900000"/>
    <n v="1012400000"/>
    <s v=" $-   "/>
    <s v=" $-   "/>
    <x v="1"/>
    <s v="Household Appliances"/>
  </r>
  <r>
    <s v="SNA"/>
    <x v="1"/>
    <d v="2015-01-03T00:00:00"/>
    <n v="3492600000"/>
    <n v="1759200000"/>
    <n v="1048700000"/>
    <s v=" $-   "/>
    <s v=" $-   "/>
    <x v="1"/>
    <s v="Household Appliances"/>
  </r>
  <r>
    <s v="SNA"/>
    <x v="2"/>
    <d v="2016-01-02T00:00:00"/>
    <n v="3593100000"/>
    <n v="1774600000"/>
    <n v="1053700000"/>
    <s v=" $-   "/>
    <s v=" $-   "/>
    <x v="1"/>
    <s v="Household Appliances"/>
  </r>
  <r>
    <s v="SNA"/>
    <x v="3"/>
    <d v="2016-12-31T00:00:00"/>
    <n v="3711800000"/>
    <n v="1803500000"/>
    <n v="1054100000"/>
    <s v=" $-   "/>
    <s v=" $-   "/>
    <x v="1"/>
    <s v="Household Appliances"/>
  </r>
  <r>
    <s v="SNI"/>
    <x v="0"/>
    <d v="2012-12-31T00:00:00"/>
    <n v="2307182000"/>
    <n v="610836000"/>
    <n v="655473000"/>
    <s v=" $-   "/>
    <n v="107591000"/>
    <x v="1"/>
    <s v="Broadcasting &amp; Cable TV"/>
  </r>
  <r>
    <s v="SNI"/>
    <x v="1"/>
    <d v="2013-12-31T00:00:00"/>
    <n v="2530809000"/>
    <n v="699294000"/>
    <n v="729055000"/>
    <s v=" $-   "/>
    <n v="117580000"/>
    <x v="1"/>
    <s v="Broadcasting &amp; Cable TV"/>
  </r>
  <r>
    <s v="SNI"/>
    <x v="2"/>
    <d v="2014-12-31T00:00:00"/>
    <n v="2665456000"/>
    <n v="778896000"/>
    <n v="764799000"/>
    <s v=" $-   "/>
    <n v="128582000"/>
    <x v="1"/>
    <s v="Broadcasting &amp; Cable TV"/>
  </r>
  <r>
    <s v="SNI"/>
    <x v="3"/>
    <d v="2015-12-31T00:00:00"/>
    <n v="3018227000"/>
    <n v="987357000"/>
    <n v="785179000"/>
    <s v=" $-   "/>
    <n v="137596000"/>
    <x v="1"/>
    <s v="Broadcasting &amp; Cable TV"/>
  </r>
  <r>
    <s v="SO"/>
    <x v="0"/>
    <d v="2012-12-31T00:00:00"/>
    <n v="16537000000"/>
    <n v="9373000000"/>
    <n v="914000000"/>
    <s v=" $-   "/>
    <n v="1787000000"/>
    <x v="5"/>
    <s v="Electric Utilities"/>
  </r>
  <r>
    <s v="SO"/>
    <x v="1"/>
    <d v="2013-12-31T00:00:00"/>
    <n v="17087000000"/>
    <n v="9817000000"/>
    <n v="934000000"/>
    <s v=" $-   "/>
    <n v="1901000000"/>
    <x v="5"/>
    <s v="Electric Utilities"/>
  </r>
  <r>
    <s v="SO"/>
    <x v="2"/>
    <d v="2014-12-31T00:00:00"/>
    <n v="18467000000"/>
    <n v="11031000000"/>
    <n v="981000000"/>
    <s v=" $-   "/>
    <n v="1945000000"/>
    <x v="5"/>
    <s v="Electric Utilities"/>
  </r>
  <r>
    <s v="SO"/>
    <x v="3"/>
    <d v="2015-12-31T00:00:00"/>
    <n v="17489000000"/>
    <n v="9811000000"/>
    <n v="997000000"/>
    <s v=" $-   "/>
    <n v="2034000000"/>
    <x v="5"/>
    <s v="Electric Utilities"/>
  </r>
  <r>
    <s v="SPG"/>
    <x v="0"/>
    <d v="2012-12-31T00:00:00"/>
    <n v="4256157000"/>
    <n v="800380000"/>
    <n v="376687000"/>
    <s v=" $-   "/>
    <n v="1068382000"/>
    <x v="7"/>
    <s v="REITs"/>
  </r>
  <r>
    <s v="SPG"/>
    <x v="1"/>
    <d v="2013-12-31T00:00:00"/>
    <n v="4543849000"/>
    <n v="837946000"/>
    <n v="402369000"/>
    <s v=" $-   "/>
    <n v="1107700000"/>
    <x v="7"/>
    <s v="REITs"/>
  </r>
  <r>
    <s v="SPG"/>
    <x v="2"/>
    <d v="2014-12-31T00:00:00"/>
    <n v="4870818000"/>
    <n v="882803000"/>
    <n v="446845000"/>
    <s v=" $-   "/>
    <n v="1143827000"/>
    <x v="7"/>
    <s v="REITs"/>
  </r>
  <r>
    <s v="SPG"/>
    <x v="3"/>
    <d v="2015-12-31T00:00:00"/>
    <n v="5266103000"/>
    <n v="960192000"/>
    <n v="452835000"/>
    <s v=" $-   "/>
    <n v="1177568000"/>
    <x v="7"/>
    <s v="REITs"/>
  </r>
  <r>
    <s v="SPLS"/>
    <x v="0"/>
    <d v="2013-02-02T00:00:00"/>
    <n v="24380510000"/>
    <n v="17889249000"/>
    <n v="4884284000"/>
    <s v=" $-   "/>
    <n v="78900000"/>
    <x v="1"/>
    <s v="Specialty Stores"/>
  </r>
  <r>
    <s v="SPLS"/>
    <x v="1"/>
    <d v="2014-02-01T00:00:00"/>
    <n v="23114000000"/>
    <n v="17082000000"/>
    <n v="4735000000"/>
    <s v=" $-   "/>
    <n v="55000000"/>
    <x v="1"/>
    <s v="Specialty Stores"/>
  </r>
  <r>
    <s v="SPLS"/>
    <x v="2"/>
    <d v="2015-01-31T00:00:00"/>
    <n v="22492000000"/>
    <n v="16691000000"/>
    <n v="4816000000"/>
    <s v=" $-   "/>
    <n v="62000000"/>
    <x v="1"/>
    <s v="Specialty Stores"/>
  </r>
  <r>
    <s v="SPLS"/>
    <x v="3"/>
    <d v="2016-01-30T00:00:00"/>
    <n v="21059000000"/>
    <n v="15545000000"/>
    <n v="4600000000"/>
    <s v=" $-   "/>
    <n v="67000000"/>
    <x v="1"/>
    <s v="Specialty Stores"/>
  </r>
  <r>
    <s v="SRCL"/>
    <x v="0"/>
    <d v="2012-12-31T00:00:00"/>
    <n v="1913149000"/>
    <n v="1055844000"/>
    <n v="356817000"/>
    <s v=" $-   "/>
    <n v="31652000"/>
    <x v="0"/>
    <s v="Industrial Conglomerates"/>
  </r>
  <r>
    <s v="SRCL"/>
    <x v="1"/>
    <d v="2013-12-31T00:00:00"/>
    <n v="2142807000"/>
    <n v="1178173000"/>
    <n v="390610000"/>
    <s v=" $-   "/>
    <n v="38405000"/>
    <x v="0"/>
    <s v="Industrial Conglomerates"/>
  </r>
  <r>
    <s v="SRCL"/>
    <x v="2"/>
    <d v="2014-12-31T00:00:00"/>
    <n v="2555601000"/>
    <n v="1461190000"/>
    <n v="489937000"/>
    <s v=" $-   "/>
    <n v="48138000"/>
    <x v="0"/>
    <s v="Industrial Conglomerates"/>
  </r>
  <r>
    <s v="SRCL"/>
    <x v="3"/>
    <d v="2015-12-31T00:00:00"/>
    <n v="2985908000"/>
    <n v="1719723000"/>
    <n v="712803000"/>
    <s v=" $-   "/>
    <n v="65770000"/>
    <x v="0"/>
    <s v="Industrial Conglomerates"/>
  </r>
  <r>
    <s v="SRE"/>
    <x v="0"/>
    <d v="2012-12-31T00:00:00"/>
    <n v="9647000000"/>
    <n v="6646000000"/>
    <n v="359000000"/>
    <s v=" $-   "/>
    <n v="1090000000"/>
    <x v="5"/>
    <s v="MultiUtilities"/>
  </r>
  <r>
    <s v="SRE"/>
    <x v="1"/>
    <d v="2013-12-31T00:00:00"/>
    <n v="10557000000"/>
    <n v="7186000000"/>
    <n v="574000000"/>
    <s v=" $-   "/>
    <n v="1113000000"/>
    <x v="5"/>
    <s v="MultiUtilities"/>
  </r>
  <r>
    <s v="SRE"/>
    <x v="2"/>
    <d v="2014-12-31T00:00:00"/>
    <n v="11035000000"/>
    <n v="7689000000"/>
    <n v="414000000"/>
    <s v=" $-   "/>
    <n v="1156000000"/>
    <x v="5"/>
    <s v="MultiUtilities"/>
  </r>
  <r>
    <s v="SRE"/>
    <x v="3"/>
    <d v="2015-12-31T00:00:00"/>
    <n v="10231000000"/>
    <n v="6648000000"/>
    <n v="397000000"/>
    <s v=" $-   "/>
    <n v="1250000000"/>
    <x v="5"/>
    <s v="MultiUtilities"/>
  </r>
  <r>
    <s v="STI"/>
    <x v="0"/>
    <d v="2012-12-31T00:00:00"/>
    <n v="11240000000"/>
    <n v="429000000"/>
    <n v="6073000000"/>
    <s v=" $-   "/>
    <n v="1441000000"/>
    <x v="6"/>
    <s v="Banks"/>
  </r>
  <r>
    <s v="STI"/>
    <x v="1"/>
    <d v="2013-12-31T00:00:00"/>
    <n v="8602000000"/>
    <n v="291000000"/>
    <n v="5808000000"/>
    <s v=" $-   "/>
    <n v="576000000"/>
    <x v="6"/>
    <s v="Banks"/>
  </r>
  <r>
    <s v="STI"/>
    <x v="2"/>
    <d v="2014-12-31T00:00:00"/>
    <n v="8707000000"/>
    <n v="235000000"/>
    <n v="5518000000"/>
    <s v=" $-   "/>
    <n v="367000000"/>
    <x v="6"/>
    <s v="Banks"/>
  </r>
  <r>
    <s v="STI"/>
    <x v="3"/>
    <d v="2015-12-31T00:00:00"/>
    <n v="8533000000"/>
    <n v="219000000"/>
    <n v="5120000000"/>
    <s v=" $-   "/>
    <n v="205000000"/>
    <x v="6"/>
    <s v="Banks"/>
  </r>
  <r>
    <s v="STX"/>
    <x v="0"/>
    <d v="2013-06-28T00:00:00"/>
    <n v="14351000000"/>
    <n v="10411000000"/>
    <n v="635000000"/>
    <n v="1133000000"/>
    <n v="79000000"/>
    <x v="2"/>
    <s v="Computer Storage &amp; Peripherals"/>
  </r>
  <r>
    <s v="STX"/>
    <x v="1"/>
    <d v="2014-06-27T00:00:00"/>
    <n v="13724000000"/>
    <n v="9878000000"/>
    <n v="722000000"/>
    <n v="1226000000"/>
    <n v="98000000"/>
    <x v="2"/>
    <s v="Computer Storage &amp; Peripherals"/>
  </r>
  <r>
    <s v="STX"/>
    <x v="2"/>
    <d v="2015-07-03T00:00:00"/>
    <n v="13739000000"/>
    <n v="9930000000"/>
    <n v="237000000"/>
    <n v="1353000000"/>
    <n v="129000000"/>
    <x v="2"/>
    <s v="Computer Storage &amp; Peripherals"/>
  </r>
  <r>
    <s v="STX"/>
    <x v="3"/>
    <d v="2016-07-01T00:00:00"/>
    <n v="11160000000"/>
    <n v="8545000000"/>
    <n v="635000000"/>
    <n v="1237000000"/>
    <n v="123000000"/>
    <x v="2"/>
    <s v="Computer Storage &amp; Peripherals"/>
  </r>
  <r>
    <s v="STZ"/>
    <x v="0"/>
    <d v="2013-02-28T00:00:00"/>
    <n v="2796100000"/>
    <n v="1687800000"/>
    <n v="585400000"/>
    <s v=" $-   "/>
    <s v=" $-   "/>
    <x v="4"/>
    <s v="Distillers &amp; Vintners"/>
  </r>
  <r>
    <s v="STZ"/>
    <x v="1"/>
    <d v="2014-02-28T00:00:00"/>
    <n v="4867700000"/>
    <n v="2876000000"/>
    <n v="895100000"/>
    <s v=" $-   "/>
    <s v=" $-   "/>
    <x v="4"/>
    <s v="Distillers &amp; Vintners"/>
  </r>
  <r>
    <s v="STZ"/>
    <x v="2"/>
    <d v="2015-02-28T00:00:00"/>
    <n v="6028000000"/>
    <n v="3449400000"/>
    <n v="1078400000"/>
    <s v=" $-   "/>
    <s v=" $-   "/>
    <x v="4"/>
    <s v="Distillers &amp; Vintners"/>
  </r>
  <r>
    <s v="STZ"/>
    <x v="3"/>
    <d v="2016-02-29T00:00:00"/>
    <n v="6548400000"/>
    <n v="3606100000"/>
    <n v="1177200000"/>
    <s v=" $-   "/>
    <s v=" $-   "/>
    <x v="4"/>
    <s v="Distillers &amp; Vintners"/>
  </r>
  <r>
    <s v="SWK"/>
    <x v="0"/>
    <d v="2013-12-28T00:00:00"/>
    <n v="10889500000"/>
    <n v="6985800000"/>
    <n v="2960300000"/>
    <s v=" $-   "/>
    <s v=" $-   "/>
    <x v="1"/>
    <s v="Household Appliances"/>
  </r>
  <r>
    <s v="SWK"/>
    <x v="1"/>
    <d v="2015-01-03T00:00:00"/>
    <n v="11338600000"/>
    <n v="7235900000"/>
    <n v="2814600000"/>
    <s v=" $-   "/>
    <s v=" $-   "/>
    <x v="1"/>
    <s v="Household Appliances"/>
  </r>
  <r>
    <s v="SWK"/>
    <x v="2"/>
    <d v="2016-01-02T00:00:00"/>
    <n v="11171800000"/>
    <n v="7099800000"/>
    <n v="2681100000"/>
    <s v=" $-   "/>
    <s v=" $-   "/>
    <x v="1"/>
    <s v="Household Appliances"/>
  </r>
  <r>
    <s v="SWK"/>
    <x v="3"/>
    <d v="2016-12-31T00:00:00"/>
    <n v="11406900000"/>
    <n v="7139700000"/>
    <n v="2798900000"/>
    <s v=" $-   "/>
    <s v=" $-   "/>
    <x v="1"/>
    <s v="Household Appliances"/>
  </r>
  <r>
    <s v="SWKS"/>
    <x v="0"/>
    <d v="2013-09-27T00:00:00"/>
    <n v="1792000000"/>
    <n v="1025400000"/>
    <n v="159700000"/>
    <n v="226300000"/>
    <n v="29100000"/>
    <x v="2"/>
    <s v="Semiconductors"/>
  </r>
  <r>
    <s v="SWKS"/>
    <x v="1"/>
    <d v="2014-10-03T00:00:00"/>
    <n v="2291500000"/>
    <n v="1268800000"/>
    <n v="179100000"/>
    <n v="252200000"/>
    <n v="25900000"/>
    <x v="2"/>
    <s v="Semiconductors"/>
  </r>
  <r>
    <s v="SWKS"/>
    <x v="2"/>
    <d v="2015-10-02T00:00:00"/>
    <n v="3258400000"/>
    <n v="1703900000"/>
    <n v="191300000"/>
    <n v="303200000"/>
    <n v="33500000"/>
    <x v="2"/>
    <s v="Semiconductors"/>
  </r>
  <r>
    <s v="SWKS"/>
    <x v="3"/>
    <d v="2016-09-30T00:00:00"/>
    <n v="3289000000"/>
    <n v="1623800000"/>
    <n v="195900000"/>
    <n v="312400000"/>
    <n v="33400000"/>
    <x v="2"/>
    <s v="Semiconductors"/>
  </r>
  <r>
    <s v="SWN"/>
    <x v="0"/>
    <d v="2012-12-31T00:00:00"/>
    <n v="2730000000"/>
    <n v="245000000"/>
    <n v="835000000"/>
    <s v=" $-   "/>
    <n v="811000000"/>
    <x v="9"/>
    <s v="Oil &amp; Gas Exploration &amp; Production"/>
  </r>
  <r>
    <s v="SWN"/>
    <x v="1"/>
    <d v="2013-12-31T00:00:00"/>
    <n v="3371000000"/>
    <n v="328000000"/>
    <n v="1052000000"/>
    <s v=" $-   "/>
    <n v="787000000"/>
    <x v="9"/>
    <s v="Oil &amp; Gas Exploration &amp; Production"/>
  </r>
  <r>
    <s v="SWN"/>
    <x v="2"/>
    <d v="2014-12-31T00:00:00"/>
    <n v="4038000000"/>
    <n v="427000000"/>
    <n v="1296000000"/>
    <s v=" $-   "/>
    <n v="942000000"/>
    <x v="9"/>
    <s v="Oil &amp; Gas Exploration &amp; Production"/>
  </r>
  <r>
    <s v="SWN"/>
    <x v="3"/>
    <d v="2015-12-31T00:00:00"/>
    <n v="3133000000"/>
    <n v="689000000"/>
    <n v="1208000000"/>
    <s v=" $-   "/>
    <n v="1091000000"/>
    <x v="9"/>
    <s v="Oil &amp; Gas Exploration &amp; Production"/>
  </r>
  <r>
    <s v="SYF"/>
    <x v="0"/>
    <d v="2012-12-31T00:00:00"/>
    <n v="10793000000"/>
    <n v="362000000"/>
    <n v="2123000000"/>
    <s v=" $-   "/>
    <n v="4549000000"/>
    <x v="6"/>
    <s v="Consumer Finance"/>
  </r>
  <r>
    <s v="SYF"/>
    <x v="1"/>
    <d v="2013-12-31T00:00:00"/>
    <n v="11813000000"/>
    <n v="374000000"/>
    <n v="2484000000"/>
    <s v=" $-   "/>
    <n v="5445000000"/>
    <x v="6"/>
    <s v="Consumer Finance"/>
  </r>
  <r>
    <s v="SYF"/>
    <x v="2"/>
    <d v="2014-12-31T00:00:00"/>
    <n v="12727000000"/>
    <n v="470000000"/>
    <n v="2927000000"/>
    <s v=" $-   "/>
    <n v="5492000000"/>
    <x v="6"/>
    <s v="Consumer Finance"/>
  </r>
  <r>
    <s v="SYF"/>
    <x v="3"/>
    <d v="2015-12-31T00:00:00"/>
    <n v="13620000000"/>
    <n v="607000000"/>
    <n v="3264000000"/>
    <s v=" $-   "/>
    <n v="5690000000"/>
    <x v="6"/>
    <s v="Consumer Finance"/>
  </r>
  <r>
    <s v="SYK"/>
    <x v="0"/>
    <d v="2013-12-31T00:00:00"/>
    <n v="9021000000"/>
    <n v="3002000000"/>
    <n v="4089000000"/>
    <n v="536000000"/>
    <n v="138000000"/>
    <x v="3"/>
    <s v="Health Care Equipment"/>
  </r>
  <r>
    <s v="SYK"/>
    <x v="1"/>
    <d v="2014-12-31T00:00:00"/>
    <n v="9675000000"/>
    <n v="3319000000"/>
    <n v="4308000000"/>
    <n v="614000000"/>
    <n v="188000000"/>
    <x v="3"/>
    <s v="Health Care Equipment"/>
  </r>
  <r>
    <s v="SYK"/>
    <x v="2"/>
    <d v="2015-12-31T00:00:00"/>
    <n v="9946000000"/>
    <n v="3344000000"/>
    <n v="3906000000"/>
    <n v="625000000"/>
    <n v="210000000"/>
    <x v="3"/>
    <s v="Health Care Equipment"/>
  </r>
  <r>
    <s v="SYK"/>
    <x v="3"/>
    <d v="2016-12-31T00:00:00"/>
    <n v="11325000000"/>
    <n v="3830000000"/>
    <n v="4295000000"/>
    <n v="715000000"/>
    <n v="319000000"/>
    <x v="3"/>
    <s v="Health Care Equipment"/>
  </r>
  <r>
    <s v="SYMC"/>
    <x v="0"/>
    <d v="2013-03-29T00:00:00"/>
    <n v="6906000000"/>
    <n v="1175000000"/>
    <n v="3236000000"/>
    <n v="1026000000"/>
    <n v="286000000"/>
    <x v="2"/>
    <s v="Application Software"/>
  </r>
  <r>
    <s v="SYMC"/>
    <x v="1"/>
    <d v="2014-03-28T00:00:00"/>
    <n v="4183000000"/>
    <n v="791000000"/>
    <n v="2186000000"/>
    <n v="722000000"/>
    <n v="93000000"/>
    <x v="2"/>
    <s v="Application Software"/>
  </r>
  <r>
    <s v="SYMC"/>
    <x v="2"/>
    <d v="2015-04-03T00:00:00"/>
    <n v="3956000000"/>
    <n v="727000000"/>
    <n v="2012000000"/>
    <n v="812000000"/>
    <n v="87000000"/>
    <x v="2"/>
    <s v="Application Software"/>
  </r>
  <r>
    <s v="SYMC"/>
    <x v="3"/>
    <d v="2016-04-01T00:00:00"/>
    <n v="3600000000"/>
    <n v="615000000"/>
    <n v="1587000000"/>
    <n v="748000000"/>
    <n v="57000000"/>
    <x v="2"/>
    <s v="Application Software"/>
  </r>
  <r>
    <s v="SYY"/>
    <x v="0"/>
    <d v="2013-06-29T00:00:00"/>
    <n v="44411233000"/>
    <n v="36414626000"/>
    <n v="6338129000"/>
    <s v=" $-   "/>
    <s v=" $-   "/>
    <x v="4"/>
    <s v="Food Distributors"/>
  </r>
  <r>
    <s v="SYY"/>
    <x v="1"/>
    <d v="2014-06-28T00:00:00"/>
    <n v="46516712000"/>
    <n v="38335677000"/>
    <s v=" $-   "/>
    <s v=" $-   "/>
    <s v=" $-   "/>
    <x v="4"/>
    <s v="Food Distributors"/>
  </r>
  <r>
    <s v="SYY"/>
    <x v="2"/>
    <d v="2015-06-27T00:00:00"/>
    <n v="48680752000"/>
    <n v="40129236000"/>
    <s v=" $-   "/>
    <s v=" $-   "/>
    <s v=" $-   "/>
    <x v="4"/>
    <s v="Food Distributors"/>
  </r>
  <r>
    <s v="SYY"/>
    <x v="3"/>
    <d v="2016-07-02T00:00:00"/>
    <n v="50366919000"/>
    <n v="41326447000"/>
    <s v=" $-   "/>
    <s v=" $-   "/>
    <s v=" $-   "/>
    <x v="4"/>
    <s v="Food Distributors"/>
  </r>
  <r>
    <s v="T"/>
    <x v="0"/>
    <d v="2012-12-31T00:00:00"/>
    <n v="127434000000"/>
    <n v="55228000000"/>
    <n v="41066000000"/>
    <s v=" $-   "/>
    <n v="18143000000"/>
    <x v="10"/>
    <s v="Integrated Telecommunications Services"/>
  </r>
  <r>
    <s v="T"/>
    <x v="1"/>
    <d v="2013-12-31T00:00:00"/>
    <n v="128752000000"/>
    <n v="51191000000"/>
    <n v="28414000000"/>
    <s v=" $-   "/>
    <n v="18395000000"/>
    <x v="10"/>
    <s v="Integrated Telecommunications Services"/>
  </r>
  <r>
    <s v="T"/>
    <x v="2"/>
    <d v="2014-12-31T00:00:00"/>
    <n v="132447000000"/>
    <n v="60145000000"/>
    <n v="41817000000"/>
    <s v=" $-   "/>
    <n v="18273000000"/>
    <x v="10"/>
    <s v="Integrated Telecommunications Services"/>
  </r>
  <r>
    <s v="T"/>
    <x v="3"/>
    <d v="2015-12-31T00:00:00"/>
    <n v="146801000000"/>
    <n v="67046000000"/>
    <n v="32954000000"/>
    <s v=" $-   "/>
    <n v="22016000000"/>
    <x v="10"/>
    <s v="Integrated Telecommunications Services"/>
  </r>
  <r>
    <s v="TAP"/>
    <x v="0"/>
    <d v="2013-12-31T00:00:00"/>
    <n v="4206100000"/>
    <n v="2545600000"/>
    <n v="1193800000"/>
    <s v=" $-   "/>
    <s v=" $-   "/>
    <x v="4"/>
    <s v="Brewers"/>
  </r>
  <r>
    <s v="TAP"/>
    <x v="1"/>
    <d v="2014-12-31T00:00:00"/>
    <n v="4146300000"/>
    <n v="2493300000"/>
    <n v="1163900000"/>
    <s v=" $-   "/>
    <s v=" $-   "/>
    <x v="4"/>
    <s v="Brewers"/>
  </r>
  <r>
    <s v="TAP"/>
    <x v="2"/>
    <d v="2015-12-31T00:00:00"/>
    <n v="3567500000"/>
    <n v="2163500000"/>
    <n v="1051800000"/>
    <s v=" $-   "/>
    <s v=" $-   "/>
    <x v="4"/>
    <s v="Brewers"/>
  </r>
  <r>
    <s v="TAP"/>
    <x v="3"/>
    <d v="2016-12-31T00:00:00"/>
    <n v="4885000000"/>
    <n v="3003100000"/>
    <n v="1597300000"/>
    <s v=" $-   "/>
    <s v=" $-   "/>
    <x v="4"/>
    <s v="Brewers"/>
  </r>
  <r>
    <s v="TDC"/>
    <x v="0"/>
    <d v="2012-12-31T00:00:00"/>
    <n v="2665000000"/>
    <n v="1174000000"/>
    <n v="728000000"/>
    <n v="183000000"/>
    <s v=" $-   "/>
    <x v="2"/>
    <s v="Application Software"/>
  </r>
  <r>
    <s v="TDC"/>
    <x v="1"/>
    <d v="2013-12-31T00:00:00"/>
    <n v="2692000000"/>
    <n v="1219000000"/>
    <n v="757000000"/>
    <n v="184000000"/>
    <s v=" $-   "/>
    <x v="2"/>
    <s v="Application Software"/>
  </r>
  <r>
    <s v="TDC"/>
    <x v="2"/>
    <d v="2014-12-31T00:00:00"/>
    <n v="2732000000"/>
    <n v="1253000000"/>
    <n v="770000000"/>
    <n v="206000000"/>
    <s v=" $-   "/>
    <x v="2"/>
    <s v="Application Software"/>
  </r>
  <r>
    <s v="TDC"/>
    <x v="3"/>
    <d v="2015-12-31T00:00:00"/>
    <n v="2530000000"/>
    <n v="1254000000"/>
    <n v="765000000"/>
    <n v="228000000"/>
    <s v=" $-   "/>
    <x v="2"/>
    <s v="Application Software"/>
  </r>
  <r>
    <s v="TDG"/>
    <x v="0"/>
    <d v="2013-09-30T00:00:00"/>
    <n v="1924400000"/>
    <n v="874838000"/>
    <n v="254468000"/>
    <s v=" $-   "/>
    <n v="45639000"/>
    <x v="0"/>
    <s v="Aerospace &amp; Defense"/>
  </r>
  <r>
    <s v="TDG"/>
    <x v="1"/>
    <d v="2014-09-30T00:00:00"/>
    <n v="2372906000"/>
    <n v="1105032000"/>
    <n v="276446000"/>
    <s v=" $-   "/>
    <n v="63608000"/>
    <x v="0"/>
    <s v="Aerospace &amp; Defense"/>
  </r>
  <r>
    <s v="TDG"/>
    <x v="2"/>
    <d v="2015-09-30T00:00:00"/>
    <n v="2707115000"/>
    <n v="1257270000"/>
    <n v="321624000"/>
    <s v=" $-   "/>
    <n v="54219000"/>
    <x v="0"/>
    <s v="Aerospace &amp; Defense"/>
  </r>
  <r>
    <s v="TDG"/>
    <x v="3"/>
    <d v="2016-09-30T00:00:00"/>
    <n v="3171411000"/>
    <n v="1443348000"/>
    <n v="382858000"/>
    <s v=" $-   "/>
    <n v="77445000"/>
    <x v="0"/>
    <s v="Aerospace &amp; Defense"/>
  </r>
  <r>
    <s v="TEL"/>
    <x v="0"/>
    <d v="2013-09-27T00:00:00"/>
    <n v="11390000000"/>
    <n v="7739000000"/>
    <n v="1440000000"/>
    <n v="590000000"/>
    <s v=" $-   "/>
    <x v="2"/>
    <s v="Electronic Manufacturing Services"/>
  </r>
  <r>
    <s v="TEL"/>
    <x v="1"/>
    <d v="2014-09-26T00:00:00"/>
    <n v="11973000000"/>
    <n v="8001000000"/>
    <n v="1534000000"/>
    <n v="583000000"/>
    <s v=" $-   "/>
    <x v="2"/>
    <s v="Electronic Manufacturing Services"/>
  </r>
  <r>
    <s v="TEL"/>
    <x v="2"/>
    <d v="2015-09-25T00:00:00"/>
    <n v="12233000000"/>
    <n v="8146000000"/>
    <n v="1504000000"/>
    <n v="627000000"/>
    <s v=" $-   "/>
    <x v="2"/>
    <s v="Electronic Manufacturing Services"/>
  </r>
  <r>
    <s v="TEL"/>
    <x v="3"/>
    <d v="2016-09-30T00:00:00"/>
    <n v="12238000000"/>
    <n v="8205000000"/>
    <n v="1463000000"/>
    <n v="644000000"/>
    <s v=" $-   "/>
    <x v="2"/>
    <s v="Electronic Manufacturing Services"/>
  </r>
  <r>
    <s v="TGNA"/>
    <x v="0"/>
    <d v="2012-12-30T00:00:00"/>
    <n v="5353197000"/>
    <n v="2943847000"/>
    <n v="1303427000"/>
    <s v=" $-   "/>
    <n v="194039000"/>
    <x v="1"/>
    <s v="Publishing"/>
  </r>
  <r>
    <s v="TGNA"/>
    <x v="1"/>
    <d v="2013-12-29T00:00:00"/>
    <n v="1603123000"/>
    <n v="662769000"/>
    <n v="531932000"/>
    <s v=" $-   "/>
    <n v="74833000"/>
    <x v="1"/>
    <s v="Publishing"/>
  </r>
  <r>
    <s v="TGNA"/>
    <x v="2"/>
    <d v="2014-12-31T00:00:00"/>
    <n v="2626141000"/>
    <n v="954990000"/>
    <n v="766854000"/>
    <s v=" $-   "/>
    <n v="151837000"/>
    <x v="1"/>
    <s v="Publishing"/>
  </r>
  <r>
    <s v="TGNA"/>
    <x v="3"/>
    <d v="2015-12-31T00:00:00"/>
    <n v="3050945000"/>
    <n v="923336000"/>
    <n v="1068221000"/>
    <s v=" $-   "/>
    <n v="205087000"/>
    <x v="1"/>
    <s v="Publishing"/>
  </r>
  <r>
    <s v="TGT"/>
    <x v="0"/>
    <d v="2013-02-02T00:00:00"/>
    <n v="73301000000"/>
    <n v="50568000000"/>
    <n v="15110000000"/>
    <s v=" $-   "/>
    <n v="2044000000"/>
    <x v="1"/>
    <s v="General Merchandise Stores"/>
  </r>
  <r>
    <s v="TGT"/>
    <x v="1"/>
    <d v="2014-02-01T00:00:00"/>
    <n v="71279000000"/>
    <n v="50039000000"/>
    <n v="14465000000"/>
    <s v=" $-   "/>
    <n v="1996000000"/>
    <x v="1"/>
    <s v="General Merchandise Stores"/>
  </r>
  <r>
    <s v="TGT"/>
    <x v="2"/>
    <d v="2015-01-31T00:00:00"/>
    <n v="72618000000"/>
    <n v="51278000000"/>
    <n v="14676000000"/>
    <s v=" $-   "/>
    <n v="2129000000"/>
    <x v="1"/>
    <s v="General Merchandise Stores"/>
  </r>
  <r>
    <s v="TGT"/>
    <x v="3"/>
    <d v="2016-01-30T00:00:00"/>
    <n v="73785000000"/>
    <n v="51997000000"/>
    <n v="14665000000"/>
    <s v=" $-   "/>
    <n v="2213000000"/>
    <x v="1"/>
    <s v="General Merchandise Stores"/>
  </r>
  <r>
    <s v="TIF"/>
    <x v="0"/>
    <d v="2013-01-31T00:00:00"/>
    <n v="3794249000"/>
    <n v="1630965000"/>
    <n v="1466067000"/>
    <s v=" $-   "/>
    <s v=" $-   "/>
    <x v="1"/>
    <s v="Apparel, Accessories &amp; Luxury Goods"/>
  </r>
  <r>
    <s v="TIF"/>
    <x v="1"/>
    <d v="2014-01-31T00:00:00"/>
    <n v="4031100000"/>
    <n v="1690700000"/>
    <n v="2036100000"/>
    <s v=" $-   "/>
    <s v=" $-   "/>
    <x v="1"/>
    <s v="Apparel, Accessories &amp; Luxury Goods"/>
  </r>
  <r>
    <s v="TIF"/>
    <x v="2"/>
    <d v="2015-01-31T00:00:00"/>
    <n v="4249900000"/>
    <n v="1712700000"/>
    <n v="1645800000"/>
    <s v=" $-   "/>
    <s v=" $-   "/>
    <x v="1"/>
    <s v="Apparel, Accessories &amp; Luxury Goods"/>
  </r>
  <r>
    <s v="TIF"/>
    <x v="3"/>
    <d v="2016-01-31T00:00:00"/>
    <n v="4104900000"/>
    <n v="1613600000"/>
    <n v="1731200000"/>
    <s v=" $-   "/>
    <s v=" $-   "/>
    <x v="1"/>
    <s v="Apparel, Accessories &amp; Luxury Goods"/>
  </r>
  <r>
    <s v="TJX"/>
    <x v="0"/>
    <d v="2013-02-02T00:00:00"/>
    <n v="25878372000"/>
    <n v="18521400000"/>
    <n v="4250446000"/>
    <s v=" $-   "/>
    <s v=" $-   "/>
    <x v="1"/>
    <s v="Apparel Retail"/>
  </r>
  <r>
    <s v="TJX"/>
    <x v="1"/>
    <d v="2014-02-01T00:00:00"/>
    <n v="27422696000"/>
    <n v="19605037000"/>
    <n v="4467089000"/>
    <s v=" $-   "/>
    <s v=" $-   "/>
    <x v="1"/>
    <s v="Apparel Retail"/>
  </r>
  <r>
    <s v="TJX"/>
    <x v="2"/>
    <d v="2015-01-31T00:00:00"/>
    <n v="29078407000"/>
    <n v="20776522000"/>
    <n v="4695384000"/>
    <s v=" $-   "/>
    <s v=" $-   "/>
    <x v="1"/>
    <s v="Apparel Retail"/>
  </r>
  <r>
    <s v="TJX"/>
    <x v="3"/>
    <d v="2016-01-30T00:00:00"/>
    <n v="30944938000"/>
    <n v="22034523000"/>
    <n v="5205715000"/>
    <s v=" $-   "/>
    <s v=" $-   "/>
    <x v="1"/>
    <s v="Apparel Retail"/>
  </r>
  <r>
    <s v="TMK"/>
    <x v="0"/>
    <d v="2012-12-31T00:00:00"/>
    <n v="3589516000"/>
    <n v="1955682000"/>
    <s v=" $-   "/>
    <s v=" $-   "/>
    <n v="787329000"/>
    <x v="6"/>
    <s v="Life &amp; Health Insurance"/>
  </r>
  <r>
    <s v="TMK"/>
    <x v="1"/>
    <d v="2013-12-31T00:00:00"/>
    <n v="3494253000"/>
    <n v="1838766000"/>
    <s v=" $-   "/>
    <s v=" $-   "/>
    <n v="819711000"/>
    <x v="6"/>
    <s v="Life &amp; Health Insurance"/>
  </r>
  <r>
    <s v="TMK"/>
    <x v="2"/>
    <d v="2014-12-31T00:00:00"/>
    <n v="3620095000"/>
    <n v="1903384000"/>
    <s v=" $-   "/>
    <s v=" $-   "/>
    <n v="855908000"/>
    <x v="6"/>
    <s v="Life &amp; Health Insurance"/>
  </r>
  <r>
    <s v="TMK"/>
    <x v="3"/>
    <d v="2015-12-31T00:00:00"/>
    <n v="3766065000"/>
    <n v="2016212000"/>
    <s v=" $-   "/>
    <s v=" $-   "/>
    <n v="907024000"/>
    <x v="6"/>
    <s v="Life &amp; Health Insurance"/>
  </r>
  <r>
    <s v="TMO"/>
    <x v="0"/>
    <d v="2012-12-31T00:00:00"/>
    <n v="12509900000"/>
    <n v="7214400000"/>
    <n v="3354900000"/>
    <n v="376400000"/>
    <s v=" $-   "/>
    <x v="3"/>
    <s v="Health Care Equipment"/>
  </r>
  <r>
    <s v="TMO"/>
    <x v="1"/>
    <d v="2013-12-31T00:00:00"/>
    <n v="13090300000"/>
    <n v="7561200000"/>
    <n v="3446300000"/>
    <n v="395500000"/>
    <s v=" $-   "/>
    <x v="3"/>
    <s v="Health Care Equipment"/>
  </r>
  <r>
    <s v="TMO"/>
    <x v="2"/>
    <d v="2014-12-31T00:00:00"/>
    <n v="16889600000"/>
    <n v="9397600000"/>
    <n v="4896100000"/>
    <n v="691100000"/>
    <s v=" $-   "/>
    <x v="3"/>
    <s v="Health Care Equipment"/>
  </r>
  <r>
    <s v="TMO"/>
    <x v="3"/>
    <d v="2015-12-31T00:00:00"/>
    <n v="16965400000"/>
    <n v="9209500000"/>
    <n v="4612100000"/>
    <n v="692300000"/>
    <s v=" $-   "/>
    <x v="3"/>
    <s v="Health Care Equipment"/>
  </r>
  <r>
    <s v="TRIP"/>
    <x v="0"/>
    <d v="2012-12-31T00:00:00"/>
    <n v="763000000"/>
    <n v="12000000"/>
    <n v="429000000"/>
    <s v=" $-   "/>
    <n v="26000000"/>
    <x v="1"/>
    <s v="Internet &amp; Direct Marketing Retail"/>
  </r>
  <r>
    <s v="TRIP"/>
    <x v="1"/>
    <d v="2013-12-31T00:00:00"/>
    <n v="945000000"/>
    <n v="18000000"/>
    <n v="597000000"/>
    <s v=" $-   "/>
    <n v="36000000"/>
    <x v="1"/>
    <s v="Internet &amp; Direct Marketing Retail"/>
  </r>
  <r>
    <s v="TRIP"/>
    <x v="2"/>
    <d v="2014-12-31T00:00:00"/>
    <n v="1246000000"/>
    <n v="40000000"/>
    <n v="801000000"/>
    <s v=" $-   "/>
    <n v="65000000"/>
    <x v="1"/>
    <s v="Internet &amp; Direct Marketing Retail"/>
  </r>
  <r>
    <s v="TRIP"/>
    <x v="3"/>
    <d v="2015-12-31T00:00:00"/>
    <n v="1492000000"/>
    <n v="58000000"/>
    <n v="1109000000"/>
    <s v=" $-   "/>
    <n v="93000000"/>
    <x v="1"/>
    <s v="Internet &amp; Direct Marketing Retail"/>
  </r>
  <r>
    <s v="TRV"/>
    <x v="0"/>
    <d v="2013-12-31T00:00:00"/>
    <n v="26191000000"/>
    <n v="13307000000"/>
    <n v="3757000000"/>
    <s v=" $-   "/>
    <n v="3821000000"/>
    <x v="6"/>
    <s v="Property &amp; Casualty Insurance"/>
  </r>
  <r>
    <s v="TRV"/>
    <x v="1"/>
    <d v="2014-12-31T00:00:00"/>
    <n v="27174000000"/>
    <n v="13870000000"/>
    <n v="3964000000"/>
    <s v=" $-   "/>
    <n v="3882000000"/>
    <x v="6"/>
    <s v="Property &amp; Casualty Insurance"/>
  </r>
  <r>
    <s v="TRV"/>
    <x v="2"/>
    <d v="2015-12-31T00:00:00"/>
    <n v="26815000000"/>
    <n v="13723000000"/>
    <n v="4094000000"/>
    <s v=" $-   "/>
    <n v="3885000000"/>
    <x v="6"/>
    <s v="Property &amp; Casualty Insurance"/>
  </r>
  <r>
    <s v="TRV"/>
    <x v="3"/>
    <d v="2016-12-31T00:00:00"/>
    <n v="27625000000"/>
    <n v="15070000000"/>
    <n v="4154000000"/>
    <s v=" $-   "/>
    <n v="3985000000"/>
    <x v="6"/>
    <s v="Property &amp; Casualty Insurance"/>
  </r>
  <r>
    <s v="TSCO"/>
    <x v="0"/>
    <d v="2012-12-29T00:00:00"/>
    <n v="4664120000"/>
    <n v="3098066000"/>
    <n v="1040287000"/>
    <s v=" $-   "/>
    <n v="88975000"/>
    <x v="1"/>
    <s v="Specialty Retail"/>
  </r>
  <r>
    <s v="TSCO"/>
    <x v="1"/>
    <d v="2013-12-28T00:00:00"/>
    <n v="5164784000"/>
    <n v="3411175000"/>
    <n v="1138934000"/>
    <s v=" $-   "/>
    <n v="100025000"/>
    <x v="1"/>
    <s v="Specialty Retail"/>
  </r>
  <r>
    <s v="TSCO"/>
    <x v="2"/>
    <d v="2014-12-27T00:00:00"/>
    <n v="5711715000"/>
    <n v="3761300000"/>
    <n v="1246308000"/>
    <s v=" $-   "/>
    <n v="114635000"/>
    <x v="1"/>
    <s v="Specialty Retail"/>
  </r>
  <r>
    <s v="TSCO"/>
    <x v="3"/>
    <d v="2015-12-26T00:00:00"/>
    <n v="6226507000"/>
    <n v="4083333000"/>
    <n v="1369097000"/>
    <s v=" $-   "/>
    <n v="123569000"/>
    <x v="1"/>
    <s v="Specialty Retail"/>
  </r>
  <r>
    <s v="TSN"/>
    <x v="0"/>
    <d v="2013-10-03T00:00:00"/>
    <n v="34374000000"/>
    <n v="32016000000"/>
    <n v="983000000"/>
    <s v=" $-   "/>
    <s v=" $-   "/>
    <x v="4"/>
    <s v="Packaged Foods &amp; Meats"/>
  </r>
  <r>
    <s v="TSN"/>
    <x v="1"/>
    <d v="2014-10-03T00:00:00"/>
    <n v="37580000000"/>
    <n v="34895000000"/>
    <n v="1255000000"/>
    <s v=" $-   "/>
    <s v=" $-   "/>
    <x v="4"/>
    <s v="Packaged Foods &amp; Meats"/>
  </r>
  <r>
    <s v="TSN"/>
    <x v="2"/>
    <d v="2015-10-03T00:00:00"/>
    <n v="41373000000"/>
    <n v="37456000000"/>
    <n v="1748000000"/>
    <s v=" $-   "/>
    <s v=" $-   "/>
    <x v="4"/>
    <s v="Packaged Foods &amp; Meats"/>
  </r>
  <r>
    <s v="TSN"/>
    <x v="3"/>
    <d v="2016-10-01T00:00:00"/>
    <n v="36881000000"/>
    <n v="32184000000"/>
    <n v="1864000000"/>
    <s v=" $-   "/>
    <s v=" $-   "/>
    <x v="4"/>
    <s v="Packaged Foods &amp; Meats"/>
  </r>
  <r>
    <s v="TSO"/>
    <x v="0"/>
    <d v="2012-12-31T00:00:00"/>
    <n v="29809000000"/>
    <n v="26045000000"/>
    <n v="1702000000"/>
    <s v=" $-   "/>
    <n v="418000000"/>
    <x v="9"/>
    <s v="Oil &amp; Gas Refining &amp; Marketing &amp; Transportation"/>
  </r>
  <r>
    <s v="TSO"/>
    <x v="1"/>
    <d v="2013-12-31T00:00:00"/>
    <n v="37601000000"/>
    <n v="34085000000"/>
    <n v="2248000000"/>
    <s v=" $-   "/>
    <n v="489000000"/>
    <x v="9"/>
    <s v="Oil &amp; Gas Refining &amp; Marketing &amp; Transportation"/>
  </r>
  <r>
    <s v="TSO"/>
    <x v="2"/>
    <d v="2014-12-31T00:00:00"/>
    <n v="40633000000"/>
    <n v="35673000000"/>
    <n v="2762000000"/>
    <s v=" $-   "/>
    <n v="562000000"/>
    <x v="9"/>
    <s v="Oil &amp; Gas Refining &amp; Marketing &amp; Transportation"/>
  </r>
  <r>
    <s v="TSO"/>
    <x v="3"/>
    <d v="2015-12-31T00:00:00"/>
    <n v="28711000000"/>
    <n v="22466000000"/>
    <n v="2620000000"/>
    <s v=" $-   "/>
    <n v="756000000"/>
    <x v="9"/>
    <s v="Oil &amp; Gas Refining &amp; Marketing &amp; Transportation"/>
  </r>
  <r>
    <s v="TSS"/>
    <x v="0"/>
    <d v="2012-12-31T00:00:00"/>
    <n v="1793557000"/>
    <n v="1189341000"/>
    <n v="247597000"/>
    <s v=" $-   "/>
    <s v=" $-   "/>
    <x v="2"/>
    <s v="Internet Software &amp; Services"/>
  </r>
  <r>
    <s v="TSS"/>
    <x v="1"/>
    <d v="2013-12-31T00:00:00"/>
    <n v="2064305000"/>
    <n v="1369438000"/>
    <n v="312367000"/>
    <s v=" $-   "/>
    <s v=" $-   "/>
    <x v="2"/>
    <s v="Internet Software &amp; Services"/>
  </r>
  <r>
    <s v="TSS"/>
    <x v="2"/>
    <d v="2014-12-31T00:00:00"/>
    <n v="2446877000"/>
    <n v="1668892000"/>
    <n v="346345000"/>
    <s v=" $-   "/>
    <s v=" $-   "/>
    <x v="2"/>
    <s v="Internet Software &amp; Services"/>
  </r>
  <r>
    <s v="TSS"/>
    <x v="3"/>
    <d v="2015-12-31T00:00:00"/>
    <n v="2779541000"/>
    <n v="1855181000"/>
    <n v="390253000"/>
    <s v=" $-   "/>
    <s v=" $-   "/>
    <x v="2"/>
    <s v="Internet Software &amp; Services"/>
  </r>
  <r>
    <s v="TXN"/>
    <x v="0"/>
    <d v="2012-12-31T00:00:00"/>
    <n v="12825000000"/>
    <n v="6457000000"/>
    <n v="1804000000"/>
    <n v="1877000000"/>
    <s v=" $-   "/>
    <x v="2"/>
    <s v="Semiconductors"/>
  </r>
  <r>
    <s v="TXN"/>
    <x v="1"/>
    <d v="2013-12-31T00:00:00"/>
    <n v="12205000000"/>
    <n v="5841000000"/>
    <n v="1858000000"/>
    <n v="1522000000"/>
    <s v=" $-   "/>
    <x v="2"/>
    <s v="Semiconductors"/>
  </r>
  <r>
    <s v="TXN"/>
    <x v="2"/>
    <d v="2014-12-31T00:00:00"/>
    <n v="13045000000"/>
    <n v="5618000000"/>
    <n v="1843000000"/>
    <n v="1358000000"/>
    <s v=" $-   "/>
    <x v="2"/>
    <s v="Semiconductors"/>
  </r>
  <r>
    <s v="TXN"/>
    <x v="3"/>
    <d v="2015-12-31T00:00:00"/>
    <n v="13000000000"/>
    <n v="5440000000"/>
    <n v="1748000000"/>
    <n v="1280000000"/>
    <s v=" $-   "/>
    <x v="2"/>
    <s v="Semiconductors"/>
  </r>
  <r>
    <s v="TXT"/>
    <x v="0"/>
    <d v="2012-12-29T00:00:00"/>
    <n v="12237000000"/>
    <n v="10019000000"/>
    <n v="1165000000"/>
    <s v=" $-   "/>
    <s v=" $-   "/>
    <x v="0"/>
    <s v="Industrial Conglomerates"/>
  </r>
  <r>
    <s v="TXT"/>
    <x v="1"/>
    <d v="2013-12-28T00:00:00"/>
    <n v="12104000000"/>
    <n v="10131000000"/>
    <n v="1126000000"/>
    <s v=" $-   "/>
    <s v=" $-   "/>
    <x v="0"/>
    <s v="Industrial Conglomerates"/>
  </r>
  <r>
    <s v="TXT"/>
    <x v="2"/>
    <d v="2015-01-03T00:00:00"/>
    <n v="13878000000"/>
    <n v="11421000000"/>
    <n v="1361000000"/>
    <s v=" $-   "/>
    <s v=" $-   "/>
    <x v="0"/>
    <s v="Industrial Conglomerates"/>
  </r>
  <r>
    <s v="TXT"/>
    <x v="3"/>
    <d v="2016-01-02T00:00:00"/>
    <n v="13423000000"/>
    <n v="10979000000"/>
    <n v="1304000000"/>
    <s v=" $-   "/>
    <s v=" $-   "/>
    <x v="0"/>
    <s v="Industrial Conglomerates"/>
  </r>
  <r>
    <s v="UA"/>
    <x v="0"/>
    <d v="2012-12-31T00:00:00"/>
    <n v="1834921000"/>
    <n v="955624000"/>
    <n v="670602000"/>
    <s v=" $-   "/>
    <s v=" $-   "/>
    <x v="1"/>
    <s v="Apparel, Accessories &amp; Luxury Goods"/>
  </r>
  <r>
    <s v="UA"/>
    <x v="1"/>
    <d v="2013-12-31T00:00:00"/>
    <n v="2332051000"/>
    <n v="1195381000"/>
    <n v="871572000"/>
    <s v=" $-   "/>
    <s v=" $-   "/>
    <x v="1"/>
    <s v="Apparel, Accessories &amp; Luxury Goods"/>
  </r>
  <r>
    <s v="UA"/>
    <x v="2"/>
    <d v="2014-12-31T00:00:00"/>
    <n v="3084370000"/>
    <n v="1572164000"/>
    <n v="1158251000"/>
    <s v=" $-   "/>
    <s v=" $-   "/>
    <x v="1"/>
    <s v="Apparel, Accessories &amp; Luxury Goods"/>
  </r>
  <r>
    <s v="UA"/>
    <x v="3"/>
    <d v="2015-12-31T00:00:00"/>
    <n v="3963313000"/>
    <n v="2057766000"/>
    <n v="1497000000"/>
    <s v=" $-   "/>
    <s v=" $-   "/>
    <x v="1"/>
    <s v="Apparel, Accessories &amp; Luxury Goods"/>
  </r>
  <r>
    <s v="UAA"/>
    <x v="0"/>
    <d v="2012-12-31T00:00:00"/>
    <n v="1834921000"/>
    <n v="955624000"/>
    <n v="670602000"/>
    <s v=" $-   "/>
    <s v=" $-   "/>
    <x v="1"/>
    <s v="Apparel, Accessories &amp; Luxury Goods"/>
  </r>
  <r>
    <s v="UAA"/>
    <x v="1"/>
    <d v="2013-12-31T00:00:00"/>
    <n v="2332051000"/>
    <n v="1195381000"/>
    <n v="871572000"/>
    <s v=" $-   "/>
    <s v=" $-   "/>
    <x v="1"/>
    <s v="Apparel, Accessories &amp; Luxury Goods"/>
  </r>
  <r>
    <s v="UAA"/>
    <x v="2"/>
    <d v="2014-12-31T00:00:00"/>
    <n v="3084370000"/>
    <n v="1572164000"/>
    <n v="1158251000"/>
    <s v=" $-   "/>
    <s v=" $-   "/>
    <x v="1"/>
    <s v="Apparel, Accessories &amp; Luxury Goods"/>
  </r>
  <r>
    <s v="UAA"/>
    <x v="3"/>
    <d v="2015-12-31T00:00:00"/>
    <n v="3963313000"/>
    <n v="2057766000"/>
    <n v="1497000000"/>
    <s v=" $-   "/>
    <s v=" $-   "/>
    <x v="1"/>
    <s v="Apparel, Accessories &amp; Luxury Goods"/>
  </r>
  <r>
    <s v="UAL"/>
    <x v="0"/>
    <d v="2012-12-31T00:00:00"/>
    <n v="37152000000"/>
    <n v="17820000000"/>
    <n v="16448000000"/>
    <s v=" $-   "/>
    <n v="1522000000"/>
    <x v="0"/>
    <s v="Airlines"/>
  </r>
  <r>
    <s v="UAL"/>
    <x v="1"/>
    <d v="2013-12-31T00:00:00"/>
    <n v="38279000000"/>
    <n v="17192000000"/>
    <n v="17629000000"/>
    <s v=" $-   "/>
    <n v="1689000000"/>
    <x v="0"/>
    <s v="Airlines"/>
  </r>
  <r>
    <s v="UAL"/>
    <x v="2"/>
    <d v="2014-12-31T00:00:00"/>
    <n v="38901000000"/>
    <n v="16611000000"/>
    <n v="17795000000"/>
    <s v=" $-   "/>
    <n v="1679000000"/>
    <x v="0"/>
    <s v="Airlines"/>
  </r>
  <r>
    <s v="UAL"/>
    <x v="3"/>
    <d v="2015-12-31T00:00:00"/>
    <n v="37864000000"/>
    <n v="12130000000"/>
    <n v="18423000000"/>
    <s v=" $-   "/>
    <n v="1819000000"/>
    <x v="0"/>
    <s v="Airlines"/>
  </r>
  <r>
    <s v="UDR"/>
    <x v="0"/>
    <d v="2012-12-31T00:00:00"/>
    <n v="716612000"/>
    <n v="245316000"/>
    <n v="58005000"/>
    <s v=" $-   "/>
    <n v="346031000"/>
    <x v="7"/>
    <s v="Residential REITs"/>
  </r>
  <r>
    <s v="UDR"/>
    <x v="1"/>
    <d v="2013-12-31T00:00:00"/>
    <n v="758926000"/>
    <n v="258612000"/>
    <n v="37121000"/>
    <s v=" $-   "/>
    <n v="346273000"/>
    <x v="7"/>
    <s v="Residential REITs"/>
  </r>
  <r>
    <s v="UDR"/>
    <x v="2"/>
    <d v="2014-12-31T00:00:00"/>
    <n v="818046000"/>
    <n v="270741000"/>
    <n v="56612000"/>
    <s v=" $-   "/>
    <n v="363929000"/>
    <x v="7"/>
    <s v="Residential REITs"/>
  </r>
  <r>
    <s v="UDR"/>
    <x v="3"/>
    <d v="2015-12-31T00:00:00"/>
    <n v="894638000"/>
    <n v="282037000"/>
    <n v="71733000"/>
    <s v=" $-   "/>
    <n v="381277000"/>
    <x v="7"/>
    <s v="Residential REITs"/>
  </r>
  <r>
    <s v="ULTA"/>
    <x v="0"/>
    <d v="2013-02-02T00:00:00"/>
    <n v="2220256000"/>
    <n v="1436582000"/>
    <n v="488880000"/>
    <s v=" $-   "/>
    <s v=" $-   "/>
    <x v="1"/>
    <s v="Specialty Stores"/>
  </r>
  <r>
    <s v="ULTA"/>
    <x v="1"/>
    <d v="2014-02-02T00:00:00"/>
    <n v="2670573000"/>
    <n v="1729325000"/>
    <n v="596390000"/>
    <s v=" $-   "/>
    <s v=" $-   "/>
    <x v="1"/>
    <s v="Specialty Stores"/>
  </r>
  <r>
    <s v="ULTA"/>
    <x v="2"/>
    <d v="2015-01-31T00:00:00"/>
    <n v="3241369000"/>
    <n v="2104582000"/>
    <n v="712006000"/>
    <s v=" $-   "/>
    <s v=" $-   "/>
    <x v="1"/>
    <s v="Specialty Stores"/>
  </r>
  <r>
    <s v="ULTA"/>
    <x v="3"/>
    <d v="2016-01-31T00:00:00"/>
    <n v="3924116000"/>
    <n v="2539783000"/>
    <n v="863354000"/>
    <s v=" $-   "/>
    <s v=" $-   "/>
    <x v="1"/>
    <s v="Specialty Stores"/>
  </r>
  <r>
    <s v="UNH"/>
    <x v="0"/>
    <d v="2013-12-31T00:00:00"/>
    <n v="122489000000"/>
    <n v="89659000000"/>
    <s v=" $-   "/>
    <s v=" $-   "/>
    <n v="23207000000"/>
    <x v="3"/>
    <s v="Managed Health Care"/>
  </r>
  <r>
    <s v="UNH"/>
    <x v="1"/>
    <d v="2014-12-31T00:00:00"/>
    <n v="130474000000"/>
    <n v="93633000000"/>
    <s v=" $-   "/>
    <s v=" $-   "/>
    <n v="26567000000"/>
    <x v="3"/>
    <s v="Managed Health Care"/>
  </r>
  <r>
    <s v="UNH"/>
    <x v="2"/>
    <d v="2015-12-31T00:00:00"/>
    <n v="157107000000"/>
    <n v="103875000000"/>
    <s v=" $-   "/>
    <s v=" $-   "/>
    <n v="42211000000"/>
    <x v="3"/>
    <s v="Managed Health Care"/>
  </r>
  <r>
    <s v="UNH"/>
    <x v="3"/>
    <d v="2016-12-31T00:00:00"/>
    <n v="184840000000"/>
    <n v="117038000000"/>
    <s v=" $-   "/>
    <s v=" $-   "/>
    <n v="54872000000"/>
    <x v="3"/>
    <s v="Managed Health Care"/>
  </r>
  <r>
    <s v="UNM"/>
    <x v="0"/>
    <d v="2012-12-31T00:00:00"/>
    <n v="10515400000"/>
    <n v="7172100000"/>
    <n v="786800000"/>
    <s v=" $-   "/>
    <n v="1161600000"/>
    <x v="6"/>
    <s v="Diversified Financial Services"/>
  </r>
  <r>
    <s v="UNM"/>
    <x v="1"/>
    <d v="2013-12-31T00:00:00"/>
    <n v="10368600000"/>
    <n v="7038400000"/>
    <n v="790400000"/>
    <s v=" $-   "/>
    <n v="1170400000"/>
    <x v="6"/>
    <s v="Diversified Financial Services"/>
  </r>
  <r>
    <s v="UNM"/>
    <x v="2"/>
    <d v="2014-12-31T00:00:00"/>
    <n v="10524500000"/>
    <n v="7722100000"/>
    <n v="820900000"/>
    <s v=" $-   "/>
    <n v="1272000000"/>
    <x v="6"/>
    <s v="Diversified Financial Services"/>
  </r>
  <r>
    <s v="UNM"/>
    <x v="3"/>
    <d v="2015-12-31T00:00:00"/>
    <n v="10731300000"/>
    <n v="7209400000"/>
    <n v="835100000"/>
    <s v=" $-   "/>
    <n v="1295700000"/>
    <x v="6"/>
    <s v="Diversified Financial Services"/>
  </r>
  <r>
    <s v="UNP"/>
    <x v="0"/>
    <d v="2013-12-31T00:00:00"/>
    <n v="21963000000"/>
    <n v="5849000000"/>
    <n v="6891000000"/>
    <s v=" $-   "/>
    <n v="1777000000"/>
    <x v="0"/>
    <s v="Railroads"/>
  </r>
  <r>
    <s v="UNP"/>
    <x v="1"/>
    <d v="2014-12-31T00:00:00"/>
    <n v="23988000000"/>
    <n v="6097000000"/>
    <n v="7234000000"/>
    <s v=" $-   "/>
    <n v="1904000000"/>
    <x v="0"/>
    <s v="Railroads"/>
  </r>
  <r>
    <s v="UNP"/>
    <x v="2"/>
    <d v="2015-12-31T00:00:00"/>
    <n v="21813000000"/>
    <n v="4434000000"/>
    <n v="7315000000"/>
    <s v=" $-   "/>
    <n v="2012000000"/>
    <x v="0"/>
    <s v="Railroads"/>
  </r>
  <r>
    <s v="UNP"/>
    <x v="3"/>
    <d v="2016-12-31T00:00:00"/>
    <n v="19941000000"/>
    <n v="3747000000"/>
    <n v="6884000000"/>
    <s v=" $-   "/>
    <n v="2038000000"/>
    <x v="0"/>
    <s v="Railroads"/>
  </r>
  <r>
    <s v="UPS"/>
    <x v="0"/>
    <d v="2012-12-31T00:00:00"/>
    <n v="54127000000"/>
    <n v="13574000000"/>
    <n v="37352000000"/>
    <s v=" $-   "/>
    <n v="1858000000"/>
    <x v="0"/>
    <s v="Air Freight &amp; Logistics"/>
  </r>
  <r>
    <s v="UPS"/>
    <x v="1"/>
    <d v="2013-12-31T00:00:00"/>
    <n v="55438000000"/>
    <n v="13703000000"/>
    <n v="32834000000"/>
    <s v=" $-   "/>
    <n v="1867000000"/>
    <x v="0"/>
    <s v="Air Freight &amp; Logistics"/>
  </r>
  <r>
    <s v="UPS"/>
    <x v="2"/>
    <d v="2014-12-31T00:00:00"/>
    <n v="58232000000"/>
    <n v="14758000000"/>
    <n v="36583000000"/>
    <s v=" $-   "/>
    <n v="1923000000"/>
    <x v="0"/>
    <s v="Air Freight &amp; Logistics"/>
  </r>
  <r>
    <s v="UPS"/>
    <x v="3"/>
    <d v="2015-12-31T00:00:00"/>
    <n v="58363000000"/>
    <n v="12947000000"/>
    <n v="35664000000"/>
    <s v=" $-   "/>
    <n v="2084000000"/>
    <x v="0"/>
    <s v="Air Freight &amp; Logistics"/>
  </r>
  <r>
    <s v="URBN"/>
    <x v="0"/>
    <d v="2013-01-31T00:00:00"/>
    <n v="2794925000"/>
    <n v="1763394000"/>
    <n v="657246000"/>
    <s v=" $-   "/>
    <s v=" $-   "/>
    <x v="1"/>
    <s v="Apparel Retail"/>
  </r>
  <r>
    <s v="URBN"/>
    <x v="1"/>
    <d v="2014-01-31T00:00:00"/>
    <n v="3086608000"/>
    <n v="1925266000"/>
    <n v="734511000"/>
    <s v=" $-   "/>
    <s v=" $-   "/>
    <x v="1"/>
    <s v="Apparel Retail"/>
  </r>
  <r>
    <s v="URBN"/>
    <x v="2"/>
    <d v="2015-01-31T00:00:00"/>
    <n v="3323077000"/>
    <n v="2148147000"/>
    <n v="809545000"/>
    <s v=" $-   "/>
    <s v=" $-   "/>
    <x v="1"/>
    <s v="Apparel Retail"/>
  </r>
  <r>
    <s v="URBN"/>
    <x v="3"/>
    <d v="2016-01-31T00:00:00"/>
    <n v="3445134000"/>
    <n v="2243232000"/>
    <n v="848323000"/>
    <s v=" $-   "/>
    <s v=" $-   "/>
    <x v="1"/>
    <s v="Apparel Retail"/>
  </r>
  <r>
    <s v="USB"/>
    <x v="0"/>
    <d v="2013-07-31T00:00:00"/>
    <n v="2436948000"/>
    <n v="1589821000"/>
    <n v="441168000"/>
    <n v="62630000"/>
    <s v=" $-   "/>
    <x v="6"/>
    <s v="Banks"/>
  </r>
  <r>
    <s v="USB"/>
    <x v="1"/>
    <d v="2014-07-31T00:00:00"/>
    <n v="2473500000"/>
    <n v="1595700000"/>
    <n v="460300000"/>
    <n v="61800000"/>
    <s v=" $-   "/>
    <x v="6"/>
    <s v="Banks"/>
  </r>
  <r>
    <s v="USB"/>
    <x v="2"/>
    <d v="2015-07-31T00:00:00"/>
    <n v="2371200000"/>
    <n v="1562600000"/>
    <n v="460100000"/>
    <n v="60200000"/>
    <s v=" $-   "/>
    <x v="6"/>
    <s v="Banks"/>
  </r>
  <r>
    <s v="USB"/>
    <x v="3"/>
    <d v="2016-07-31T00:00:00"/>
    <n v="2220300000"/>
    <n v="1465500000"/>
    <n v="425100000"/>
    <n v="55500000"/>
    <s v=" $-   "/>
    <x v="6"/>
    <s v="Banks"/>
  </r>
  <r>
    <s v="UTX"/>
    <x v="0"/>
    <d v="2013-12-31T00:00:00"/>
    <n v="56600000000"/>
    <n v="40468000000"/>
    <n v="5241000000"/>
    <n v="2342000000"/>
    <s v=" $-   "/>
    <x v="0"/>
    <s v="Industrial Conglomerates"/>
  </r>
  <r>
    <s v="UTX"/>
    <x v="1"/>
    <d v="2014-12-31T00:00:00"/>
    <n v="57900000000"/>
    <n v="40898000000"/>
    <n v="4934000000"/>
    <n v="2475000000"/>
    <s v=" $-   "/>
    <x v="0"/>
    <s v="Industrial Conglomerates"/>
  </r>
  <r>
    <s v="UTX"/>
    <x v="2"/>
    <d v="2015-12-31T00:00:00"/>
    <n v="56098000000"/>
    <n v="40431000000"/>
    <n v="6097000000"/>
    <n v="2279000000"/>
    <s v=" $-   "/>
    <x v="0"/>
    <s v="Industrial Conglomerates"/>
  </r>
  <r>
    <s v="UTX"/>
    <x v="3"/>
    <d v="2016-12-31T00:00:00"/>
    <n v="57244000000"/>
    <n v="41460000000"/>
    <n v="5275000000"/>
    <n v="2337000000"/>
    <s v=" $-   "/>
    <x v="0"/>
    <s v="Industrial Conglomerates"/>
  </r>
  <r>
    <s v="V"/>
    <x v="0"/>
    <d v="2013-09-30T00:00:00"/>
    <n v="11778000000"/>
    <n v="1932000000"/>
    <n v="2207000000"/>
    <s v=" $-   "/>
    <n v="397000000"/>
    <x v="2"/>
    <s v="Internet Software &amp; Services"/>
  </r>
  <r>
    <s v="V"/>
    <x v="1"/>
    <d v="2014-09-30T00:00:00"/>
    <n v="12702000000"/>
    <n v="1875000000"/>
    <n v="2242000000"/>
    <s v=" $-   "/>
    <n v="435000000"/>
    <x v="2"/>
    <s v="Internet Software &amp; Services"/>
  </r>
  <r>
    <s v="V"/>
    <x v="2"/>
    <d v="2015-09-30T00:00:00"/>
    <n v="13880000000"/>
    <n v="2079000000"/>
    <n v="2229000000"/>
    <s v=" $-   "/>
    <n v="494000000"/>
    <x v="2"/>
    <s v="Internet Software &amp; Services"/>
  </r>
  <r>
    <s v="V"/>
    <x v="3"/>
    <d v="2016-09-30T00:00:00"/>
    <n v="15082000000"/>
    <n v="2226000000"/>
    <n v="4469000000"/>
    <s v=" $-   "/>
    <n v="502000000"/>
    <x v="2"/>
    <s v="Internet Software &amp; Services"/>
  </r>
  <r>
    <s v="VAR"/>
    <x v="0"/>
    <d v="2013-09-27T00:00:00"/>
    <n v="2942897000"/>
    <n v="1693210000"/>
    <n v="432589000"/>
    <n v="208208000"/>
    <s v=" $-   "/>
    <x v="3"/>
    <s v="Health Care Equipment"/>
  </r>
  <r>
    <s v="VAR"/>
    <x v="1"/>
    <d v="2014-09-26T00:00:00"/>
    <n v="3049800000"/>
    <n v="1748100000"/>
    <n v="470600000"/>
    <n v="234800000"/>
    <s v=" $-   "/>
    <x v="3"/>
    <s v="Health Care Equipment"/>
  </r>
  <r>
    <s v="VAR"/>
    <x v="2"/>
    <d v="2015-10-02T00:00:00"/>
    <n v="3099100000"/>
    <n v="1816400000"/>
    <n v="488500000"/>
    <n v="245200000"/>
    <s v=" $-   "/>
    <x v="3"/>
    <s v="Health Care Equipment"/>
  </r>
  <r>
    <s v="VAR"/>
    <x v="3"/>
    <d v="2016-09-30T00:00:00"/>
    <n v="3217800000"/>
    <n v="1856500000"/>
    <n v="557000000"/>
    <n v="253500000"/>
    <s v=" $-   "/>
    <x v="3"/>
    <s v="Health Care Equipment"/>
  </r>
  <r>
    <s v="VFC"/>
    <x v="0"/>
    <d v="2012-12-31T00:00:00"/>
    <n v="10879855000"/>
    <n v="5817880000"/>
    <n v="3596708000"/>
    <s v=" $-   "/>
    <s v=" $-   "/>
    <x v="1"/>
    <s v="Apparel, Accessories &amp; Luxury Goods"/>
  </r>
  <r>
    <s v="VFC"/>
    <x v="1"/>
    <d v="2013-12-31T00:00:00"/>
    <n v="11419648000"/>
    <n v="5931469000"/>
    <n v="3841032000"/>
    <s v=" $-   "/>
    <s v=" $-   "/>
    <x v="1"/>
    <s v="Apparel, Accessories &amp; Luxury Goods"/>
  </r>
  <r>
    <s v="VFC"/>
    <x v="2"/>
    <d v="2015-01-03T00:00:00"/>
    <n v="12282161000"/>
    <n v="6288190000"/>
    <n v="4159885000"/>
    <s v=" $-   "/>
    <s v=" $-   "/>
    <x v="1"/>
    <s v="Apparel, Accessories &amp; Luxury Goods"/>
  </r>
  <r>
    <s v="VFC"/>
    <x v="3"/>
    <d v="2016-01-02T00:00:00"/>
    <n v="12376744000"/>
    <n v="6393800000"/>
    <n v="4178386000"/>
    <s v=" $-   "/>
    <s v=" $-   "/>
    <x v="1"/>
    <s v="Apparel, Accessories &amp; Luxury Goods"/>
  </r>
  <r>
    <s v="VIAB"/>
    <x v="0"/>
    <d v="2013-09-30T00:00:00"/>
    <n v="13794000000"/>
    <n v="6799000000"/>
    <n v="2829000000"/>
    <s v=" $-   "/>
    <n v="237000000"/>
    <x v="1"/>
    <s v="Broadcasting &amp; Cable TV"/>
  </r>
  <r>
    <s v="VIAB"/>
    <x v="1"/>
    <d v="2014-09-30T00:00:00"/>
    <n v="13783000000"/>
    <n v="6542000000"/>
    <n v="2899000000"/>
    <s v=" $-   "/>
    <n v="217000000"/>
    <x v="1"/>
    <s v="Broadcasting &amp; Cable TV"/>
  </r>
  <r>
    <s v="VIAB"/>
    <x v="2"/>
    <d v="2015-09-30T00:00:00"/>
    <n v="13268000000"/>
    <n v="6868000000"/>
    <n v="2860000000"/>
    <s v=" $-   "/>
    <n v="222000000"/>
    <x v="1"/>
    <s v="Broadcasting &amp; Cable TV"/>
  </r>
  <r>
    <s v="VIAB"/>
    <x v="3"/>
    <d v="2016-09-30T00:00:00"/>
    <n v="12488000000"/>
    <n v="6684000000"/>
    <n v="2851000000"/>
    <s v=" $-   "/>
    <n v="221000000"/>
    <x v="1"/>
    <s v="Broadcasting &amp; Cable TV"/>
  </r>
  <r>
    <s v="VLO"/>
    <x v="0"/>
    <d v="2012-12-31T00:00:00"/>
    <n v="138393000000"/>
    <n v="126485000000"/>
    <n v="5229000000"/>
    <s v=" $-   "/>
    <n v="1549000000"/>
    <x v="9"/>
    <s v="Oil &amp; Gas Refining &amp; Marketing &amp; Transportation"/>
  </r>
  <r>
    <s v="VLO"/>
    <x v="1"/>
    <d v="2013-12-31T00:00:00"/>
    <n v="138074000000"/>
    <n v="127316000000"/>
    <n v="5081000000"/>
    <s v=" $-   "/>
    <n v="1720000000"/>
    <x v="9"/>
    <s v="Oil &amp; Gas Refining &amp; Marketing &amp; Transportation"/>
  </r>
  <r>
    <s v="VLO"/>
    <x v="2"/>
    <d v="2014-12-31T00:00:00"/>
    <n v="130844000000"/>
    <n v="118141000000"/>
    <n v="5111000000"/>
    <s v=" $-   "/>
    <n v="1690000000"/>
    <x v="9"/>
    <s v="Oil &amp; Gas Refining &amp; Marketing &amp; Transportation"/>
  </r>
  <r>
    <s v="VLO"/>
    <x v="3"/>
    <d v="2015-12-31T00:00:00"/>
    <n v="87804000000"/>
    <n v="74651000000"/>
    <n v="4953000000"/>
    <s v=" $-   "/>
    <n v="1842000000"/>
    <x v="9"/>
    <s v="Oil &amp; Gas Refining &amp; Marketing &amp; Transportation"/>
  </r>
  <r>
    <s v="VMC"/>
    <x v="0"/>
    <d v="2012-12-31T00:00:00"/>
    <n v="2567310000"/>
    <n v="2233284000"/>
    <n v="308143000"/>
    <s v=" $-   "/>
    <s v=" $-   "/>
    <x v="8"/>
    <s v="Construction Materials"/>
  </r>
  <r>
    <s v="VMC"/>
    <x v="1"/>
    <d v="2013-12-31T00:00:00"/>
    <n v="2770709000"/>
    <n v="2343829000"/>
    <n v="274217000"/>
    <s v=" $-   "/>
    <s v=" $-   "/>
    <x v="8"/>
    <s v="Construction Materials"/>
  </r>
  <r>
    <s v="VMC"/>
    <x v="2"/>
    <d v="2014-12-31T00:00:00"/>
    <n v="2994169000"/>
    <n v="2406587000"/>
    <n v="292358000"/>
    <s v=" $-   "/>
    <s v=" $-   "/>
    <x v="8"/>
    <s v="Construction Materials"/>
  </r>
  <r>
    <s v="VMC"/>
    <x v="3"/>
    <d v="2015-12-31T00:00:00"/>
    <n v="3422181000"/>
    <n v="2564648000"/>
    <n v="312694000"/>
    <s v=" $-   "/>
    <s v=" $-   "/>
    <x v="8"/>
    <s v="Construction Materials"/>
  </r>
  <r>
    <s v="VNO"/>
    <x v="0"/>
    <d v="2013-12-31T00:00:00"/>
    <n v="2299176000"/>
    <n v="928565000"/>
    <n v="177366000"/>
    <n v="32210000"/>
    <n v="461627000"/>
    <x v="7"/>
    <s v="REITs"/>
  </r>
  <r>
    <s v="VNO"/>
    <x v="1"/>
    <d v="2014-12-31T00:00:00"/>
    <n v="2312512000"/>
    <n v="953611000"/>
    <n v="169270000"/>
    <s v=" $-   "/>
    <n v="481303000"/>
    <x v="7"/>
    <s v="REITs"/>
  </r>
  <r>
    <s v="VNO"/>
    <x v="2"/>
    <d v="2015-12-31T00:00:00"/>
    <n v="2502267000"/>
    <n v="1011249000"/>
    <n v="175307000"/>
    <s v=" $-   "/>
    <n v="542952000"/>
    <x v="7"/>
    <s v="REITs"/>
  </r>
  <r>
    <s v="VNO"/>
    <x v="3"/>
    <d v="2016-12-31T00:00:00"/>
    <n v="2506202000"/>
    <n v="1024336000"/>
    <n v="179279000"/>
    <s v=" $-   "/>
    <n v="565059000"/>
    <x v="7"/>
    <s v="REITs"/>
  </r>
  <r>
    <s v="VRSK"/>
    <x v="0"/>
    <d v="2012-12-31T00:00:00"/>
    <n v="1407848000"/>
    <n v="516708000"/>
    <n v="220068000"/>
    <s v=" $-   "/>
    <n v="98844000"/>
    <x v="0"/>
    <s v="Research &amp; Consulting Services"/>
  </r>
  <r>
    <s v="VRSK"/>
    <x v="1"/>
    <d v="2013-12-31T00:00:00"/>
    <n v="1595703000"/>
    <n v="622523000"/>
    <n v="228982000"/>
    <s v=" $-   "/>
    <n v="129931000"/>
    <x v="0"/>
    <s v="Research &amp; Consulting Services"/>
  </r>
  <r>
    <s v="VRSK"/>
    <x v="2"/>
    <d v="2014-12-31T00:00:00"/>
    <n v="1746726000"/>
    <n v="716598000"/>
    <n v="227306000"/>
    <s v=" $-   "/>
    <n v="142376000"/>
    <x v="0"/>
    <s v="Research &amp; Consulting Services"/>
  </r>
  <r>
    <s v="VRSK"/>
    <x v="3"/>
    <d v="2015-12-31T00:00:00"/>
    <n v="2068010000"/>
    <n v="803274000"/>
    <n v="312690000"/>
    <s v=" $-   "/>
    <n v="215484000"/>
    <x v="0"/>
    <s v="Research &amp; Consulting Services"/>
  </r>
  <r>
    <s v="VRSN"/>
    <x v="0"/>
    <d v="2012-12-31T00:00:00"/>
    <n v="873592000"/>
    <n v="167600000"/>
    <n v="186971000"/>
    <n v="61694000"/>
    <s v=" $-   "/>
    <x v="2"/>
    <s v="Internet Software &amp; Services"/>
  </r>
  <r>
    <s v="VRSN"/>
    <x v="1"/>
    <d v="2013-12-31T00:00:00"/>
    <n v="965087000"/>
    <n v="187013000"/>
    <n v="179545000"/>
    <n v="70297000"/>
    <s v=" $-   "/>
    <x v="2"/>
    <s v="Internet Software &amp; Services"/>
  </r>
  <r>
    <s v="VRSN"/>
    <x v="2"/>
    <d v="2014-12-31T00:00:00"/>
    <n v="1010117000"/>
    <n v="188425000"/>
    <n v="189488000"/>
    <n v="67777000"/>
    <s v=" $-   "/>
    <x v="2"/>
    <s v="Internet Software &amp; Services"/>
  </r>
  <r>
    <s v="VRSN"/>
    <x v="3"/>
    <d v="2015-12-31T00:00:00"/>
    <n v="1059366000"/>
    <n v="192788000"/>
    <n v="196914000"/>
    <n v="63718000"/>
    <s v=" $-   "/>
    <x v="2"/>
    <s v="Internet Software &amp; Services"/>
  </r>
  <r>
    <s v="VRTX"/>
    <x v="0"/>
    <d v="2012-12-31T00:00:00"/>
    <n v="1527042000"/>
    <n v="279885000"/>
    <n v="432681000"/>
    <n v="765905000"/>
    <s v=" $-   "/>
    <x v="3"/>
    <s v="Biotechnology"/>
  </r>
  <r>
    <s v="VRTX"/>
    <x v="1"/>
    <d v="2013-12-31T00:00:00"/>
    <n v="1211975000"/>
    <n v="130277000"/>
    <n v="356188000"/>
    <n v="882097000"/>
    <s v=" $-   "/>
    <x v="3"/>
    <s v="Biotechnology"/>
  </r>
  <r>
    <s v="VRTX"/>
    <x v="2"/>
    <d v="2014-12-31T00:00:00"/>
    <n v="580415000"/>
    <n v="60987000"/>
    <n v="305409000"/>
    <n v="855506000"/>
    <s v=" $-   "/>
    <x v="3"/>
    <s v="Biotechnology"/>
  </r>
  <r>
    <s v="VRTX"/>
    <x v="3"/>
    <d v="2015-12-31T00:00:00"/>
    <n v="1032336000"/>
    <n v="124512000"/>
    <n v="376575000"/>
    <n v="995922000"/>
    <s v=" $-   "/>
    <x v="3"/>
    <s v="Biotechnology"/>
  </r>
  <r>
    <s v="VTR"/>
    <x v="0"/>
    <d v="2013-12-31T00:00:00"/>
    <n v="2514595000"/>
    <n v="1118240000"/>
    <n v="132447000"/>
    <s v=" $-   "/>
    <n v="629908000"/>
    <x v="7"/>
    <s v="REITs"/>
  </r>
  <r>
    <s v="VTR"/>
    <x v="1"/>
    <d v="2014-12-31T00:00:00"/>
    <n v="2772550000"/>
    <n v="1212480000"/>
    <n v="147481000"/>
    <s v=" $-   "/>
    <n v="725216000"/>
    <x v="7"/>
    <s v="REITs"/>
  </r>
  <r>
    <s v="VTR"/>
    <x v="2"/>
    <d v="2015-12-31T00:00:00"/>
    <n v="3285346000"/>
    <n v="1410205000"/>
    <n v="145992000"/>
    <s v=" $-   "/>
    <n v="894057000"/>
    <x v="7"/>
    <s v="REITs"/>
  </r>
  <r>
    <s v="VTR"/>
    <x v="3"/>
    <d v="2016-12-31T00:00:00"/>
    <n v="3442646000"/>
    <n v="1442073000"/>
    <n v="136863000"/>
    <s v=" $-   "/>
    <n v="898924000"/>
    <x v="7"/>
    <s v="REITs"/>
  </r>
  <r>
    <s v="VZ"/>
    <x v="0"/>
    <d v="2012-12-31T00:00:00"/>
    <n v="115846000000"/>
    <n v="46275000000"/>
    <n v="39951000000"/>
    <s v=" $-   "/>
    <n v="16460000000"/>
    <x v="10"/>
    <s v="Integrated Telecommunications Services"/>
  </r>
  <r>
    <s v="VZ"/>
    <x v="1"/>
    <d v="2013-12-31T00:00:00"/>
    <n v="120550000000"/>
    <n v="44887000000"/>
    <n v="27089000000"/>
    <s v=" $-   "/>
    <n v="16606000000"/>
    <x v="10"/>
    <s v="Integrated Telecommunications Services"/>
  </r>
  <r>
    <s v="VZ"/>
    <x v="2"/>
    <d v="2014-12-31T00:00:00"/>
    <n v="127079000000"/>
    <n v="49931000000"/>
    <n v="41016000000"/>
    <s v=" $-   "/>
    <n v="16533000000"/>
    <x v="10"/>
    <s v="Integrated Telecommunications Services"/>
  </r>
  <r>
    <s v="VZ"/>
    <x v="3"/>
    <d v="2015-12-31T00:00:00"/>
    <n v="131620000000"/>
    <n v="52557000000"/>
    <n v="29986000000"/>
    <s v=" $-   "/>
    <n v="16017000000"/>
    <x v="10"/>
    <s v="Integrated Telecommunications Services"/>
  </r>
  <r>
    <s v="WAT"/>
    <x v="0"/>
    <d v="2012-12-31T00:00:00"/>
    <n v="1843641000"/>
    <n v="737614000"/>
    <n v="477270000"/>
    <n v="96004000"/>
    <n v="13829000"/>
    <x v="3"/>
    <s v="Health Care Distributors"/>
  </r>
  <r>
    <s v="WAT"/>
    <x v="1"/>
    <d v="2013-12-31T00:00:00"/>
    <n v="1904218000"/>
    <n v="783456000"/>
    <n v="492965000"/>
    <n v="100536000"/>
    <n v="9918000"/>
    <x v="3"/>
    <s v="Health Care Distributors"/>
  </r>
  <r>
    <s v="WAT"/>
    <x v="2"/>
    <d v="2014-12-31T00:00:00"/>
    <n v="1989344000"/>
    <n v="824913000"/>
    <n v="512707000"/>
    <n v="107726000"/>
    <n v="10634000"/>
    <x v="3"/>
    <s v="Health Care Distributors"/>
  </r>
  <r>
    <s v="WAT"/>
    <x v="3"/>
    <d v="2015-12-31T00:00:00"/>
    <n v="2042332000"/>
    <n v="842672000"/>
    <n v="495747000"/>
    <n v="118545000"/>
    <n v="10123000"/>
    <x v="3"/>
    <s v="Health Care Distributors"/>
  </r>
  <r>
    <s v="WDC"/>
    <x v="0"/>
    <d v="2013-06-28T00:00:00"/>
    <n v="15351000000"/>
    <n v="10988000000"/>
    <n v="1525000000"/>
    <n v="1572000000"/>
    <s v=" $-   "/>
    <x v="2"/>
    <s v="Computer Storage &amp; Peripherals"/>
  </r>
  <r>
    <s v="WDC"/>
    <x v="1"/>
    <d v="2014-06-27T00:00:00"/>
    <n v="15130000000"/>
    <n v="10770000000"/>
    <n v="908000000"/>
    <n v="1661000000"/>
    <s v=" $-   "/>
    <x v="2"/>
    <s v="Computer Storage &amp; Peripherals"/>
  </r>
  <r>
    <s v="WDC"/>
    <x v="2"/>
    <d v="2015-07-03T00:00:00"/>
    <n v="14572000000"/>
    <n v="10351000000"/>
    <n v="964000000"/>
    <n v="1646000000"/>
    <s v=" $-   "/>
    <x v="2"/>
    <s v="Computer Storage &amp; Peripherals"/>
  </r>
  <r>
    <s v="WDC"/>
    <x v="3"/>
    <d v="2016-07-01T00:00:00"/>
    <n v="12994000000"/>
    <n v="9559000000"/>
    <n v="1342000000"/>
    <n v="1627000000"/>
    <s v=" $-   "/>
    <x v="2"/>
    <s v="Computer Storage &amp; Peripherals"/>
  </r>
  <r>
    <s v="WEC"/>
    <x v="0"/>
    <d v="2012-12-31T00:00:00"/>
    <n v="4246400000"/>
    <n v="2760500000"/>
    <n v="121400000"/>
    <s v=" $-   "/>
    <n v="364200000"/>
    <x v="5"/>
    <s v="Electric Utilities"/>
  </r>
  <r>
    <s v="WEC"/>
    <x v="1"/>
    <d v="2013-12-31T00:00:00"/>
    <n v="4519000000"/>
    <n v="2982100000"/>
    <n v="116700000"/>
    <s v=" $-   "/>
    <n v="340100000"/>
    <x v="5"/>
    <s v="Electric Utilities"/>
  </r>
  <r>
    <s v="WEC"/>
    <x v="2"/>
    <d v="2014-12-31T00:00:00"/>
    <n v="4997100000"/>
    <n v="3371800000"/>
    <n v="121800000"/>
    <s v=" $-   "/>
    <n v="391400000"/>
    <x v="5"/>
    <s v="Electric Utilities"/>
  </r>
  <r>
    <s v="WEC"/>
    <x v="3"/>
    <d v="2015-12-31T00:00:00"/>
    <n v="5926100000"/>
    <n v="3949400000"/>
    <n v="164400000"/>
    <s v=" $-   "/>
    <n v="561800000"/>
    <x v="5"/>
    <s v="Electric Utilities"/>
  </r>
  <r>
    <s v="WFC"/>
    <x v="0"/>
    <d v="2012-12-31T00:00:00"/>
    <n v="91247000000"/>
    <n v="1727000000"/>
    <n v="48724000000"/>
    <s v=" $-   "/>
    <n v="8891000000"/>
    <x v="6"/>
    <s v="Banks"/>
  </r>
  <r>
    <s v="WFC"/>
    <x v="1"/>
    <d v="2013-12-31T00:00:00"/>
    <n v="88069000000"/>
    <n v="1337000000"/>
    <n v="47338000000"/>
    <s v=" $-   "/>
    <n v="3813000000"/>
    <x v="6"/>
    <s v="Banks"/>
  </r>
  <r>
    <s v="WFC"/>
    <x v="2"/>
    <d v="2014-12-31T00:00:00"/>
    <n v="88372000000"/>
    <n v="1096000000"/>
    <n v="47667000000"/>
    <s v=" $-   "/>
    <n v="2765000000"/>
    <x v="6"/>
    <s v="Banks"/>
  </r>
  <r>
    <s v="WFC"/>
    <x v="3"/>
    <d v="2015-12-31T00:00:00"/>
    <n v="90033000000"/>
    <n v="963000000"/>
    <n v="48728000000"/>
    <s v=" $-   "/>
    <n v="3688000000"/>
    <x v="6"/>
    <s v="Banks"/>
  </r>
  <r>
    <s v="WFM"/>
    <x v="0"/>
    <d v="2013-09-29T00:00:00"/>
    <n v="12917000000"/>
    <n v="8288000000"/>
    <n v="3682000000"/>
    <s v=" $-   "/>
    <s v=" $-   "/>
    <x v="4"/>
    <s v="Food Retail"/>
  </r>
  <r>
    <s v="WFM"/>
    <x v="1"/>
    <d v="2014-09-28T00:00:00"/>
    <n v="14194000000"/>
    <n v="9150000000"/>
    <n v="4032000000"/>
    <s v=" $-   "/>
    <s v=" $-   "/>
    <x v="4"/>
    <s v="Food Retail"/>
  </r>
  <r>
    <s v="WFM"/>
    <x v="2"/>
    <d v="2015-09-27T00:00:00"/>
    <n v="15389000000"/>
    <n v="9973000000"/>
    <n v="4472000000"/>
    <s v=" $-   "/>
    <s v=" $-   "/>
    <x v="4"/>
    <s v="Food Retail"/>
  </r>
  <r>
    <s v="WFM"/>
    <x v="3"/>
    <d v="2016-09-25T00:00:00"/>
    <n v="15724000000"/>
    <n v="10313000000"/>
    <n v="4477000000"/>
    <s v=" $-   "/>
    <s v=" $-   "/>
    <x v="4"/>
    <s v="Food Retail"/>
  </r>
  <r>
    <s v="WHR"/>
    <x v="0"/>
    <d v="2013-12-31T00:00:00"/>
    <n v="18769000000"/>
    <n v="15471000000"/>
    <n v="1828000000"/>
    <s v=" $-   "/>
    <n v="25000000"/>
    <x v="1"/>
    <s v="Household Appliances"/>
  </r>
  <r>
    <s v="WHR"/>
    <x v="1"/>
    <d v="2014-12-31T00:00:00"/>
    <n v="19872000000"/>
    <n v="16477000000"/>
    <n v="2038000000"/>
    <s v=" $-   "/>
    <n v="33000000"/>
    <x v="1"/>
    <s v="Household Appliances"/>
  </r>
  <r>
    <s v="WHR"/>
    <x v="2"/>
    <d v="2015-12-31T00:00:00"/>
    <n v="20891000000"/>
    <n v="17201000000"/>
    <n v="2130000000"/>
    <s v=" $-   "/>
    <n v="74000000"/>
    <x v="1"/>
    <s v="Household Appliances"/>
  </r>
  <r>
    <s v="WHR"/>
    <x v="3"/>
    <d v="2016-12-31T00:00:00"/>
    <n v="20718000000"/>
    <n v="17036000000"/>
    <n v="2084000000"/>
    <s v=" $-   "/>
    <n v="71000000"/>
    <x v="1"/>
    <s v="Household Appliances"/>
  </r>
  <r>
    <s v="WM"/>
    <x v="0"/>
    <d v="2013-12-31T00:00:00"/>
    <n v="13983000000"/>
    <n v="9112000000"/>
    <n v="1468000000"/>
    <s v=" $-   "/>
    <n v="1333000000"/>
    <x v="0"/>
    <s v="Environmental Services"/>
  </r>
  <r>
    <s v="WM"/>
    <x v="1"/>
    <d v="2014-12-31T00:00:00"/>
    <n v="13996000000"/>
    <n v="9002000000"/>
    <n v="1481000000"/>
    <s v=" $-   "/>
    <n v="1292000000"/>
    <x v="0"/>
    <s v="Environmental Services"/>
  </r>
  <r>
    <s v="WM"/>
    <x v="2"/>
    <d v="2015-12-31T00:00:00"/>
    <n v="12961000000"/>
    <n v="8231000000"/>
    <n v="1343000000"/>
    <s v=" $-   "/>
    <n v="1245000000"/>
    <x v="0"/>
    <s v="Environmental Services"/>
  </r>
  <r>
    <s v="WM"/>
    <x v="3"/>
    <d v="2016-12-31T00:00:00"/>
    <n v="13609000000"/>
    <n v="8486000000"/>
    <n v="1410000000"/>
    <s v=" $-   "/>
    <n v="1301000000"/>
    <x v="0"/>
    <s v="Environmental Services"/>
  </r>
  <r>
    <s v="WMB"/>
    <x v="0"/>
    <d v="2012-12-31T00:00:00"/>
    <n v="7486000000"/>
    <n v="4523000000"/>
    <n v="595000000"/>
    <s v=" $-   "/>
    <n v="756000000"/>
    <x v="9"/>
    <s v="Oil &amp; Gas Exploration &amp; Production"/>
  </r>
  <r>
    <s v="WMB"/>
    <x v="1"/>
    <d v="2013-12-31T00:00:00"/>
    <n v="6860000000"/>
    <n v="4124000000"/>
    <n v="546000000"/>
    <s v=" $-   "/>
    <n v="815000000"/>
    <x v="9"/>
    <s v="Oil &amp; Gas Exploration &amp; Production"/>
  </r>
  <r>
    <s v="WMB"/>
    <x v="2"/>
    <d v="2014-12-31T00:00:00"/>
    <n v="7637000000"/>
    <n v="4508000000"/>
    <n v="384000000"/>
    <s v=" $-   "/>
    <n v="1176000000"/>
    <x v="9"/>
    <s v="Oil &amp; Gas Exploration &amp; Production"/>
  </r>
  <r>
    <s v="WMB"/>
    <x v="3"/>
    <d v="2015-12-31T00:00:00"/>
    <n v="7360000000"/>
    <n v="3434000000"/>
    <n v="864000000"/>
    <s v=" $-   "/>
    <n v="1738000000"/>
    <x v="9"/>
    <s v="Oil &amp; Gas Exploration &amp; Production"/>
  </r>
  <r>
    <s v="WMT"/>
    <x v="0"/>
    <d v="2013-01-31T00:00:00"/>
    <n v="468651000000"/>
    <n v="352297000000"/>
    <n v="88629000000"/>
    <s v=" $-   "/>
    <s v=" $-   "/>
    <x v="4"/>
    <s v="Hypermarkets &amp; Super Centers"/>
  </r>
  <r>
    <s v="WMT"/>
    <x v="1"/>
    <d v="2014-01-31T00:00:00"/>
    <n v="476294000000"/>
    <n v="358069000000"/>
    <n v="91353000000"/>
    <s v=" $-   "/>
    <s v=" $-   "/>
    <x v="4"/>
    <s v="Hypermarkets &amp; Super Centers"/>
  </r>
  <r>
    <s v="WMT"/>
    <x v="2"/>
    <d v="2015-01-31T00:00:00"/>
    <n v="485651000000"/>
    <n v="365086000000"/>
    <n v="93418000000"/>
    <s v=" $-   "/>
    <s v=" $-   "/>
    <x v="4"/>
    <s v="Hypermarkets &amp; Super Centers"/>
  </r>
  <r>
    <s v="WMT"/>
    <x v="3"/>
    <d v="2016-01-31T00:00:00"/>
    <n v="482130000000"/>
    <n v="360984000000"/>
    <n v="97041000000"/>
    <s v=" $-   "/>
    <s v=" $-   "/>
    <x v="4"/>
    <s v="Hypermarkets &amp; Super Centers"/>
  </r>
  <r>
    <s v="WRK"/>
    <x v="0"/>
    <d v="2014-09-30T00:00:00"/>
    <n v="9895100000"/>
    <n v="7961500000"/>
    <n v="937600000"/>
    <s v=" $-   "/>
    <n v="86000000"/>
    <x v="8"/>
    <s v="Paper Packaging"/>
  </r>
  <r>
    <s v="WRK"/>
    <x v="1"/>
    <d v="2015-09-30T00:00:00"/>
    <n v="11124800000"/>
    <n v="8986500000"/>
    <n v="1026100000"/>
    <s v=" $-   "/>
    <n v="118900000"/>
    <x v="8"/>
    <s v="Paper Packaging"/>
  </r>
  <r>
    <s v="WRK"/>
    <x v="2"/>
    <d v="2016-09-30T00:00:00"/>
    <n v="14171800000"/>
    <n v="11413200000"/>
    <n v="1750100000"/>
    <s v=" $-   "/>
    <n v="211800000"/>
    <x v="8"/>
    <s v="Paper Packaging"/>
  </r>
  <r>
    <s v="WU"/>
    <x v="0"/>
    <d v="2012-12-31T00:00:00"/>
    <n v="5664800000"/>
    <n v="3194200000"/>
    <n v="1140600000"/>
    <s v=" $-   "/>
    <s v=" $-   "/>
    <x v="2"/>
    <s v="Internet Software &amp; Services"/>
  </r>
  <r>
    <s v="WU"/>
    <x v="1"/>
    <d v="2013-12-31T00:00:00"/>
    <n v="5542000000"/>
    <n v="3235000000"/>
    <n v="1199600000"/>
    <s v=" $-   "/>
    <s v=" $-   "/>
    <x v="2"/>
    <s v="Internet Software &amp; Services"/>
  </r>
  <r>
    <s v="WU"/>
    <x v="2"/>
    <d v="2014-12-31T00:00:00"/>
    <n v="5607200000"/>
    <n v="3297400000"/>
    <n v="1169300000"/>
    <s v=" $-   "/>
    <s v=" $-   "/>
    <x v="2"/>
    <s v="Internet Software &amp; Services"/>
  </r>
  <r>
    <s v="WU"/>
    <x v="3"/>
    <d v="2015-12-31T00:00:00"/>
    <n v="5483700000"/>
    <n v="3199400000"/>
    <n v="1174900000"/>
    <s v=" $-   "/>
    <s v=" $-   "/>
    <x v="2"/>
    <s v="Internet Software &amp; Services"/>
  </r>
  <r>
    <s v="WY"/>
    <x v="0"/>
    <d v="2012-12-31T00:00:00"/>
    <n v="5989000000"/>
    <n v="4993000000"/>
    <n v="320000000"/>
    <n v="32000000"/>
    <s v=" $-   "/>
    <x v="7"/>
    <s v="REITs"/>
  </r>
  <r>
    <s v="WY"/>
    <x v="1"/>
    <d v="2013-12-31T00:00:00"/>
    <n v="7254000000"/>
    <n v="5716000000"/>
    <n v="494000000"/>
    <n v="33000000"/>
    <s v=" $-   "/>
    <x v="7"/>
    <s v="REITs"/>
  </r>
  <r>
    <s v="WY"/>
    <x v="2"/>
    <d v="2014-12-31T00:00:00"/>
    <n v="7403000000"/>
    <n v="5763000000"/>
    <n v="249000000"/>
    <n v="27000000"/>
    <s v=" $-   "/>
    <x v="7"/>
    <s v="REITs"/>
  </r>
  <r>
    <s v="WY"/>
    <x v="3"/>
    <d v="2015-12-31T00:00:00"/>
    <n v="7082000000"/>
    <n v="5694000000"/>
    <n v="420000000"/>
    <n v="24000000"/>
    <s v=" $-   "/>
    <x v="7"/>
    <s v="REITs"/>
  </r>
  <r>
    <s v="WYN"/>
    <x v="0"/>
    <d v="2012-12-31T00:00:00"/>
    <n v="4534000000"/>
    <n v="2093000000"/>
    <n v="1389000000"/>
    <s v=" $-   "/>
    <n v="185000000"/>
    <x v="1"/>
    <s v="Hotels, Resorts &amp; Cruise Lines"/>
  </r>
  <r>
    <s v="WYN"/>
    <x v="1"/>
    <d v="2013-12-31T00:00:00"/>
    <n v="5009000000"/>
    <n v="2394000000"/>
    <n v="1471000000"/>
    <s v=" $-   "/>
    <n v="216000000"/>
    <x v="1"/>
    <s v="Hotels, Resorts &amp; Cruise Lines"/>
  </r>
  <r>
    <s v="WYN"/>
    <x v="2"/>
    <d v="2014-12-31T00:00:00"/>
    <n v="5281000000"/>
    <n v="2504000000"/>
    <n v="1557000000"/>
    <s v=" $-   "/>
    <n v="233000000"/>
    <x v="1"/>
    <s v="Hotels, Resorts &amp; Cruise Lines"/>
  </r>
  <r>
    <s v="WYN"/>
    <x v="3"/>
    <d v="2015-12-31T00:00:00"/>
    <n v="5536000000"/>
    <n v="2700000000"/>
    <n v="1574000000"/>
    <s v=" $-   "/>
    <n v="234000000"/>
    <x v="1"/>
    <s v="Hotels, Resorts &amp; Cruise Lines"/>
  </r>
  <r>
    <s v="WYNN"/>
    <x v="0"/>
    <d v="2012-12-31T00:00:00"/>
    <n v="5154284000"/>
    <n v="3251575000"/>
    <n v="481677000"/>
    <s v=" $-   "/>
    <n v="373199000"/>
    <x v="1"/>
    <s v="Casinos &amp; Gaming"/>
  </r>
  <r>
    <s v="WYNN"/>
    <x v="1"/>
    <d v="2013-12-31T00:00:00"/>
    <n v="5620936000"/>
    <n v="3478822000"/>
    <n v="465926000"/>
    <s v=" $-   "/>
    <n v="371051000"/>
    <x v="1"/>
    <s v="Casinos &amp; Gaming"/>
  </r>
  <r>
    <s v="WYNN"/>
    <x v="2"/>
    <d v="2014-12-31T00:00:00"/>
    <n v="5433661000"/>
    <n v="3316311000"/>
    <n v="502901000"/>
    <s v=" $-   "/>
    <n v="314119000"/>
    <x v="1"/>
    <s v="Casinos &amp; Gaming"/>
  </r>
  <r>
    <s v="WYNN"/>
    <x v="3"/>
    <d v="2015-12-31T00:00:00"/>
    <n v="4075883000"/>
    <n v="2530374000"/>
    <n v="475328000"/>
    <s v=" $-   "/>
    <n v="322629000"/>
    <x v="1"/>
    <s v="Casinos &amp; Gaming"/>
  </r>
  <r>
    <s v="XEC"/>
    <x v="0"/>
    <d v="2012-12-31T00:00:00"/>
    <n v="1623938000"/>
    <n v="337903000"/>
    <n v="188302000"/>
    <s v=" $-   "/>
    <n v="513916000"/>
    <x v="9"/>
    <s v="Oil &amp; Gas Exploration &amp; Production"/>
  </r>
  <r>
    <s v="XEC"/>
    <x v="1"/>
    <d v="2013-12-31T00:00:00"/>
    <n v="1998051000"/>
    <n v="406198000"/>
    <n v="72143000"/>
    <s v=" $-   "/>
    <n v="615874000"/>
    <x v="9"/>
    <s v="Oil &amp; Gas Exploration &amp; Production"/>
  </r>
  <r>
    <s v="XEC"/>
    <x v="2"/>
    <d v="2014-12-31T00:00:00"/>
    <n v="2424176000"/>
    <n v="572831000"/>
    <n v="225070000"/>
    <s v=" $-   "/>
    <n v="806021000"/>
    <x v="9"/>
    <s v="Oil &amp; Gas Exploration &amp; Production"/>
  </r>
  <r>
    <s v="XEC"/>
    <x v="3"/>
    <d v="2015-12-31T00:00:00"/>
    <n v="1452619000"/>
    <n v="519874000"/>
    <n v="179867000"/>
    <s v=" $-   "/>
    <n v="778923000"/>
    <x v="9"/>
    <s v="Oil &amp; Gas Exploration &amp; Production"/>
  </r>
  <r>
    <s v="XEL"/>
    <x v="0"/>
    <d v="2012-12-31T00:00:00"/>
    <n v="10128223000"/>
    <n v="6710036000"/>
    <n v="669451000"/>
    <s v=" $-   "/>
    <n v="926053000"/>
    <x v="5"/>
    <s v="MultiUtilities"/>
  </r>
  <r>
    <s v="XEL"/>
    <x v="1"/>
    <d v="2013-12-31T00:00:00"/>
    <n v="10914922000"/>
    <n v="7408278000"/>
    <n v="681226000"/>
    <s v=" $-   "/>
    <n v="977863000"/>
    <x v="5"/>
    <s v="MultiUtilities"/>
  </r>
  <r>
    <s v="XEL"/>
    <x v="2"/>
    <d v="2014-12-31T00:00:00"/>
    <n v="11686135000"/>
    <n v="7951352000"/>
    <n v="767608000"/>
    <s v=" $-   "/>
    <n v="1019045000"/>
    <x v="5"/>
    <s v="MultiUtilities"/>
  </r>
  <r>
    <s v="XEL"/>
    <x v="3"/>
    <d v="2015-12-31T00:00:00"/>
    <n v="11024486000"/>
    <n v="7033633000"/>
    <n v="865817000"/>
    <s v=" $-   "/>
    <n v="1124524000"/>
    <x v="5"/>
    <s v="MultiUtilities"/>
  </r>
  <r>
    <s v="XL"/>
    <x v="0"/>
    <d v="2012-12-31T00:00:00"/>
    <n v="7232397000"/>
    <n v="5165169000"/>
    <s v=" $-   "/>
    <s v=" $-   "/>
    <n v="1173955000"/>
    <x v="6"/>
    <s v="Property &amp; Casualty Insurance"/>
  </r>
  <r>
    <s v="XL"/>
    <x v="1"/>
    <d v="2013-12-31T00:00:00"/>
    <n v="7541234000"/>
    <n v="5106489000"/>
    <s v=" $-   "/>
    <s v=" $-   "/>
    <n v="1213178000"/>
    <x v="6"/>
    <s v="Property &amp; Casualty Insurance"/>
  </r>
  <r>
    <s v="XL"/>
    <x v="2"/>
    <d v="2014-12-31T00:00:00"/>
    <n v="6602267000"/>
    <n v="4239474000"/>
    <s v=" $-   "/>
    <s v=" $-   "/>
    <n v="1341315000"/>
    <x v="6"/>
    <s v="Property &amp; Casualty Insurance"/>
  </r>
  <r>
    <s v="XL"/>
    <x v="3"/>
    <d v="2015-12-31T00:00:00"/>
    <n v="9308926000"/>
    <n v="6199645000"/>
    <s v=" $-   "/>
    <s v=" $-   "/>
    <n v="1966939000"/>
    <x v="6"/>
    <s v="Property &amp; Casualty Insurance"/>
  </r>
  <r>
    <s v="XLNX"/>
    <x v="0"/>
    <d v="2013-03-30T00:00:00"/>
    <n v="2168652000"/>
    <n v="737206000"/>
    <n v="365684000"/>
    <n v="475522000"/>
    <n v="9508000"/>
    <x v="2"/>
    <s v="Semiconductors"/>
  </r>
  <r>
    <s v="XLNX"/>
    <x v="1"/>
    <d v="2014-03-29T00:00:00"/>
    <n v="2382531000"/>
    <n v="743253000"/>
    <n v="378607000"/>
    <n v="492447000"/>
    <n v="9887000"/>
    <x v="2"/>
    <s v="Semiconductors"/>
  </r>
  <r>
    <s v="XLNX"/>
    <x v="2"/>
    <d v="2015-03-28T00:00:00"/>
    <n v="2377344000"/>
    <n v="708823000"/>
    <n v="353670000"/>
    <n v="525745000"/>
    <n v="9537000"/>
    <x v="2"/>
    <s v="Semiconductors"/>
  </r>
  <r>
    <s v="XLNX"/>
    <x v="3"/>
    <d v="2016-04-02T00:00:00"/>
    <n v="2213881000"/>
    <n v="671907000"/>
    <n v="331652000"/>
    <n v="533891000"/>
    <n v="6550000"/>
    <x v="2"/>
    <s v="Semiconductors"/>
  </r>
  <r>
    <s v="XOM"/>
    <x v="0"/>
    <d v="2012-12-31T00:00:00"/>
    <n v="451509000000"/>
    <n v="302056000000"/>
    <n v="81844000000"/>
    <s v=" $-   "/>
    <n v="15888000000"/>
    <x v="9"/>
    <s v="Integrated Oil &amp; Gas"/>
  </r>
  <r>
    <s v="XOM"/>
    <x v="1"/>
    <d v="2013-12-31T00:00:00"/>
    <n v="420836000000"/>
    <n v="284681000000"/>
    <n v="76696000000"/>
    <s v=" $-   "/>
    <n v="17182000000"/>
    <x v="9"/>
    <s v="Integrated Oil &amp; Gas"/>
  </r>
  <r>
    <s v="XOM"/>
    <x v="2"/>
    <d v="2014-12-31T00:00:00"/>
    <n v="394105000000"/>
    <n v="266831000000"/>
    <n v="74226000000"/>
    <s v=" $-   "/>
    <n v="17297000000"/>
    <x v="9"/>
    <s v="Integrated Oil &amp; Gas"/>
  </r>
  <r>
    <s v="XOM"/>
    <x v="3"/>
    <d v="2015-12-31T00:00:00"/>
    <n v="259488000000"/>
    <n v="165590000000"/>
    <n v="61444000000"/>
    <s v=" $-   "/>
    <n v="18048000000"/>
    <x v="9"/>
    <s v="Integrated Oil &amp; Gas"/>
  </r>
  <r>
    <s v="XRAY"/>
    <x v="0"/>
    <d v="2012-12-31T00:00:00"/>
    <n v="2928429000"/>
    <n v="1372042000"/>
    <n v="1148731000"/>
    <s v=" $-   "/>
    <s v=" $-   "/>
    <x v="3"/>
    <s v="Health Care Supplies"/>
  </r>
  <r>
    <s v="XRAY"/>
    <x v="1"/>
    <d v="2013-12-31T00:00:00"/>
    <n v="2950800000"/>
    <n v="1373400000"/>
    <n v="1144800000"/>
    <s v=" $-   "/>
    <s v=" $-   "/>
    <x v="3"/>
    <s v="Health Care Supplies"/>
  </r>
  <r>
    <s v="XRAY"/>
    <x v="2"/>
    <d v="2014-12-31T00:00:00"/>
    <n v="2922600000"/>
    <n v="1322800000"/>
    <n v="1143100000"/>
    <s v=" $-   "/>
    <s v=" $-   "/>
    <x v="3"/>
    <s v="Health Care Supplies"/>
  </r>
  <r>
    <s v="XRAY"/>
    <x v="3"/>
    <d v="2015-12-31T00:00:00"/>
    <n v="2674300000"/>
    <n v="1157100000"/>
    <n v="1077300000"/>
    <s v=" $-   "/>
    <s v=" $-   "/>
    <x v="3"/>
    <s v="Health Care Supplies"/>
  </r>
  <r>
    <s v="XRX"/>
    <x v="0"/>
    <d v="2012-12-31T00:00:00"/>
    <n v="20421000000"/>
    <n v="13634000000"/>
    <n v="4398000000"/>
    <n v="655000000"/>
    <n v="301000000"/>
    <x v="2"/>
    <s v="IT Consulting &amp; Other Services"/>
  </r>
  <r>
    <s v="XRX"/>
    <x v="1"/>
    <d v="2013-12-31T00:00:00"/>
    <n v="20006000000"/>
    <n v="13521000000"/>
    <n v="4219000000"/>
    <n v="603000000"/>
    <n v="305000000"/>
    <x v="2"/>
    <s v="IT Consulting &amp; Other Services"/>
  </r>
  <r>
    <s v="XRX"/>
    <x v="2"/>
    <d v="2014-12-31T00:00:00"/>
    <n v="19540000000"/>
    <n v="13294000000"/>
    <n v="4020000000"/>
    <n v="577000000"/>
    <n v="315000000"/>
    <x v="2"/>
    <s v="IT Consulting &amp; Other Services"/>
  </r>
  <r>
    <s v="XRX"/>
    <x v="3"/>
    <d v="2015-12-31T00:00:00"/>
    <n v="18045000000"/>
    <n v="12782000000"/>
    <n v="3792000000"/>
    <n v="563000000"/>
    <n v="310000000"/>
    <x v="2"/>
    <s v="IT Consulting &amp; Other Services"/>
  </r>
  <r>
    <s v="XYL"/>
    <x v="0"/>
    <d v="2012-12-31T00:00:00"/>
    <n v="3791000000"/>
    <n v="2289000000"/>
    <n v="936000000"/>
    <n v="106000000"/>
    <s v=" $-   "/>
    <x v="0"/>
    <s v="Industrial Conglomerates"/>
  </r>
  <r>
    <s v="XYL"/>
    <x v="1"/>
    <d v="2013-12-31T00:00:00"/>
    <n v="3837000000"/>
    <n v="2338000000"/>
    <n v="990000000"/>
    <n v="104000000"/>
    <s v=" $-   "/>
    <x v="0"/>
    <s v="Industrial Conglomerates"/>
  </r>
  <r>
    <s v="XYL"/>
    <x v="2"/>
    <d v="2014-12-31T00:00:00"/>
    <n v="3916000000"/>
    <n v="2403000000"/>
    <n v="920000000"/>
    <n v="104000000"/>
    <s v=" $-   "/>
    <x v="0"/>
    <s v="Industrial Conglomerates"/>
  </r>
  <r>
    <s v="XYL"/>
    <x v="3"/>
    <d v="2015-12-31T00:00:00"/>
    <n v="3653000000"/>
    <n v="2249000000"/>
    <n v="854000000"/>
    <n v="95000000"/>
    <s v=" $-   "/>
    <x v="0"/>
    <s v="Industrial Conglomerates"/>
  </r>
  <r>
    <s v="YHOO"/>
    <x v="0"/>
    <d v="2012-12-31T00:00:00"/>
    <n v="4986566000"/>
    <n v="1620566000"/>
    <n v="1641819000"/>
    <n v="885824000"/>
    <n v="35819000"/>
    <x v="2"/>
    <s v="Internet Software &amp; Services"/>
  </r>
  <r>
    <s v="YHOO"/>
    <x v="1"/>
    <d v="2013-12-31T00:00:00"/>
    <n v="4680380000"/>
    <n v="1349380000"/>
    <n v="1751275000"/>
    <n v="957587000"/>
    <n v="44841000"/>
    <x v="2"/>
    <s v="Internet Software &amp; Services"/>
  </r>
  <r>
    <s v="YHOO"/>
    <x v="2"/>
    <d v="2014-12-31T00:00:00"/>
    <n v="4618133000"/>
    <n v="1387375000"/>
    <n v="1770710000"/>
    <n v="1156386000"/>
    <n v="66750000"/>
    <x v="2"/>
    <s v="Internet Software &amp; Services"/>
  </r>
  <r>
    <s v="YHOO"/>
    <x v="3"/>
    <d v="2015-12-31T00:00:00"/>
    <n v="4968301000"/>
    <n v="2077748000"/>
    <n v="1768522000"/>
    <n v="1177923000"/>
    <n v="79042000"/>
    <x v="2"/>
    <s v="Internet Software &amp; Services"/>
  </r>
  <r>
    <s v="YUM"/>
    <x v="0"/>
    <d v="2012-12-29T00:00:00"/>
    <n v="13633000000"/>
    <n v="9852000000"/>
    <n v="1450000000"/>
    <s v=" $-   "/>
    <s v=" $-   "/>
    <x v="1"/>
    <s v="Restaurants"/>
  </r>
  <r>
    <s v="YUM"/>
    <x v="1"/>
    <d v="2013-12-28T00:00:00"/>
    <n v="13084000000"/>
    <n v="9501000000"/>
    <n v="1454000000"/>
    <s v=" $-   "/>
    <s v=" $-   "/>
    <x v="1"/>
    <s v="Restaurants"/>
  </r>
  <r>
    <s v="YUM"/>
    <x v="2"/>
    <d v="2014-12-27T00:00:00"/>
    <n v="13279000000"/>
    <n v="9682000000"/>
    <n v="1505000000"/>
    <s v=" $-   "/>
    <s v=" $-   "/>
    <x v="1"/>
    <s v="Restaurants"/>
  </r>
  <r>
    <s v="YUM"/>
    <x v="3"/>
    <d v="2015-12-26T00:00:00"/>
    <n v="13105000000"/>
    <n v="9359000000"/>
    <n v="1746000000"/>
    <s v=" $-   "/>
    <s v=" $-   "/>
    <x v="1"/>
    <s v="Restaurants"/>
  </r>
  <r>
    <s v="ZBH"/>
    <x v="0"/>
    <d v="2012-12-31T00:00:00"/>
    <n v="4471700000"/>
    <n v="1125200000"/>
    <n v="1822100000"/>
    <n v="225600000"/>
    <s v=" $-   "/>
    <x v="3"/>
    <s v="Health Care Equipment"/>
  </r>
  <r>
    <s v="ZBH"/>
    <x v="1"/>
    <d v="2013-12-31T00:00:00"/>
    <n v="4623400000"/>
    <n v="1266700000"/>
    <n v="1796300000"/>
    <n v="203000000"/>
    <n v="78500000"/>
    <x v="3"/>
    <s v="Health Care Equipment"/>
  </r>
  <r>
    <s v="ZBH"/>
    <x v="2"/>
    <d v="2014-12-31T00:00:00"/>
    <n v="4673300000"/>
    <n v="1242800000"/>
    <n v="1772200000"/>
    <n v="187400000"/>
    <n v="92500000"/>
    <x v="3"/>
    <s v="Health Care Equipment"/>
  </r>
  <r>
    <s v="ZBH"/>
    <x v="3"/>
    <d v="2015-12-31T00:00:00"/>
    <n v="5997800000"/>
    <n v="1800600000"/>
    <n v="2291900000"/>
    <n v="268800000"/>
    <n v="337400000"/>
    <x v="3"/>
    <s v="Health Care Equipment"/>
  </r>
  <r>
    <s v="ZION"/>
    <x v="0"/>
    <d v="2012-12-31T00:00:00"/>
    <n v="2458592000"/>
    <n v="80146000"/>
    <n v="1579007000"/>
    <s v=" $-   "/>
    <n v="31237000"/>
    <x v="6"/>
    <s v="Regional Banks"/>
  </r>
  <r>
    <s v="ZION"/>
    <x v="1"/>
    <d v="2013-12-31T00:00:00"/>
    <n v="2278812000"/>
    <n v="58913000"/>
    <n v="1700064000"/>
    <s v=" $-   "/>
    <n v="-72761000"/>
    <x v="6"/>
    <s v="Regional Banks"/>
  </r>
  <r>
    <s v="ZION"/>
    <x v="2"/>
    <d v="2014-12-31T00:00:00"/>
    <n v="2361631000"/>
    <n v="49736000"/>
    <n v="1654369000"/>
    <s v=" $-   "/>
    <n v="-87159000"/>
    <x v="6"/>
    <s v="Regional Banks"/>
  </r>
  <r>
    <s v="ZION"/>
    <x v="3"/>
    <d v="2015-12-31T00:00:00"/>
    <n v="2210591000"/>
    <n v="49344000"/>
    <n v="1591239000"/>
    <s v=" $-   "/>
    <n v="49282000"/>
    <x v="6"/>
    <s v="Regional Banks"/>
  </r>
  <r>
    <s v="ZTS"/>
    <x v="0"/>
    <d v="2013-12-31T00:00:00"/>
    <n v="4561000000"/>
    <n v="1669000000"/>
    <n v="1613000000"/>
    <n v="399000000"/>
    <n v="60000000"/>
    <x v="3"/>
    <s v="Pharmaceuticals"/>
  </r>
  <r>
    <s v="ZTS"/>
    <x v="1"/>
    <d v="2014-12-31T00:00:00"/>
    <n v="4785000000"/>
    <n v="1717000000"/>
    <n v="1643000000"/>
    <n v="396000000"/>
    <n v="60000000"/>
    <x v="3"/>
    <s v="Pharmaceuticals"/>
  </r>
  <r>
    <s v="ZTS"/>
    <x v="2"/>
    <d v="2015-12-31T00:00:00"/>
    <n v="4765000000"/>
    <n v="1738000000"/>
    <n v="1532000000"/>
    <n v="364000000"/>
    <n v="61000000"/>
    <x v="3"/>
    <s v="Pharmaceuticals"/>
  </r>
  <r>
    <s v="ZTS"/>
    <x v="3"/>
    <d v="2016-12-31T00:00:00"/>
    <n v="4888000000"/>
    <n v="1666000000"/>
    <n v="1364000000"/>
    <n v="376000000"/>
    <n v="85000000"/>
    <x v="3"/>
    <s v="Pharmaceutical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d v="2012-12-31T00:00:00"/>
    <n v="24855000000"/>
    <n v="10499000000"/>
    <n v="12977000000"/>
    <n v="0"/>
    <n v="845000000"/>
    <n v="13822000000"/>
    <x v="0"/>
    <x v="0"/>
    <x v="0"/>
    <n v="2.1484610742305371E-2"/>
    <x v="0"/>
    <x v="0"/>
    <s v="Strong"/>
  </r>
  <r>
    <x v="0"/>
    <x v="1"/>
    <d v="2013-12-31T00:00:00"/>
    <n v="26743000000"/>
    <n v="11019000000"/>
    <n v="12913000000"/>
    <n v="0"/>
    <n v="853000000"/>
    <n v="13766000000"/>
    <x v="1"/>
    <x v="1"/>
    <x v="1"/>
    <n v="7.3215420857794561E-2"/>
    <x v="0"/>
    <x v="0"/>
    <s v="Base"/>
  </r>
  <r>
    <x v="0"/>
    <x v="2"/>
    <d v="2014-12-31T00:00:00"/>
    <n v="42650000000"/>
    <n v="15620000000"/>
    <n v="20686000000"/>
    <n v="0"/>
    <n v="1295000000"/>
    <n v="21981000000"/>
    <x v="2"/>
    <x v="2"/>
    <x v="2"/>
    <n v="0.11838218053927316"/>
    <x v="0"/>
    <x v="0"/>
    <s v="Weak"/>
  </r>
  <r>
    <x v="0"/>
    <x v="3"/>
    <d v="2015-12-31T00:00:00"/>
    <n v="40990000000"/>
    <n v="11096000000"/>
    <n v="21275000000"/>
    <n v="0"/>
    <n v="1364000000"/>
    <n v="22639000000"/>
    <x v="3"/>
    <x v="3"/>
    <x v="3"/>
    <n v="0.17699438887533545"/>
    <x v="0"/>
    <x v="0"/>
    <m/>
  </r>
  <r>
    <x v="1"/>
    <x v="0"/>
    <d v="2012-12-29T00:00:00"/>
    <n v="6205003000"/>
    <n v="3106967000"/>
    <n v="2440721000"/>
    <n v="0"/>
    <n v="0"/>
    <n v="2440721000"/>
    <x v="4"/>
    <x v="4"/>
    <x v="4"/>
    <n v="0.10593306723622857"/>
    <x v="1"/>
    <x v="1"/>
    <m/>
  </r>
  <r>
    <x v="1"/>
    <x v="1"/>
    <d v="2013-12-28T00:00:00"/>
    <n v="6493814000"/>
    <n v="3241668000"/>
    <n v="2591828000"/>
    <n v="0"/>
    <n v="0"/>
    <n v="2591828000"/>
    <x v="5"/>
    <x v="5"/>
    <x v="5"/>
    <n v="0.10168415664507792"/>
    <x v="1"/>
    <x v="1"/>
    <m/>
  </r>
  <r>
    <x v="1"/>
    <x v="2"/>
    <d v="2015-01-03T00:00:00"/>
    <n v="9843861000"/>
    <n v="5390248000"/>
    <n v="3601903000"/>
    <n v="0"/>
    <n v="0"/>
    <n v="3601903000"/>
    <x v="6"/>
    <x v="6"/>
    <x v="6"/>
    <n v="8.6521944996988481E-2"/>
    <x v="1"/>
    <x v="1"/>
    <m/>
  </r>
  <r>
    <x v="1"/>
    <x v="3"/>
    <d v="2016-01-02T00:00:00"/>
    <n v="9737018000"/>
    <n v="5314246000"/>
    <n v="3596992000"/>
    <n v="0"/>
    <n v="0"/>
    <n v="3596992000"/>
    <x v="7"/>
    <x v="7"/>
    <x v="7"/>
    <n v="8.4808305787254373E-2"/>
    <x v="1"/>
    <x v="1"/>
    <m/>
  </r>
  <r>
    <x v="2"/>
    <x v="0"/>
    <d v="2013-09-28T00:00:00"/>
    <n v="170910000000"/>
    <n v="106606000000"/>
    <n v="10830000000"/>
    <n v="4475000000"/>
    <n v="0"/>
    <n v="15305000000"/>
    <x v="8"/>
    <x v="8"/>
    <x v="8"/>
    <n v="0.28669475162366159"/>
    <x v="2"/>
    <x v="2"/>
    <m/>
  </r>
  <r>
    <x v="2"/>
    <x v="1"/>
    <d v="2014-09-27T00:00:00"/>
    <n v="182795000000"/>
    <n v="112258000000"/>
    <n v="11993000000"/>
    <n v="6041000000"/>
    <n v="0"/>
    <n v="18034000000"/>
    <x v="9"/>
    <x v="9"/>
    <x v="9"/>
    <n v="0.28722339232473537"/>
    <x v="2"/>
    <x v="2"/>
    <m/>
  </r>
  <r>
    <x v="2"/>
    <x v="2"/>
    <d v="2015-09-26T00:00:00"/>
    <n v="233715000000"/>
    <n v="140089000000"/>
    <n v="14329000000"/>
    <n v="8067000000"/>
    <n v="0"/>
    <n v="22396000000"/>
    <x v="10"/>
    <x v="10"/>
    <x v="10"/>
    <n v="0.30477290717326661"/>
    <x v="2"/>
    <x v="2"/>
    <m/>
  </r>
  <r>
    <x v="2"/>
    <x v="3"/>
    <d v="2016-09-24T00:00:00"/>
    <n v="215639000000"/>
    <n v="131376000000"/>
    <n v="14194000000"/>
    <n v="10045000000"/>
    <n v="0"/>
    <n v="24239000000"/>
    <x v="11"/>
    <x v="11"/>
    <x v="11"/>
    <n v="0.27835410106706115"/>
    <x v="2"/>
    <x v="2"/>
    <m/>
  </r>
  <r>
    <x v="3"/>
    <x v="0"/>
    <d v="2012-12-31T00:00:00"/>
    <n v="18380000000"/>
    <n v="4508000000"/>
    <n v="4989000000"/>
    <n v="2778000000"/>
    <n v="0"/>
    <n v="7767000000"/>
    <x v="12"/>
    <x v="12"/>
    <x v="12"/>
    <n v="0.33215451577801958"/>
    <x v="3"/>
    <x v="3"/>
    <m/>
  </r>
  <r>
    <x v="3"/>
    <x v="1"/>
    <d v="2013-12-31T00:00:00"/>
    <n v="18790000000"/>
    <n v="4581000000"/>
    <n v="5352000000"/>
    <n v="2855000000"/>
    <n v="0"/>
    <n v="8207000000"/>
    <x v="13"/>
    <x v="13"/>
    <x v="13"/>
    <n v="0.31942522618414049"/>
    <x v="3"/>
    <x v="3"/>
    <m/>
  </r>
  <r>
    <x v="3"/>
    <x v="2"/>
    <d v="2014-12-31T00:00:00"/>
    <n v="19960000000"/>
    <n v="4426000000"/>
    <n v="8474000000"/>
    <n v="3297000000"/>
    <n v="0"/>
    <n v="11771000000"/>
    <x v="14"/>
    <x v="14"/>
    <x v="14"/>
    <n v="0.18852705410821644"/>
    <x v="3"/>
    <x v="3"/>
    <m/>
  </r>
  <r>
    <x v="3"/>
    <x v="3"/>
    <d v="2015-12-31T00:00:00"/>
    <n v="22859000000"/>
    <n v="4500000000"/>
    <n v="6387000000"/>
    <n v="4285000000"/>
    <n v="0"/>
    <n v="10672000000"/>
    <x v="15"/>
    <x v="15"/>
    <x v="15"/>
    <n v="0.33627892733715387"/>
    <x v="3"/>
    <x v="3"/>
    <m/>
  </r>
  <r>
    <x v="4"/>
    <x v="0"/>
    <d v="2013-09-30T00:00:00"/>
    <n v="87959167000"/>
    <n v="85451348000"/>
    <n v="1447234000"/>
    <n v="0"/>
    <n v="162186000"/>
    <n v="1609420000"/>
    <x v="16"/>
    <x v="16"/>
    <x v="16"/>
    <n v="1.0213818873477963E-2"/>
    <x v="4"/>
    <x v="3"/>
    <m/>
  </r>
  <r>
    <x v="4"/>
    <x v="1"/>
    <d v="2014-09-30T00:00:00"/>
    <n v="119569127000"/>
    <n v="116586761000"/>
    <n v="2011595000"/>
    <n v="0"/>
    <n v="188680000"/>
    <n v="2200275000"/>
    <x v="17"/>
    <x v="17"/>
    <x v="17"/>
    <n v="6.5409108490020167E-3"/>
    <x v="4"/>
    <x v="3"/>
    <m/>
  </r>
  <r>
    <x v="4"/>
    <x v="2"/>
    <d v="2015-09-30T00:00:00"/>
    <n v="135961803000"/>
    <n v="132432490000"/>
    <n v="2858458000"/>
    <n v="0"/>
    <n v="248635000"/>
    <n v="3107093000"/>
    <x v="18"/>
    <x v="18"/>
    <x v="18"/>
    <n v="3.1054310157978709E-3"/>
    <x v="4"/>
    <x v="3"/>
    <m/>
  </r>
  <r>
    <x v="4"/>
    <x v="3"/>
    <d v="2016-09-30T00:00:00"/>
    <n v="146849686000"/>
    <n v="142577080000"/>
    <n v="2382097000"/>
    <n v="0"/>
    <n v="364735000"/>
    <n v="2746832000"/>
    <x v="19"/>
    <x v="19"/>
    <x v="19"/>
    <n v="1.0390039240533343E-2"/>
    <x v="4"/>
    <x v="3"/>
    <m/>
  </r>
  <r>
    <x v="5"/>
    <x v="0"/>
    <d v="2012-12-31T00:00:00"/>
    <n v="19050000000"/>
    <n v="8899000000"/>
    <n v="6735000000"/>
    <n v="1461000000"/>
    <n v="595000000"/>
    <n v="8791000000"/>
    <x v="20"/>
    <x v="20"/>
    <x v="20"/>
    <n v="7.1391076115485563E-2"/>
    <x v="5"/>
    <x v="3"/>
    <m/>
  </r>
  <r>
    <x v="5"/>
    <x v="1"/>
    <d v="2013-12-31T00:00:00"/>
    <n v="19657000000"/>
    <n v="9193000000"/>
    <n v="6372000000"/>
    <n v="1371000000"/>
    <n v="588000000"/>
    <n v="8331000000"/>
    <x v="21"/>
    <x v="21"/>
    <x v="21"/>
    <n v="0.10851096301571959"/>
    <x v="5"/>
    <x v="3"/>
    <m/>
  </r>
  <r>
    <x v="5"/>
    <x v="2"/>
    <d v="2014-12-31T00:00:00"/>
    <n v="20247000000"/>
    <n v="9218000000"/>
    <n v="6530000000"/>
    <n v="1345000000"/>
    <n v="555000000"/>
    <n v="8430000000"/>
    <x v="22"/>
    <x v="22"/>
    <x v="22"/>
    <n v="0.12836469600434633"/>
    <x v="5"/>
    <x v="3"/>
    <m/>
  </r>
  <r>
    <x v="5"/>
    <x v="3"/>
    <d v="2015-12-31T00:00:00"/>
    <n v="20405000000"/>
    <n v="8747000000"/>
    <n v="6785000000"/>
    <n v="1405000000"/>
    <n v="601000000"/>
    <n v="8791000000"/>
    <x v="23"/>
    <x v="23"/>
    <x v="23"/>
    <n v="0.14050477824062729"/>
    <x v="5"/>
    <x v="3"/>
    <m/>
  </r>
  <r>
    <x v="6"/>
    <x v="0"/>
    <d v="2013-11-29T00:00:00"/>
    <n v="4055240000"/>
    <n v="586557000"/>
    <n v="2140578000"/>
    <n v="826631000"/>
    <n v="52254000"/>
    <n v="3019463000"/>
    <x v="24"/>
    <x v="24"/>
    <x v="24"/>
    <n v="0.11077519456308381"/>
    <x v="6"/>
    <x v="2"/>
    <m/>
  </r>
  <r>
    <x v="6"/>
    <x v="1"/>
    <d v="2014-11-28T00:00:00"/>
    <n v="4147065000"/>
    <n v="622080000"/>
    <n v="2195640000"/>
    <n v="844353000"/>
    <n v="52424000"/>
    <n v="3092417000"/>
    <x v="25"/>
    <x v="25"/>
    <x v="25"/>
    <n v="0.10430702195408077"/>
    <x v="6"/>
    <x v="2"/>
    <m/>
  </r>
  <r>
    <x v="6"/>
    <x v="2"/>
    <d v="2015-11-27T00:00:00"/>
    <n v="4795511000"/>
    <n v="744317000"/>
    <n v="2215161000"/>
    <n v="862730000"/>
    <n v="68649000"/>
    <n v="3146540000"/>
    <x v="26"/>
    <x v="26"/>
    <x v="26"/>
    <n v="0.18864600665080322"/>
    <x v="6"/>
    <x v="2"/>
    <m/>
  </r>
  <r>
    <x v="6"/>
    <x v="3"/>
    <d v="2016-12-02T00:00:00"/>
    <n v="5854430000"/>
    <n v="819908000"/>
    <n v="2487907000"/>
    <n v="975987000"/>
    <n v="78534000"/>
    <n v="3542428000"/>
    <x v="27"/>
    <x v="27"/>
    <x v="27"/>
    <n v="0.25486580247778179"/>
    <x v="6"/>
    <x v="2"/>
    <m/>
  </r>
  <r>
    <x v="7"/>
    <x v="0"/>
    <d v="2013-11-02T00:00:00"/>
    <n v="2633689000"/>
    <n v="941278000"/>
    <n v="396233000"/>
    <n v="513035000"/>
    <n v="220000"/>
    <n v="909488000"/>
    <x v="28"/>
    <x v="28"/>
    <x v="28"/>
    <n v="0.29727238105941894"/>
    <x v="7"/>
    <x v="2"/>
    <m/>
  </r>
  <r>
    <x v="7"/>
    <x v="1"/>
    <d v="2014-11-01T00:00:00"/>
    <n v="2864773000"/>
    <n v="1034585000"/>
    <n v="454676000"/>
    <n v="559686000"/>
    <n v="26020000"/>
    <n v="1040382000"/>
    <x v="29"/>
    <x v="29"/>
    <x v="29"/>
    <n v="0.27569584047322421"/>
    <x v="7"/>
    <x v="2"/>
    <m/>
  </r>
  <r>
    <x v="7"/>
    <x v="2"/>
    <d v="2015-10-31T00:00:00"/>
    <n v="3435092000"/>
    <n v="1175830000"/>
    <n v="702644000"/>
    <n v="637459000"/>
    <n v="88318000"/>
    <n v="1428421000"/>
    <x v="30"/>
    <x v="30"/>
    <x v="30"/>
    <n v="0.24186863117494378"/>
    <x v="7"/>
    <x v="2"/>
    <m/>
  </r>
  <r>
    <x v="7"/>
    <x v="3"/>
    <d v="2016-10-29T00:00:00"/>
    <n v="3421409000"/>
    <n v="1194236000"/>
    <n v="461438000"/>
    <n v="653816000"/>
    <n v="70123000"/>
    <n v="1185377000"/>
    <x v="31"/>
    <x v="31"/>
    <x v="31"/>
    <n v="0.30449326578611324"/>
    <x v="7"/>
    <x v="2"/>
    <m/>
  </r>
  <r>
    <x v="8"/>
    <x v="0"/>
    <d v="2012-12-31T00:00:00"/>
    <n v="90559000000"/>
    <n v="86936000000"/>
    <n v="1665000000"/>
    <n v="0"/>
    <n v="0"/>
    <n v="1665000000"/>
    <x v="32"/>
    <x v="1"/>
    <x v="32"/>
    <n v="2.1621263485683367E-2"/>
    <x v="8"/>
    <x v="4"/>
    <m/>
  </r>
  <r>
    <x v="8"/>
    <x v="1"/>
    <d v="2013-12-31T00:00:00"/>
    <n v="89804000000"/>
    <n v="85915000000"/>
    <n v="1759000000"/>
    <n v="0"/>
    <n v="0"/>
    <n v="1759000000"/>
    <x v="33"/>
    <x v="32"/>
    <x v="33"/>
    <n v="2.3718319896663845E-2"/>
    <x v="8"/>
    <x v="4"/>
    <m/>
  </r>
  <r>
    <x v="8"/>
    <x v="2"/>
    <d v="2014-12-31T00:00:00"/>
    <n v="81201000000"/>
    <n v="76433000000"/>
    <n v="1907000000"/>
    <n v="0"/>
    <n v="0"/>
    <n v="1907000000"/>
    <x v="34"/>
    <x v="33"/>
    <x v="34"/>
    <n v="3.5233556236992154E-2"/>
    <x v="8"/>
    <x v="4"/>
    <m/>
  </r>
  <r>
    <x v="8"/>
    <x v="3"/>
    <d v="2015-12-31T00:00:00"/>
    <n v="67702000000"/>
    <n v="63682000000"/>
    <n v="2010000000"/>
    <n v="0"/>
    <n v="0"/>
    <n v="2010000000"/>
    <x v="35"/>
    <x v="34"/>
    <x v="35"/>
    <n v="2.9688930903075242E-2"/>
    <x v="8"/>
    <x v="4"/>
    <m/>
  </r>
  <r>
    <x v="9"/>
    <x v="0"/>
    <d v="2012-12-31T00:00:00"/>
    <n v="3641390000"/>
    <n v="2392091000"/>
    <n v="108059000"/>
    <n v="0"/>
    <n v="166876000"/>
    <n v="274935000"/>
    <x v="36"/>
    <x v="35"/>
    <x v="36"/>
    <n v="0.26758023721710666"/>
    <x v="9"/>
    <x v="2"/>
    <m/>
  </r>
  <r>
    <x v="9"/>
    <x v="1"/>
    <d v="2013-12-31T00:00:00"/>
    <n v="4319063000"/>
    <n v="2894917000"/>
    <n v="109115000"/>
    <n v="0"/>
    <n v="216119000"/>
    <n v="325234000"/>
    <x v="37"/>
    <x v="36"/>
    <x v="37"/>
    <n v="0.25443296381645741"/>
    <x v="9"/>
    <x v="2"/>
    <m/>
  </r>
  <r>
    <x v="9"/>
    <x v="2"/>
    <d v="2014-12-31T00:00:00"/>
    <n v="5302940000"/>
    <n v="3643979000"/>
    <n v="247412000"/>
    <n v="0"/>
    <n v="313082000"/>
    <n v="560494000"/>
    <x v="38"/>
    <x v="37"/>
    <x v="38"/>
    <n v="0.20714301877826263"/>
    <x v="9"/>
    <x v="2"/>
    <m/>
  </r>
  <r>
    <x v="9"/>
    <x v="3"/>
    <d v="2015-12-31T00:00:00"/>
    <n v="6439746000"/>
    <n v="4482700000"/>
    <n v="203046000"/>
    <n v="0"/>
    <n v="492140000"/>
    <n v="695186000"/>
    <x v="39"/>
    <x v="38"/>
    <x v="39"/>
    <n v="0.19594872220115514"/>
    <x v="9"/>
    <x v="2"/>
    <m/>
  </r>
  <r>
    <x v="10"/>
    <x v="0"/>
    <d v="2013-01-31T00:00:00"/>
    <n v="2312200000"/>
    <n v="238500000"/>
    <n v="1081800000"/>
    <n v="600000000"/>
    <n v="42100000"/>
    <n v="1723900000"/>
    <x v="40"/>
    <x v="39"/>
    <x v="40"/>
    <n v="0.15128449096098953"/>
    <x v="6"/>
    <x v="2"/>
    <m/>
  </r>
  <r>
    <x v="10"/>
    <x v="1"/>
    <d v="2014-01-31T00:00:00"/>
    <n v="2273900000"/>
    <n v="274300000"/>
    <n v="1054400000"/>
    <n v="611100000"/>
    <n v="36500000"/>
    <n v="1702000000"/>
    <x v="41"/>
    <x v="40"/>
    <x v="41"/>
    <n v="0.1308764677426448"/>
    <x v="6"/>
    <x v="2"/>
    <m/>
  </r>
  <r>
    <x v="10"/>
    <x v="2"/>
    <d v="2015-01-31T00:00:00"/>
    <n v="2512200000"/>
    <n v="342100000"/>
    <n v="1281300000"/>
    <n v="725200000"/>
    <n v="39800000"/>
    <n v="2046300000"/>
    <x v="42"/>
    <x v="41"/>
    <x v="42"/>
    <n v="4.9279515962104926E-2"/>
    <x v="6"/>
    <x v="2"/>
    <m/>
  </r>
  <r>
    <x v="10"/>
    <x v="3"/>
    <d v="2016-01-31T00:00:00"/>
    <n v="2504100000"/>
    <n v="370700000"/>
    <n v="1308900000"/>
    <n v="790000000"/>
    <n v="33200000"/>
    <n v="2132100000"/>
    <x v="43"/>
    <x v="42"/>
    <x v="43"/>
    <n v="5.1914859630206457E-4"/>
    <x v="6"/>
    <x v="2"/>
    <m/>
  </r>
  <r>
    <x v="11"/>
    <x v="0"/>
    <d v="2012-12-31T00:00:00"/>
    <n v="5781000000"/>
    <n v="3477000000"/>
    <n v="443000000"/>
    <n v="0"/>
    <n v="673000000"/>
    <n v="1116000000"/>
    <x v="44"/>
    <x v="43"/>
    <x v="44"/>
    <n v="0.20550077841203945"/>
    <x v="10"/>
    <x v="5"/>
    <m/>
  </r>
  <r>
    <x v="11"/>
    <x v="1"/>
    <d v="2013-12-31T00:00:00"/>
    <n v="5838000000"/>
    <n v="3490000000"/>
    <n v="458000000"/>
    <n v="0"/>
    <n v="706000000"/>
    <n v="1164000000"/>
    <x v="45"/>
    <x v="44"/>
    <x v="45"/>
    <n v="0.20280918122644742"/>
    <x v="10"/>
    <x v="5"/>
    <m/>
  </r>
  <r>
    <x v="11"/>
    <x v="2"/>
    <d v="2014-12-31T00:00:00"/>
    <n v="6053000000"/>
    <n v="3586000000"/>
    <n v="468000000"/>
    <n v="0"/>
    <n v="745000000"/>
    <n v="1213000000"/>
    <x v="46"/>
    <x v="45"/>
    <x v="46"/>
    <n v="0.20716999834792665"/>
    <x v="10"/>
    <x v="5"/>
    <m/>
  </r>
  <r>
    <x v="11"/>
    <x v="3"/>
    <d v="2015-12-31T00:00:00"/>
    <n v="6098000000"/>
    <n v="3501000000"/>
    <n v="542000000"/>
    <n v="0"/>
    <n v="796000000"/>
    <n v="1338000000"/>
    <x v="47"/>
    <x v="46"/>
    <x v="47"/>
    <n v="0.20646113479829453"/>
    <x v="10"/>
    <x v="5"/>
    <m/>
  </r>
  <r>
    <x v="12"/>
    <x v="0"/>
    <d v="2012-12-31T00:00:00"/>
    <n v="14945000000"/>
    <n v="6395000000"/>
    <n v="3812000000"/>
    <n v="0"/>
    <n v="1782000000"/>
    <n v="5594000000"/>
    <x v="48"/>
    <x v="47"/>
    <x v="48"/>
    <n v="0.19779190364670457"/>
    <x v="11"/>
    <x v="5"/>
    <m/>
  </r>
  <r>
    <x v="12"/>
    <x v="1"/>
    <d v="2013-12-31T00:00:00"/>
    <n v="14813500000"/>
    <n v="6722300000"/>
    <n v="3329800000"/>
    <n v="0"/>
    <n v="1712500000"/>
    <n v="5042300000"/>
    <x v="49"/>
    <x v="48"/>
    <x v="49"/>
    <n v="0.20581901643770883"/>
    <x v="11"/>
    <x v="5"/>
    <m/>
  </r>
  <r>
    <x v="12"/>
    <x v="2"/>
    <d v="2014-12-31T00:00:00"/>
    <n v="16378600000"/>
    <n v="7685700000"/>
    <n v="3667900000"/>
    <n v="0"/>
    <n v="1897600000"/>
    <n v="5565500000"/>
    <x v="50"/>
    <x v="49"/>
    <x v="50"/>
    <n v="0.19094428095197391"/>
    <x v="11"/>
    <x v="5"/>
    <m/>
  </r>
  <r>
    <x v="12"/>
    <x v="3"/>
    <d v="2015-12-31T00:00:00"/>
    <n v="16453200000"/>
    <n v="7433500000"/>
    <n v="3676500000"/>
    <n v="0"/>
    <n v="2009700000"/>
    <n v="5686200000"/>
    <x v="51"/>
    <x v="50"/>
    <x v="51"/>
    <n v="0.20260496438382808"/>
    <x v="11"/>
    <x v="5"/>
    <m/>
  </r>
  <r>
    <x v="13"/>
    <x v="0"/>
    <d v="2012-12-31T00:00:00"/>
    <n v="25364000000"/>
    <n v="17074000000"/>
    <n v="0"/>
    <n v="0"/>
    <n v="3727000000"/>
    <n v="3727000000"/>
    <x v="52"/>
    <x v="51"/>
    <x v="52"/>
    <n v="0.17990064658571203"/>
    <x v="12"/>
    <x v="6"/>
    <m/>
  </r>
  <r>
    <x v="13"/>
    <x v="1"/>
    <d v="2013-12-31T00:00:00"/>
    <n v="23939000000"/>
    <n v="15341000000"/>
    <n v="0"/>
    <n v="0"/>
    <n v="3489000000"/>
    <n v="3489000000"/>
    <x v="53"/>
    <x v="52"/>
    <x v="53"/>
    <n v="0.21341743598312377"/>
    <x v="12"/>
    <x v="6"/>
    <m/>
  </r>
  <r>
    <x v="13"/>
    <x v="2"/>
    <d v="2014-12-31T00:00:00"/>
    <n v="22728000000"/>
    <n v="14373000000"/>
    <n v="0"/>
    <n v="0"/>
    <n v="3547000000"/>
    <n v="3547000000"/>
    <x v="54"/>
    <x v="53"/>
    <x v="54"/>
    <n v="0.21154523055262231"/>
    <x v="12"/>
    <x v="6"/>
    <m/>
  </r>
  <r>
    <x v="13"/>
    <x v="3"/>
    <d v="2015-12-31T00:00:00"/>
    <n v="20872000000"/>
    <n v="13049000000"/>
    <n v="0"/>
    <n v="0"/>
    <n v="3672000000"/>
    <n v="3672000000"/>
    <x v="55"/>
    <x v="54"/>
    <x v="55"/>
    <n v="0.19887888079724031"/>
    <x v="12"/>
    <x v="6"/>
    <m/>
  </r>
  <r>
    <x v="14"/>
    <x v="0"/>
    <d v="2012-12-31T00:00:00"/>
    <n v="71214000000"/>
    <n v="37745000000"/>
    <n v="21491000000"/>
    <n v="0"/>
    <n v="0"/>
    <n v="21491000000"/>
    <x v="56"/>
    <x v="55"/>
    <x v="56"/>
    <n v="0.16819726458280676"/>
    <x v="13"/>
    <x v="6"/>
    <m/>
  </r>
  <r>
    <x v="14"/>
    <x v="1"/>
    <d v="2013-12-31T00:00:00"/>
    <n v="68874000000"/>
    <n v="34660000000"/>
    <n v="22005000000"/>
    <n v="0"/>
    <n v="0"/>
    <n v="22005000000"/>
    <x v="57"/>
    <x v="56"/>
    <x v="57"/>
    <n v="0.17726573162586753"/>
    <x v="13"/>
    <x v="6"/>
    <m/>
  </r>
  <r>
    <x v="14"/>
    <x v="2"/>
    <d v="2014-12-31T00:00:00"/>
    <n v="64406000000"/>
    <n v="33611000000"/>
    <n v="18491000000"/>
    <n v="0"/>
    <n v="0"/>
    <n v="18491000000"/>
    <x v="58"/>
    <x v="57"/>
    <x v="58"/>
    <n v="0.19103810204018259"/>
    <x v="13"/>
    <x v="6"/>
    <m/>
  </r>
  <r>
    <x v="14"/>
    <x v="3"/>
    <d v="2015-12-31T00:00:00"/>
    <n v="58327000000"/>
    <n v="36581000000"/>
    <n v="16417000000"/>
    <n v="0"/>
    <n v="0"/>
    <n v="16417000000"/>
    <x v="59"/>
    <x v="58"/>
    <x v="59"/>
    <n v="9.1364205256570713E-2"/>
    <x v="13"/>
    <x v="6"/>
    <m/>
  </r>
  <r>
    <x v="15"/>
    <x v="0"/>
    <d v="2012-12-31T00:00:00"/>
    <n v="958511000"/>
    <n v="386355000"/>
    <n v="61732000"/>
    <n v="0"/>
    <n v="325173000"/>
    <n v="386905000"/>
    <x v="60"/>
    <x v="59"/>
    <x v="60"/>
    <n v="0.19326956080837884"/>
    <x v="14"/>
    <x v="7"/>
    <m/>
  </r>
  <r>
    <x v="15"/>
    <x v="1"/>
    <d v="2013-12-31T00:00:00"/>
    <n v="974053000"/>
    <n v="380051000"/>
    <n v="53073000"/>
    <n v="0"/>
    <n v="291910000"/>
    <n v="344983000"/>
    <x v="61"/>
    <x v="60"/>
    <x v="61"/>
    <n v="0.25565241316437609"/>
    <x v="14"/>
    <x v="7"/>
    <m/>
  </r>
  <r>
    <x v="15"/>
    <x v="2"/>
    <d v="2014-12-31T00:00:00"/>
    <n v="984363000"/>
    <n v="380964000"/>
    <n v="56621000"/>
    <n v="0"/>
    <n v="282608000"/>
    <n v="339229000"/>
    <x v="62"/>
    <x v="61"/>
    <x v="62"/>
    <n v="0.2683664461179463"/>
    <x v="14"/>
    <x v="7"/>
    <m/>
  </r>
  <r>
    <x v="15"/>
    <x v="3"/>
    <d v="2015-12-31T00:00:00"/>
    <n v="981310000"/>
    <n v="365248000"/>
    <n v="53546000"/>
    <n v="0"/>
    <n v="306301000"/>
    <n v="359847000"/>
    <x v="63"/>
    <x v="62"/>
    <x v="63"/>
    <n v="0.26109486298926943"/>
    <x v="14"/>
    <x v="7"/>
    <m/>
  </r>
  <r>
    <x v="16"/>
    <x v="0"/>
    <d v="2013-12-31T00:00:00"/>
    <n v="9047657000"/>
    <n v="6709936000"/>
    <n v="0"/>
    <n v="0"/>
    <n v="1470287000"/>
    <n v="1470287000"/>
    <x v="64"/>
    <x v="63"/>
    <x v="64"/>
    <n v="9.5873882044821113E-2"/>
    <x v="15"/>
    <x v="6"/>
    <m/>
  </r>
  <r>
    <x v="16"/>
    <x v="1"/>
    <d v="2014-12-31T00:00:00"/>
    <n v="10381653000"/>
    <n v="8093563000"/>
    <n v="0"/>
    <n v="0"/>
    <n v="1485558000"/>
    <n v="1485558000"/>
    <x v="65"/>
    <x v="64"/>
    <x v="65"/>
    <n v="7.7302911203061792E-2"/>
    <x v="15"/>
    <x v="6"/>
    <m/>
  </r>
  <r>
    <x v="16"/>
    <x v="2"/>
    <d v="2015-12-31T00:00:00"/>
    <n v="10325494000"/>
    <n v="8666624000"/>
    <n v="0"/>
    <n v="0"/>
    <n v="1402573000"/>
    <n v="1402573000"/>
    <x v="66"/>
    <x v="65"/>
    <x v="66"/>
    <n v="2.4821766396842609E-2"/>
    <x v="15"/>
    <x v="6"/>
    <m/>
  </r>
  <r>
    <x v="16"/>
    <x v="3"/>
    <d v="2016-12-31T00:00:00"/>
    <n v="7531780000"/>
    <n v="5251228000"/>
    <n v="0"/>
    <n v="0"/>
    <n v="1351314000"/>
    <n v="1351314000"/>
    <x v="67"/>
    <x v="66"/>
    <x v="67"/>
    <n v="0.12337561638815792"/>
    <x v="15"/>
    <x v="6"/>
    <m/>
  </r>
  <r>
    <x v="17"/>
    <x v="0"/>
    <d v="2012-12-31T00:00:00"/>
    <n v="1373947000"/>
    <n v="529900000"/>
    <n v="433448000"/>
    <n v="74744000"/>
    <n v="20962000"/>
    <n v="529154000"/>
    <x v="68"/>
    <x v="67"/>
    <x v="68"/>
    <n v="0.2291886077119423"/>
    <x v="16"/>
    <x v="2"/>
    <m/>
  </r>
  <r>
    <x v="17"/>
    <x v="1"/>
    <d v="2013-12-31T00:00:00"/>
    <n v="1577922000"/>
    <n v="511087000"/>
    <n v="535598000"/>
    <n v="93879000"/>
    <n v="21547000"/>
    <n v="651024000"/>
    <x v="69"/>
    <x v="68"/>
    <x v="69"/>
    <n v="0.26351809531776604"/>
    <x v="16"/>
    <x v="2"/>
    <m/>
  </r>
  <r>
    <x v="17"/>
    <x v="2"/>
    <d v="2014-12-31T00:00:00"/>
    <n v="1963874000"/>
    <n v="610943000"/>
    <n v="704880000"/>
    <n v="125286000"/>
    <n v="32057000"/>
    <n v="862223000"/>
    <x v="70"/>
    <x v="69"/>
    <x v="70"/>
    <n v="0.24986735401558349"/>
    <x v="16"/>
    <x v="2"/>
    <m/>
  </r>
  <r>
    <x v="17"/>
    <x v="3"/>
    <d v="2015-12-31T00:00:00"/>
    <n v="2197448000"/>
    <n v="725620000"/>
    <n v="829253000"/>
    <n v="148591000"/>
    <n v="27067000"/>
    <n v="1004911000"/>
    <x v="71"/>
    <x v="70"/>
    <x v="71"/>
    <n v="0.21248147851507748"/>
    <x v="16"/>
    <x v="2"/>
    <m/>
  </r>
  <r>
    <x v="18"/>
    <x v="0"/>
    <d v="2012-12-31T00:00:00"/>
    <n v="2519154000"/>
    <n v="1620311000"/>
    <n v="308456000"/>
    <n v="78919000"/>
    <n v="0"/>
    <n v="387375000"/>
    <x v="72"/>
    <x v="71"/>
    <x v="72"/>
    <n v="0.20303165268975221"/>
    <x v="17"/>
    <x v="8"/>
    <m/>
  </r>
  <r>
    <x v="18"/>
    <x v="1"/>
    <d v="2013-12-31T00:00:00"/>
    <n v="2394270000"/>
    <n v="1543799000"/>
    <n v="158189000"/>
    <n v="82246000"/>
    <n v="0"/>
    <n v="240435000"/>
    <x v="73"/>
    <x v="72"/>
    <x v="73"/>
    <n v="0.25478997773851736"/>
    <x v="17"/>
    <x v="8"/>
    <m/>
  </r>
  <r>
    <x v="18"/>
    <x v="2"/>
    <d v="2014-12-31T00:00:00"/>
    <n v="2445548000"/>
    <n v="1674700000"/>
    <n v="355135000"/>
    <n v="88310000"/>
    <n v="0"/>
    <n v="443445000"/>
    <x v="74"/>
    <x v="73"/>
    <x v="74"/>
    <n v="0.13387715146053156"/>
    <x v="17"/>
    <x v="8"/>
    <m/>
  </r>
  <r>
    <x v="18"/>
    <x v="3"/>
    <d v="2015-12-31T00:00:00"/>
    <n v="3651335000"/>
    <n v="2454463000"/>
    <n v="512274000"/>
    <n v="102871000"/>
    <n v="0"/>
    <n v="615145000"/>
    <x v="75"/>
    <x v="74"/>
    <x v="75"/>
    <n v="0.15931898880820303"/>
    <x v="17"/>
    <x v="8"/>
    <m/>
  </r>
  <r>
    <x v="19"/>
    <x v="0"/>
    <d v="2012-12-31T00:00:00"/>
    <n v="4657000000"/>
    <n v="2319000000"/>
    <n v="1542000000"/>
    <n v="0"/>
    <n v="264000000"/>
    <n v="1806000000"/>
    <x v="76"/>
    <x v="75"/>
    <x v="76"/>
    <n v="0.11423663302555292"/>
    <x v="0"/>
    <x v="0"/>
    <m/>
  </r>
  <r>
    <x v="19"/>
    <x v="1"/>
    <d v="2013-12-31T00:00:00"/>
    <n v="5156000000"/>
    <n v="2355000000"/>
    <n v="1693000000"/>
    <n v="0"/>
    <n v="270000000"/>
    <n v="1963000000"/>
    <x v="77"/>
    <x v="76"/>
    <x v="77"/>
    <n v="0.16252909231962762"/>
    <x v="0"/>
    <x v="0"/>
    <m/>
  </r>
  <r>
    <x v="19"/>
    <x v="2"/>
    <d v="2014-12-31T00:00:00"/>
    <n v="5368000000"/>
    <n v="2325000000"/>
    <n v="1817000000"/>
    <n v="0"/>
    <n v="294000000"/>
    <n v="2111000000"/>
    <x v="78"/>
    <x v="77"/>
    <x v="78"/>
    <n v="0.1736214605067064"/>
    <x v="0"/>
    <x v="0"/>
    <m/>
  </r>
  <r>
    <x v="19"/>
    <x v="3"/>
    <d v="2015-12-31T00:00:00"/>
    <n v="5598000000"/>
    <n v="1935000000"/>
    <n v="2013000000"/>
    <n v="0"/>
    <n v="320000000"/>
    <n v="2333000000"/>
    <x v="79"/>
    <x v="78"/>
    <x v="79"/>
    <n v="0.2375848517327617"/>
    <x v="0"/>
    <x v="0"/>
    <m/>
  </r>
  <r>
    <x v="20"/>
    <x v="0"/>
    <d v="2012-12-31T00:00:00"/>
    <n v="33315000000"/>
    <n v="21618000000"/>
    <n v="0"/>
    <n v="0"/>
    <n v="8002000000"/>
    <n v="8002000000"/>
    <x v="80"/>
    <x v="79"/>
    <x v="80"/>
    <n v="0.11091100105057781"/>
    <x v="13"/>
    <x v="6"/>
    <m/>
  </r>
  <r>
    <x v="20"/>
    <x v="1"/>
    <d v="2013-12-31T00:00:00"/>
    <n v="34507000000"/>
    <n v="19828000000"/>
    <n v="1278000000"/>
    <n v="0"/>
    <n v="8389000000"/>
    <n v="9667000000"/>
    <x v="81"/>
    <x v="80"/>
    <x v="81"/>
    <n v="0.1452458921378271"/>
    <x v="13"/>
    <x v="6"/>
    <m/>
  </r>
  <r>
    <x v="20"/>
    <x v="2"/>
    <d v="2014-12-31T00:00:00"/>
    <n v="35239000000"/>
    <n v="21193000000"/>
    <n v="919000000"/>
    <n v="0"/>
    <n v="8476000000"/>
    <n v="9395000000"/>
    <x v="82"/>
    <x v="81"/>
    <x v="82"/>
    <n v="0.13198444904792986"/>
    <x v="13"/>
    <x v="6"/>
    <m/>
  </r>
  <r>
    <x v="20"/>
    <x v="3"/>
    <d v="2015-12-31T00:00:00"/>
    <n v="35653000000"/>
    <n v="22837000000"/>
    <n v="761000000"/>
    <n v="0"/>
    <n v="8445000000"/>
    <n v="9206000000"/>
    <x v="83"/>
    <x v="82"/>
    <x v="83"/>
    <n v="0.10125375143746669"/>
    <x v="13"/>
    <x v="6"/>
    <m/>
  </r>
  <r>
    <x v="21"/>
    <x v="0"/>
    <d v="2013-12-31T00:00:00"/>
    <n v="2069600000"/>
    <n v="1208100000"/>
    <n v="483100000"/>
    <n v="0"/>
    <n v="0"/>
    <n v="483100000"/>
    <x v="84"/>
    <x v="83"/>
    <x v="84"/>
    <n v="0.1828372632392733"/>
    <x v="18"/>
    <x v="0"/>
    <m/>
  </r>
  <r>
    <x v="21"/>
    <x v="1"/>
    <d v="2014-12-31T00:00:00"/>
    <n v="2118300000"/>
    <n v="1264600000"/>
    <n v="527400000"/>
    <n v="0"/>
    <n v="0"/>
    <n v="527400000"/>
    <x v="85"/>
    <x v="84"/>
    <x v="85"/>
    <n v="0.15403861587121748"/>
    <x v="18"/>
    <x v="0"/>
    <m/>
  </r>
  <r>
    <x v="21"/>
    <x v="2"/>
    <d v="2015-12-31T00:00:00"/>
    <n v="2068100000"/>
    <n v="1199000000"/>
    <n v="510500000"/>
    <n v="0"/>
    <n v="0"/>
    <n v="510500000"/>
    <x v="86"/>
    <x v="85"/>
    <x v="86"/>
    <n v="0.17339587060587011"/>
    <x v="18"/>
    <x v="0"/>
    <m/>
  </r>
  <r>
    <x v="21"/>
    <x v="3"/>
    <d v="2016-12-31T00:00:00"/>
    <n v="2238000000"/>
    <n v="1252700000"/>
    <n v="559800000"/>
    <n v="0"/>
    <n v="0"/>
    <n v="559800000"/>
    <x v="87"/>
    <x v="86"/>
    <x v="87"/>
    <n v="0.19012511170688115"/>
    <x v="18"/>
    <x v="0"/>
    <m/>
  </r>
  <r>
    <x v="22"/>
    <x v="0"/>
    <d v="2013-12-31T00:00:00"/>
    <n v="1551346000"/>
    <n v="177556000"/>
    <n v="493726000"/>
    <n v="317093000"/>
    <n v="417000"/>
    <n v="811236000"/>
    <x v="88"/>
    <x v="87"/>
    <x v="88"/>
    <n v="0.36262316723670929"/>
    <x v="19"/>
    <x v="3"/>
    <m/>
  </r>
  <r>
    <x v="22"/>
    <x v="1"/>
    <d v="2014-12-31T00:00:00"/>
    <n v="2234000000"/>
    <n v="174000000"/>
    <n v="650000000"/>
    <n v="514000000"/>
    <n v="0"/>
    <n v="1164000000"/>
    <x v="89"/>
    <x v="88"/>
    <x v="89"/>
    <n v="0.40107430617726053"/>
    <x v="19"/>
    <x v="3"/>
    <m/>
  </r>
  <r>
    <x v="22"/>
    <x v="2"/>
    <d v="2015-12-31T00:00:00"/>
    <n v="2604000000"/>
    <n v="233000000"/>
    <n v="927000000"/>
    <n v="709000000"/>
    <n v="117000000"/>
    <n v="1753000000"/>
    <x v="90"/>
    <x v="89"/>
    <x v="90"/>
    <n v="0.23732718894009217"/>
    <x v="19"/>
    <x v="3"/>
    <m/>
  </r>
  <r>
    <x v="22"/>
    <x v="3"/>
    <d v="2016-12-31T00:00:00"/>
    <n v="3084000000"/>
    <n v="258000000"/>
    <n v="990000000"/>
    <n v="757000000"/>
    <n v="322000000"/>
    <n v="2069000000"/>
    <x v="91"/>
    <x v="90"/>
    <x v="91"/>
    <n v="0.2454604409857328"/>
    <x v="19"/>
    <x v="3"/>
    <m/>
  </r>
  <r>
    <x v="23"/>
    <x v="0"/>
    <d v="2013-10-27T00:00:00"/>
    <n v="7509000000"/>
    <n v="4518000000"/>
    <n v="898000000"/>
    <n v="1320000000"/>
    <n v="0"/>
    <n v="2218000000"/>
    <x v="92"/>
    <x v="91"/>
    <x v="92"/>
    <n v="0.10294313490478094"/>
    <x v="20"/>
    <x v="2"/>
    <m/>
  </r>
  <r>
    <x v="23"/>
    <x v="1"/>
    <d v="2014-10-26T00:00:00"/>
    <n v="9072000000"/>
    <n v="5229000000"/>
    <n v="895000000"/>
    <n v="1428000000"/>
    <n v="0"/>
    <n v="2323000000"/>
    <x v="93"/>
    <x v="92"/>
    <x v="93"/>
    <n v="0.16754850088183421"/>
    <x v="20"/>
    <x v="2"/>
    <m/>
  </r>
  <r>
    <x v="23"/>
    <x v="2"/>
    <d v="2015-10-25T00:00:00"/>
    <n v="9659000000"/>
    <n v="5707000000"/>
    <n v="808000000"/>
    <n v="1451000000"/>
    <n v="0"/>
    <n v="2259000000"/>
    <x v="94"/>
    <x v="93"/>
    <x v="94"/>
    <n v="0.17527694378300032"/>
    <x v="20"/>
    <x v="2"/>
    <m/>
  </r>
  <r>
    <x v="23"/>
    <x v="3"/>
    <d v="2016-10-30T00:00:00"/>
    <n v="10825000000"/>
    <n v="6314000000"/>
    <n v="819000000"/>
    <n v="1540000000"/>
    <n v="0"/>
    <n v="2359000000"/>
    <x v="95"/>
    <x v="94"/>
    <x v="95"/>
    <n v="0.19879907621247114"/>
    <x v="20"/>
    <x v="2"/>
    <m/>
  </r>
  <r>
    <x v="24"/>
    <x v="0"/>
    <d v="2012-12-31T00:00:00"/>
    <n v="3334213000"/>
    <n v="2154132000"/>
    <n v="380532000"/>
    <n v="0"/>
    <n v="53677000"/>
    <n v="434209000"/>
    <x v="96"/>
    <x v="95"/>
    <x v="96"/>
    <n v="0.22370256489312471"/>
    <x v="21"/>
    <x v="0"/>
    <m/>
  </r>
  <r>
    <x v="24"/>
    <x v="1"/>
    <d v="2013-12-31T00:00:00"/>
    <n v="3594136000"/>
    <n v="2323642000"/>
    <n v="398177000"/>
    <n v="0"/>
    <n v="57238000"/>
    <n v="455415000"/>
    <x v="97"/>
    <x v="96"/>
    <x v="97"/>
    <n v="0.22678023313530707"/>
    <x v="21"/>
    <x v="0"/>
    <m/>
  </r>
  <r>
    <x v="24"/>
    <x v="2"/>
    <d v="2014-12-31T00:00:00"/>
    <n v="4021964000"/>
    <n v="2597017000"/>
    <n v="462637000"/>
    <n v="0"/>
    <n v="63724000"/>
    <n v="526361000"/>
    <x v="98"/>
    <x v="97"/>
    <x v="98"/>
    <n v="0.22341970241404449"/>
    <x v="21"/>
    <x v="0"/>
    <m/>
  </r>
  <r>
    <x v="24"/>
    <x v="3"/>
    <d v="2015-12-31T00:00:00"/>
    <n v="3974295000"/>
    <n v="2549280000"/>
    <n v="448592000"/>
    <n v="0"/>
    <n v="68707000"/>
    <n v="517299000"/>
    <x v="99"/>
    <x v="98"/>
    <x v="99"/>
    <n v="0.22839673451517817"/>
    <x v="21"/>
    <x v="0"/>
    <m/>
  </r>
  <r>
    <x v="25"/>
    <x v="0"/>
    <d v="2013-12-31T00:00:00"/>
    <n v="18676000000"/>
    <n v="3346000000"/>
    <n v="5380000000"/>
    <n v="4083000000"/>
    <n v="0"/>
    <n v="9463000000"/>
    <x v="100"/>
    <x v="99"/>
    <x v="100"/>
    <n v="0.3141464981794817"/>
    <x v="19"/>
    <x v="3"/>
    <m/>
  </r>
  <r>
    <x v="25"/>
    <x v="1"/>
    <d v="2014-12-31T00:00:00"/>
    <n v="20063000000"/>
    <n v="4422000000"/>
    <n v="5153000000"/>
    <n v="4297000000"/>
    <n v="0"/>
    <n v="9450000000"/>
    <x v="101"/>
    <x v="100"/>
    <x v="101"/>
    <n v="0.30857797936500025"/>
    <x v="19"/>
    <x v="3"/>
    <m/>
  </r>
  <r>
    <x v="25"/>
    <x v="2"/>
    <d v="2015-12-31T00:00:00"/>
    <n v="21662000000"/>
    <n v="4227000000"/>
    <n v="4895000000"/>
    <n v="4070000000"/>
    <n v="0"/>
    <n v="8965000000"/>
    <x v="102"/>
    <x v="101"/>
    <x v="102"/>
    <n v="0.39100729387868155"/>
    <x v="19"/>
    <x v="3"/>
    <m/>
  </r>
  <r>
    <x v="25"/>
    <x v="3"/>
    <d v="2016-12-31T00:00:00"/>
    <n v="22991000000"/>
    <n v="4162000000"/>
    <n v="5195000000"/>
    <n v="3840000000"/>
    <n v="0"/>
    <n v="9035000000"/>
    <x v="103"/>
    <x v="102"/>
    <x v="103"/>
    <n v="0.4259927797833935"/>
    <x v="19"/>
    <x v="3"/>
    <m/>
  </r>
  <r>
    <x v="26"/>
    <x v="0"/>
    <d v="2012-12-31T00:00:00"/>
    <n v="10259000000"/>
    <n v="1899000000"/>
    <n v="3927000000"/>
    <n v="0"/>
    <n v="2877000000"/>
    <n v="6804000000"/>
    <x v="104"/>
    <x v="103"/>
    <x v="104"/>
    <n v="0.15167170289501899"/>
    <x v="22"/>
    <x v="6"/>
    <m/>
  </r>
  <r>
    <x v="26"/>
    <x v="1"/>
    <d v="2013-12-31T00:00:00"/>
    <n v="11230000000"/>
    <n v="1954000000"/>
    <n v="3862000000"/>
    <n v="0"/>
    <n v="3132000000"/>
    <n v="6994000000"/>
    <x v="105"/>
    <x v="104"/>
    <x v="105"/>
    <n v="0.20320569902048086"/>
    <x v="22"/>
    <x v="6"/>
    <m/>
  </r>
  <r>
    <x v="26"/>
    <x v="2"/>
    <d v="2014-12-31T00:00:00"/>
    <n v="12296000000"/>
    <n v="1982000000"/>
    <n v="3808000000"/>
    <n v="0"/>
    <n v="3603000000"/>
    <n v="7411000000"/>
    <x v="106"/>
    <x v="105"/>
    <x v="106"/>
    <n v="0.23609303838646714"/>
    <x v="22"/>
    <x v="6"/>
    <m/>
  </r>
  <r>
    <x v="26"/>
    <x v="3"/>
    <d v="2015-12-31T00:00:00"/>
    <n v="12200000000"/>
    <n v="2261000000"/>
    <n v="3750000000"/>
    <n v="0"/>
    <n v="3630000000"/>
    <n v="7380000000"/>
    <x v="107"/>
    <x v="106"/>
    <x v="107"/>
    <n v="0.20975409836065573"/>
    <x v="22"/>
    <x v="6"/>
    <m/>
  </r>
  <r>
    <x v="27"/>
    <x v="0"/>
    <d v="2012-12-31T00:00:00"/>
    <n v="2875960000"/>
    <n v="722479000"/>
    <n v="389486000"/>
    <n v="0"/>
    <n v="644276000"/>
    <n v="1033762000"/>
    <x v="108"/>
    <x v="107"/>
    <x v="108"/>
    <n v="0.38933747340018637"/>
    <x v="23"/>
    <x v="7"/>
    <m/>
  </r>
  <r>
    <x v="27"/>
    <x v="1"/>
    <d v="2013-12-31T00:00:00"/>
    <n v="3361407000"/>
    <n v="859873000"/>
    <n v="487084000"/>
    <n v="0"/>
    <n v="800145000"/>
    <n v="1287229000"/>
    <x v="109"/>
    <x v="108"/>
    <x v="109"/>
    <n v="0.36124902459000058"/>
    <x v="23"/>
    <x v="7"/>
    <m/>
  </r>
  <r>
    <x v="27"/>
    <x v="2"/>
    <d v="2014-12-31T00:00:00"/>
    <n v="4100048000"/>
    <n v="1094265000"/>
    <n v="515059000"/>
    <n v="0"/>
    <n v="1003802000"/>
    <n v="1518861000"/>
    <x v="110"/>
    <x v="109"/>
    <x v="110"/>
    <n v="0.36265965666743416"/>
    <x v="23"/>
    <x v="7"/>
    <m/>
  </r>
  <r>
    <x v="27"/>
    <x v="3"/>
    <d v="2015-12-31T00:00:00"/>
    <n v="4771516000"/>
    <n v="1308868000"/>
    <n v="564531000"/>
    <n v="0"/>
    <n v="1285328000"/>
    <n v="1849859000"/>
    <x v="111"/>
    <x v="110"/>
    <x v="111"/>
    <n v="0.33800347730155361"/>
    <x v="23"/>
    <x v="7"/>
    <m/>
  </r>
  <r>
    <x v="28"/>
    <x v="0"/>
    <d v="2013-12-31T00:00:00"/>
    <n v="74452000000"/>
    <n v="54181000000"/>
    <n v="19526000000"/>
    <n v="0"/>
    <n v="0"/>
    <n v="19526000000"/>
    <x v="112"/>
    <x v="111"/>
    <x v="112"/>
    <n v="1.0006447106860796E-2"/>
    <x v="24"/>
    <x v="1"/>
    <m/>
  </r>
  <r>
    <x v="28"/>
    <x v="1"/>
    <d v="2014-12-31T00:00:00"/>
    <n v="88988000000"/>
    <n v="62752000000"/>
    <n v="26058000000"/>
    <n v="0"/>
    <n v="0"/>
    <n v="26058000000"/>
    <x v="113"/>
    <x v="112"/>
    <x v="113"/>
    <n v="2.000269699285297E-3"/>
    <x v="24"/>
    <x v="1"/>
    <m/>
  </r>
  <r>
    <x v="28"/>
    <x v="2"/>
    <d v="2015-12-31T00:00:00"/>
    <n v="107006000000"/>
    <n v="71651000000"/>
    <n v="33122000000"/>
    <n v="0"/>
    <n v="0"/>
    <n v="33122000000"/>
    <x v="114"/>
    <x v="113"/>
    <x v="114"/>
    <n v="2.0867988710913405E-2"/>
    <x v="24"/>
    <x v="1"/>
    <m/>
  </r>
  <r>
    <x v="28"/>
    <x v="3"/>
    <d v="2016-12-31T00:00:00"/>
    <n v="135987000000"/>
    <n v="88265000000"/>
    <n v="43536000000"/>
    <n v="0"/>
    <n v="0"/>
    <n v="43536000000"/>
    <x v="115"/>
    <x v="114"/>
    <x v="115"/>
    <n v="3.0782354195621642E-2"/>
    <x v="24"/>
    <x v="1"/>
    <m/>
  </r>
  <r>
    <x v="29"/>
    <x v="0"/>
    <d v="2013-12-31T00:00:00"/>
    <n v="17517600000"/>
    <n v="14757700000"/>
    <n v="1924300000"/>
    <n v="0"/>
    <n v="95300000"/>
    <n v="2019600000"/>
    <x v="116"/>
    <x v="115"/>
    <x v="116"/>
    <n v="4.2260355299812757E-2"/>
    <x v="25"/>
    <x v="1"/>
    <m/>
  </r>
  <r>
    <x v="29"/>
    <x v="1"/>
    <d v="2014-12-31T00:00:00"/>
    <n v="19108800000"/>
    <n v="16120100000"/>
    <n v="2061000000"/>
    <n v="0"/>
    <n v="106900000"/>
    <n v="2167900000"/>
    <x v="117"/>
    <x v="116"/>
    <x v="117"/>
    <n v="4.2954031650339113E-2"/>
    <x v="25"/>
    <x v="1"/>
    <m/>
  </r>
  <r>
    <x v="29"/>
    <x v="2"/>
    <d v="2015-12-31T00:00:00"/>
    <n v="20862000000"/>
    <n v="17600500000"/>
    <n v="2245600000"/>
    <n v="0"/>
    <n v="127400000"/>
    <n v="2373000000"/>
    <x v="118"/>
    <x v="117"/>
    <x v="118"/>
    <n v="4.2589396989742116E-2"/>
    <x v="25"/>
    <x v="1"/>
    <m/>
  </r>
  <r>
    <x v="29"/>
    <x v="3"/>
    <d v="2016-12-31T00:00:00"/>
    <n v="21609000000"/>
    <n v="18295800000"/>
    <n v="2280300000"/>
    <n v="0"/>
    <n v="143400000"/>
    <n v="2423700000"/>
    <x v="119"/>
    <x v="118"/>
    <x v="119"/>
    <n v="4.1163404137165072E-2"/>
    <x v="25"/>
    <x v="1"/>
    <m/>
  </r>
  <r>
    <x v="30"/>
    <x v="0"/>
    <d v="2012-12-31T00:00:00"/>
    <n v="61497200000"/>
    <n v="48213600000"/>
    <n v="8680500000"/>
    <n v="0"/>
    <n v="233000000"/>
    <n v="8913500000"/>
    <x v="120"/>
    <x v="119"/>
    <x v="120"/>
    <n v="7.1061771918071073E-2"/>
    <x v="26"/>
    <x v="3"/>
    <m/>
  </r>
  <r>
    <x v="30"/>
    <x v="1"/>
    <d v="2013-12-31T00:00:00"/>
    <n v="71023500000"/>
    <n v="56237100000"/>
    <n v="9952900000"/>
    <n v="0"/>
    <n v="245300000"/>
    <n v="10198200000"/>
    <x v="121"/>
    <x v="120"/>
    <x v="121"/>
    <n v="6.4601153139453846E-2"/>
    <x v="26"/>
    <x v="3"/>
    <m/>
  </r>
  <r>
    <x v="30"/>
    <x v="2"/>
    <d v="2014-12-31T00:00:00"/>
    <n v="73874100000"/>
    <n v="56854900000"/>
    <n v="11748400000"/>
    <n v="0"/>
    <n v="220900000"/>
    <n v="11969300000"/>
    <x v="122"/>
    <x v="121"/>
    <x v="122"/>
    <n v="6.8358193196262296E-2"/>
    <x v="26"/>
    <x v="3"/>
    <m/>
  </r>
  <r>
    <x v="30"/>
    <x v="3"/>
    <d v="2015-12-31T00:00:00"/>
    <n v="79156500000"/>
    <n v="61116900000"/>
    <n v="12534800000"/>
    <n v="0"/>
    <n v="230100000"/>
    <n v="12764900000"/>
    <x v="123"/>
    <x v="122"/>
    <x v="123"/>
    <n v="6.6636346983507358E-2"/>
    <x v="26"/>
    <x v="3"/>
    <m/>
  </r>
  <r>
    <x v="31"/>
    <x v="0"/>
    <d v="2012-12-31T00:00:00"/>
    <n v="16428000000"/>
    <n v="3079000000"/>
    <n v="1333000000"/>
    <n v="0"/>
    <n v="6881000000"/>
    <n v="8214000000"/>
    <x v="124"/>
    <x v="123"/>
    <x v="124"/>
    <n v="0.31257608960311661"/>
    <x v="27"/>
    <x v="9"/>
    <m/>
  </r>
  <r>
    <x v="31"/>
    <x v="1"/>
    <d v="2013-12-31T00:00:00"/>
    <n v="14771000000"/>
    <n v="2938000000"/>
    <n v="1286000000"/>
    <n v="0"/>
    <n v="5866000000"/>
    <n v="7152000000"/>
    <x v="125"/>
    <x v="124"/>
    <x v="125"/>
    <n v="0.31690474578566108"/>
    <x v="27"/>
    <x v="9"/>
    <m/>
  </r>
  <r>
    <x v="31"/>
    <x v="2"/>
    <d v="2014-12-31T00:00:00"/>
    <n v="12691000000"/>
    <n v="2511000000"/>
    <n v="1095000000"/>
    <n v="0"/>
    <n v="9720000000"/>
    <n v="10815000000"/>
    <x v="126"/>
    <x v="125"/>
    <x v="126"/>
    <n v="-5.0035458198723508E-2"/>
    <x v="27"/>
    <x v="9"/>
    <m/>
  </r>
  <r>
    <x v="31"/>
    <x v="3"/>
    <d v="2015-12-31T00:00:00"/>
    <n v="6383000000"/>
    <n v="2065000000"/>
    <n v="791000000"/>
    <n v="0"/>
    <n v="29372000000"/>
    <n v="30163000000"/>
    <x v="127"/>
    <x v="126"/>
    <x v="127"/>
    <n v="-4.0490365032116555"/>
    <x v="27"/>
    <x v="9"/>
    <m/>
  </r>
  <r>
    <x v="32"/>
    <x v="0"/>
    <d v="2013-12-31T00:00:00"/>
    <n v="14581000000"/>
    <n v="2942000000"/>
    <n v="2256000000"/>
    <n v="0"/>
    <n v="3927000000"/>
    <n v="6183000000"/>
    <x v="128"/>
    <x v="127"/>
    <x v="128"/>
    <n v="0.37418558397915097"/>
    <x v="27"/>
    <x v="9"/>
    <m/>
  </r>
  <r>
    <x v="32"/>
    <x v="1"/>
    <d v="2014-12-31T00:00:00"/>
    <n v="18470000000"/>
    <n v="3317000000"/>
    <n v="2725000000"/>
    <n v="0"/>
    <n v="4550000000"/>
    <n v="7275000000"/>
    <x v="129"/>
    <x v="128"/>
    <x v="129"/>
    <n v="0.42652950730914996"/>
    <x v="27"/>
    <x v="9"/>
    <m/>
  </r>
  <r>
    <x v="32"/>
    <x v="2"/>
    <d v="2015-12-31T00:00:00"/>
    <n v="8698000000"/>
    <n v="3185000000"/>
    <n v="2000000000"/>
    <n v="0"/>
    <n v="4603000000"/>
    <n v="6603000000"/>
    <x v="130"/>
    <x v="129"/>
    <x v="130"/>
    <n v="-0.1253161646355484"/>
    <x v="27"/>
    <x v="9"/>
    <m/>
  </r>
  <r>
    <x v="32"/>
    <x v="3"/>
    <d v="2016-12-31T00:00:00"/>
    <n v="7869000000"/>
    <n v="2900000000"/>
    <n v="2094000000"/>
    <n v="0"/>
    <n v="4301000000"/>
    <n v="6395000000"/>
    <x v="131"/>
    <x v="130"/>
    <x v="131"/>
    <n v="-0.18121743550641758"/>
    <x v="27"/>
    <x v="9"/>
    <m/>
  </r>
  <r>
    <x v="33"/>
    <x v="0"/>
    <d v="2013-09-30T00:00:00"/>
    <n v="10180400000"/>
    <n v="7472100000"/>
    <n v="1018600000"/>
    <n v="133700000"/>
    <n v="0"/>
    <n v="1152300000"/>
    <x v="132"/>
    <x v="103"/>
    <x v="132"/>
    <n v="0.152842717378492"/>
    <x v="28"/>
    <x v="8"/>
    <m/>
  </r>
  <r>
    <x v="33"/>
    <x v="1"/>
    <d v="2014-09-30T00:00:00"/>
    <n v="10439000000"/>
    <n v="7629900000"/>
    <n v="1007400000"/>
    <n v="139800000"/>
    <n v="0"/>
    <n v="1147200000"/>
    <x v="133"/>
    <x v="131"/>
    <x v="133"/>
    <n v="0.15920107289970303"/>
    <x v="28"/>
    <x v="8"/>
    <m/>
  </r>
  <r>
    <x v="33"/>
    <x v="2"/>
    <d v="2015-09-30T00:00:00"/>
    <n v="9894900000"/>
    <n v="6939000000"/>
    <n v="895300000"/>
    <n v="137100000"/>
    <n v="0"/>
    <n v="1032400000"/>
    <x v="134"/>
    <x v="132"/>
    <x v="134"/>
    <n v="0.19439307117808163"/>
    <x v="28"/>
    <x v="8"/>
    <m/>
  </r>
  <r>
    <x v="33"/>
    <x v="3"/>
    <d v="2016-09-30T00:00:00"/>
    <n v="9524400000"/>
    <n v="6402700000"/>
    <n v="797600000"/>
    <n v="132000000"/>
    <n v="0"/>
    <n v="929600000"/>
    <x v="135"/>
    <x v="133"/>
    <x v="135"/>
    <n v="0.23015623031372054"/>
    <x v="28"/>
    <x v="8"/>
    <m/>
  </r>
  <r>
    <x v="34"/>
    <x v="0"/>
    <d v="2012-12-31T00:00:00"/>
    <n v="4292100000"/>
    <n v="2948900000"/>
    <n v="512900000"/>
    <n v="0"/>
    <n v="0"/>
    <n v="512900000"/>
    <x v="136"/>
    <x v="134"/>
    <x v="136"/>
    <n v="0.19344842850818947"/>
    <x v="29"/>
    <x v="2"/>
    <m/>
  </r>
  <r>
    <x v="34"/>
    <x v="1"/>
    <d v="2013-12-31T00:00:00"/>
    <n v="4614700000"/>
    <n v="3163900000"/>
    <n v="548000000"/>
    <n v="0"/>
    <n v="0"/>
    <n v="548000000"/>
    <x v="137"/>
    <x v="135"/>
    <x v="137"/>
    <n v="0.19563568596008407"/>
    <x v="29"/>
    <x v="2"/>
    <m/>
  </r>
  <r>
    <x v="34"/>
    <x v="2"/>
    <d v="2014-12-31T00:00:00"/>
    <n v="5345500000"/>
    <n v="3651700000"/>
    <n v="645100000"/>
    <n v="0"/>
    <n v="0"/>
    <n v="645100000"/>
    <x v="138"/>
    <x v="136"/>
    <x v="138"/>
    <n v="0.19618370592086801"/>
    <x v="29"/>
    <x v="2"/>
    <m/>
  </r>
  <r>
    <x v="34"/>
    <x v="3"/>
    <d v="2015-12-31T00:00:00"/>
    <n v="5568700000"/>
    <n v="3789200000"/>
    <n v="669100000"/>
    <n v="0"/>
    <n v="0"/>
    <n v="669100000"/>
    <x v="139"/>
    <x v="137"/>
    <x v="139"/>
    <n v="0.19940021908165281"/>
    <x v="29"/>
    <x v="2"/>
    <m/>
  </r>
  <r>
    <x v="35"/>
    <x v="0"/>
    <d v="2012-12-31T00:00:00"/>
    <n v="23700000000"/>
    <n v="20401000000"/>
    <n v="997000000"/>
    <n v="197000000"/>
    <n v="1460000000"/>
    <n v="2654000000"/>
    <x v="140"/>
    <x v="138"/>
    <x v="140"/>
    <n v="2.7215189873417721E-2"/>
    <x v="30"/>
    <x v="0"/>
    <m/>
  </r>
  <r>
    <x v="35"/>
    <x v="1"/>
    <d v="2013-12-31T00:00:00"/>
    <n v="23032000000"/>
    <n v="19286000000"/>
    <n v="1008000000"/>
    <n v="192000000"/>
    <n v="1421000000"/>
    <n v="2621000000"/>
    <x v="141"/>
    <x v="139"/>
    <x v="141"/>
    <n v="4.8845085098992706E-2"/>
    <x v="30"/>
    <x v="0"/>
    <m/>
  </r>
  <r>
    <x v="35"/>
    <x v="2"/>
    <d v="2014-12-31T00:00:00"/>
    <n v="23906000000"/>
    <n v="19137000000"/>
    <n v="995000000"/>
    <n v="218000000"/>
    <n v="1371000000"/>
    <n v="2584000000"/>
    <x v="142"/>
    <x v="140"/>
    <x v="142"/>
    <n v="9.1399648623776461E-2"/>
    <x v="30"/>
    <x v="0"/>
    <m/>
  </r>
  <r>
    <x v="35"/>
    <x v="3"/>
    <d v="2015-12-31T00:00:00"/>
    <n v="22534000000"/>
    <n v="18069000000"/>
    <n v="979000000"/>
    <n v="238000000"/>
    <n v="1280000000"/>
    <n v="2497000000"/>
    <x v="143"/>
    <x v="141"/>
    <x v="143"/>
    <n v="8.7334694239815394E-2"/>
    <x v="30"/>
    <x v="0"/>
    <m/>
  </r>
  <r>
    <x v="36"/>
    <x v="0"/>
    <d v="2012-12-31T00:00:00"/>
    <n v="4856000000"/>
    <n v="1662000000"/>
    <n v="1139000000"/>
    <n v="604000000"/>
    <n v="0"/>
    <n v="1743000000"/>
    <x v="144"/>
    <x v="142"/>
    <x v="144"/>
    <n v="0.29880560131795719"/>
    <x v="31"/>
    <x v="2"/>
    <m/>
  </r>
  <r>
    <x v="36"/>
    <x v="1"/>
    <d v="2013-12-31T00:00:00"/>
    <n v="4583000000"/>
    <n v="1531000000"/>
    <n v="1096000000"/>
    <n v="584000000"/>
    <n v="0"/>
    <n v="1680000000"/>
    <x v="145"/>
    <x v="143"/>
    <x v="145"/>
    <n v="0.29936722670739691"/>
    <x v="31"/>
    <x v="2"/>
    <m/>
  </r>
  <r>
    <x v="36"/>
    <x v="2"/>
    <d v="2014-12-31T00:00:00"/>
    <n v="4408000000"/>
    <n v="1525000000"/>
    <n v="1129000000"/>
    <n v="571000000"/>
    <n v="0"/>
    <n v="1700000000"/>
    <x v="146"/>
    <x v="144"/>
    <x v="146"/>
    <n v="0.26837568058076228"/>
    <x v="31"/>
    <x v="2"/>
    <m/>
  </r>
  <r>
    <x v="36"/>
    <x v="3"/>
    <d v="2015-12-31T00:00:00"/>
    <n v="4664000000"/>
    <n v="1585000000"/>
    <n v="1114000000"/>
    <n v="646000000"/>
    <n v="0"/>
    <n v="1760000000"/>
    <x v="147"/>
    <x v="145"/>
    <x v="147"/>
    <n v="0.28280445969125212"/>
    <x v="31"/>
    <x v="2"/>
    <m/>
  </r>
  <r>
    <x v="37"/>
    <x v="0"/>
    <d v="2015-11-01T00:00:00"/>
    <n v="6824000000"/>
    <n v="3271000000"/>
    <n v="486000000"/>
    <n v="1049000000"/>
    <n v="249000000"/>
    <n v="1784000000"/>
    <x v="148"/>
    <x v="146"/>
    <x v="148"/>
    <n v="0.25923212192262601"/>
    <x v="7"/>
    <x v="2"/>
    <m/>
  </r>
  <r>
    <x v="37"/>
    <x v="1"/>
    <d v="2016-10-30T00:00:00"/>
    <n v="13240000000"/>
    <n v="7300000000"/>
    <n v="806000000"/>
    <n v="2674000000"/>
    <n v="1873000000"/>
    <n v="5353000000"/>
    <x v="149"/>
    <x v="147"/>
    <x v="149"/>
    <n v="4.4335347432024171E-2"/>
    <x v="7"/>
    <x v="2"/>
    <m/>
  </r>
  <r>
    <x v="38"/>
    <x v="0"/>
    <d v="2012-12-31T00:00:00"/>
    <n v="5863500000"/>
    <n v="4335300000"/>
    <n v="1148900000"/>
    <n v="0"/>
    <n v="0"/>
    <n v="1148900000"/>
    <x v="150"/>
    <x v="148"/>
    <x v="150"/>
    <n v="6.4688326085102749E-2"/>
    <x v="32"/>
    <x v="8"/>
    <m/>
  </r>
  <r>
    <x v="38"/>
    <x v="1"/>
    <d v="2013-12-28T00:00:00"/>
    <n v="6140000000"/>
    <n v="4502300000"/>
    <n v="1174200000"/>
    <n v="0"/>
    <n v="0"/>
    <n v="1174200000"/>
    <x v="151"/>
    <x v="149"/>
    <x v="151"/>
    <n v="7.5488599348534205E-2"/>
    <x v="32"/>
    <x v="8"/>
    <m/>
  </r>
  <r>
    <x v="38"/>
    <x v="2"/>
    <d v="2015-01-03T00:00:00"/>
    <n v="6330300000"/>
    <n v="4679100000"/>
    <n v="1158900000"/>
    <n v="0"/>
    <n v="0"/>
    <n v="1158900000"/>
    <x v="152"/>
    <x v="150"/>
    <x v="152"/>
    <n v="7.7768826121984741E-2"/>
    <x v="32"/>
    <x v="8"/>
    <m/>
  </r>
  <r>
    <x v="38"/>
    <x v="3"/>
    <d v="2016-01-02T00:00:00"/>
    <n v="5966900000"/>
    <n v="4321100000"/>
    <n v="1108100000"/>
    <n v="0"/>
    <n v="0"/>
    <n v="1108100000"/>
    <x v="153"/>
    <x v="151"/>
    <x v="153"/>
    <n v="9.0113794432619951E-2"/>
    <x v="32"/>
    <x v="8"/>
    <m/>
  </r>
  <r>
    <x v="39"/>
    <x v="0"/>
    <d v="2012-12-31T00:00:00"/>
    <n v="2853926000"/>
    <n v="1329500000"/>
    <n v="220758000"/>
    <n v="0"/>
    <n v="380402000"/>
    <n v="601160000"/>
    <x v="154"/>
    <x v="152"/>
    <x v="154"/>
    <n v="0.32350733691062766"/>
    <x v="33"/>
    <x v="5"/>
    <m/>
  </r>
  <r>
    <x v="39"/>
    <x v="1"/>
    <d v="2013-12-31T00:00:00"/>
    <n v="2879000000"/>
    <n v="1289000000"/>
    <n v="234000000"/>
    <n v="0"/>
    <n v="407000000"/>
    <n v="641000000"/>
    <x v="155"/>
    <x v="153"/>
    <x v="155"/>
    <n v="0.32962834317471346"/>
    <x v="33"/>
    <x v="5"/>
    <m/>
  </r>
  <r>
    <x v="39"/>
    <x v="2"/>
    <d v="2014-12-31T00:00:00"/>
    <n v="3011000000"/>
    <n v="1350000000"/>
    <n v="236000000"/>
    <n v="0"/>
    <n v="424000000"/>
    <n v="660000000"/>
    <x v="156"/>
    <x v="154"/>
    <x v="156"/>
    <n v="0.33244769179674527"/>
    <x v="33"/>
    <x v="5"/>
    <m/>
  </r>
  <r>
    <x v="39"/>
    <x v="3"/>
    <d v="2015-12-31T00:00:00"/>
    <n v="3159000000"/>
    <n v="1404000000"/>
    <n v="243000000"/>
    <n v="0"/>
    <n v="440000000"/>
    <n v="683000000"/>
    <x v="157"/>
    <x v="155"/>
    <x v="157"/>
    <n v="0.33934789490345046"/>
    <x v="33"/>
    <x v="5"/>
    <m/>
  </r>
  <r>
    <x v="40"/>
    <x v="0"/>
    <d v="2012-12-31T00:00:00"/>
    <n v="33781000000"/>
    <n v="480000000"/>
    <n v="23392000000"/>
    <n v="0"/>
    <n v="1712000000"/>
    <n v="25104000000"/>
    <x v="158"/>
    <x v="156"/>
    <x v="158"/>
    <n v="0.24265119445842337"/>
    <x v="34"/>
    <x v="6"/>
    <m/>
  </r>
  <r>
    <x v="40"/>
    <x v="1"/>
    <d v="2013-12-31T00:00:00"/>
    <n v="34828000000"/>
    <n v="442000000"/>
    <n v="23150000000"/>
    <n v="0"/>
    <n v="1832000000"/>
    <n v="24982000000"/>
    <x v="159"/>
    <x v="157"/>
    <x v="159"/>
    <n v="0.27001263351326521"/>
    <x v="34"/>
    <x v="6"/>
    <m/>
  </r>
  <r>
    <x v="40"/>
    <x v="2"/>
    <d v="2014-12-31T00:00:00"/>
    <n v="35895000000"/>
    <n v="373000000"/>
    <n v="23153000000"/>
    <n v="0"/>
    <n v="2044000000"/>
    <n v="25197000000"/>
    <x v="160"/>
    <x v="158"/>
    <x v="160"/>
    <n v="0.28764451873519986"/>
    <x v="34"/>
    <x v="6"/>
    <m/>
  </r>
  <r>
    <x v="40"/>
    <x v="3"/>
    <d v="2015-12-31T00:00:00"/>
    <n v="34441000000"/>
    <n v="475000000"/>
    <n v="22892000000"/>
    <n v="0"/>
    <n v="1988000000"/>
    <n v="24880000000"/>
    <x v="161"/>
    <x v="159"/>
    <x v="161"/>
    <n v="0.26381347812200573"/>
    <x v="34"/>
    <x v="6"/>
    <m/>
  </r>
  <r>
    <x v="41"/>
    <x v="0"/>
    <d v="2013-08-31T00:00:00"/>
    <n v="2089100000"/>
    <n v="1251500000"/>
    <n v="607600000"/>
    <n v="0"/>
    <n v="0"/>
    <n v="607600000"/>
    <x v="162"/>
    <x v="160"/>
    <x v="162"/>
    <n v="0.11009525633047725"/>
    <x v="21"/>
    <x v="0"/>
    <m/>
  </r>
  <r>
    <x v="41"/>
    <x v="1"/>
    <d v="2014-08-31T00:00:00"/>
    <n v="2393500000"/>
    <n v="1414300000"/>
    <n v="680300000"/>
    <n v="0"/>
    <n v="0"/>
    <n v="680300000"/>
    <x v="163"/>
    <x v="161"/>
    <x v="163"/>
    <n v="0.12487988301650303"/>
    <x v="21"/>
    <x v="0"/>
    <m/>
  </r>
  <r>
    <x v="41"/>
    <x v="2"/>
    <d v="2015-08-31T00:00:00"/>
    <n v="2706700000"/>
    <n v="1561100000"/>
    <n v="756900000"/>
    <n v="0"/>
    <n v="0"/>
    <n v="756900000"/>
    <x v="164"/>
    <x v="162"/>
    <x v="164"/>
    <n v="0.14360660582997747"/>
    <x v="21"/>
    <x v="0"/>
    <m/>
  </r>
  <r>
    <x v="41"/>
    <x v="3"/>
    <d v="2016-08-31T00:00:00"/>
    <n v="3291300000"/>
    <n v="1855100000"/>
    <n v="946000000"/>
    <n v="0"/>
    <n v="0"/>
    <n v="946000000"/>
    <x v="165"/>
    <x v="163"/>
    <x v="165"/>
    <n v="0.14893810956157141"/>
    <x v="21"/>
    <x v="0"/>
    <m/>
  </r>
  <r>
    <x v="42"/>
    <x v="0"/>
    <d v="2013-08-31T00:00:00"/>
    <n v="9147530000"/>
    <n v="4406595000"/>
    <n v="2967837000"/>
    <n v="0"/>
    <n v="0"/>
    <n v="2967837000"/>
    <x v="166"/>
    <x v="164"/>
    <x v="166"/>
    <n v="0.19383352664599077"/>
    <x v="25"/>
    <x v="1"/>
    <m/>
  </r>
  <r>
    <x v="42"/>
    <x v="1"/>
    <d v="2014-08-30T00:00:00"/>
    <n v="9475313000"/>
    <n v="4540406000"/>
    <n v="3104684000"/>
    <n v="0"/>
    <n v="0"/>
    <n v="3104684000"/>
    <x v="167"/>
    <x v="165"/>
    <x v="167"/>
    <n v="0.19315699650238466"/>
    <x v="25"/>
    <x v="1"/>
    <m/>
  </r>
  <r>
    <x v="42"/>
    <x v="2"/>
    <d v="2015-08-29T00:00:00"/>
    <n v="10187340000"/>
    <n v="4860309000"/>
    <n v="3373980000"/>
    <n v="0"/>
    <n v="0"/>
    <n v="3373980000"/>
    <x v="168"/>
    <x v="166"/>
    <x v="168"/>
    <n v="0.19171353856845849"/>
    <x v="25"/>
    <x v="1"/>
    <m/>
  </r>
  <r>
    <x v="42"/>
    <x v="3"/>
    <d v="2016-08-27T00:00:00"/>
    <n v="10635676000"/>
    <n v="5026940000"/>
    <n v="3548341000"/>
    <n v="0"/>
    <n v="0"/>
    <n v="3548341000"/>
    <x v="169"/>
    <x v="167"/>
    <x v="169"/>
    <n v="0.19372487465770863"/>
    <x v="25"/>
    <x v="1"/>
    <m/>
  </r>
  <r>
    <x v="43"/>
    <x v="0"/>
    <d v="2013-12-31T00:00:00"/>
    <n v="86623000000"/>
    <n v="73268000000"/>
    <n v="3742000000"/>
    <n v="3071000000"/>
    <n v="0"/>
    <n v="6813000000"/>
    <x v="170"/>
    <x v="168"/>
    <x v="170"/>
    <n v="7.5522667190007275E-2"/>
    <x v="30"/>
    <x v="0"/>
    <m/>
  </r>
  <r>
    <x v="43"/>
    <x v="1"/>
    <d v="2014-12-31T00:00:00"/>
    <n v="90762000000"/>
    <n v="76752000000"/>
    <n v="3480000000"/>
    <n v="3047000000"/>
    <n v="0"/>
    <n v="6527000000"/>
    <x v="171"/>
    <x v="169"/>
    <x v="171"/>
    <n v="8.2446398272404756E-2"/>
    <x v="30"/>
    <x v="0"/>
    <m/>
  </r>
  <r>
    <x v="43"/>
    <x v="2"/>
    <d v="2015-12-31T00:00:00"/>
    <n v="96114000000"/>
    <n v="82088000000"/>
    <n v="3251000000"/>
    <n v="3331000000"/>
    <n v="0"/>
    <n v="6582000000"/>
    <x v="172"/>
    <x v="170"/>
    <x v="172"/>
    <n v="7.7449695153671685E-2"/>
    <x v="30"/>
    <x v="0"/>
    <m/>
  </r>
  <r>
    <x v="43"/>
    <x v="3"/>
    <d v="2016-12-31T00:00:00"/>
    <n v="94571000000"/>
    <n v="80790000000"/>
    <n v="3313000000"/>
    <n v="4627000000"/>
    <n v="0"/>
    <n v="7940000000"/>
    <x v="173"/>
    <x v="171"/>
    <x v="173"/>
    <n v="6.1763119772446098E-2"/>
    <x v="30"/>
    <x v="0"/>
    <m/>
  </r>
  <r>
    <x v="44"/>
    <x v="0"/>
    <d v="2012-12-31T00:00:00"/>
    <n v="100078000000"/>
    <n v="3753000000"/>
    <n v="70829000000"/>
    <n v="0"/>
    <n v="9433000000"/>
    <n v="80262000000"/>
    <x v="174"/>
    <x v="172"/>
    <x v="174"/>
    <n v="0.16050480625112412"/>
    <x v="35"/>
    <x v="6"/>
    <m/>
  </r>
  <r>
    <x v="44"/>
    <x v="1"/>
    <d v="2013-12-31T00:00:00"/>
    <n v="101697000000"/>
    <n v="3034000000"/>
    <n v="68128000000"/>
    <n v="0"/>
    <n v="4642000000"/>
    <n v="72770000000"/>
    <x v="175"/>
    <x v="173"/>
    <x v="175"/>
    <n v="0.25460928050974957"/>
    <x v="35"/>
    <x v="6"/>
    <m/>
  </r>
  <r>
    <x v="44"/>
    <x v="2"/>
    <d v="2014-12-31T00:00:00"/>
    <n v="95181000000"/>
    <n v="2656000000"/>
    <n v="74181000000"/>
    <n v="0"/>
    <n v="3211000000"/>
    <n v="77392000000"/>
    <x v="176"/>
    <x v="174"/>
    <x v="176"/>
    <n v="0.15899181559344827"/>
    <x v="35"/>
    <x v="6"/>
    <m/>
  </r>
  <r>
    <x v="44"/>
    <x v="3"/>
    <d v="2015-12-31T00:00:00"/>
    <n v="93056000000"/>
    <n v="2204000000"/>
    <n v="56358000000"/>
    <n v="0"/>
    <n v="3995000000"/>
    <n v="60353000000"/>
    <x v="177"/>
    <x v="175"/>
    <x v="177"/>
    <n v="0.3277488823933975"/>
    <x v="35"/>
    <x v="6"/>
    <m/>
  </r>
  <r>
    <x v="45"/>
    <x v="0"/>
    <d v="2012-12-31T00:00:00"/>
    <n v="13936000000"/>
    <n v="6802000000"/>
    <n v="3283000000"/>
    <n v="1081000000"/>
    <n v="0"/>
    <n v="4364000000"/>
    <x v="178"/>
    <x v="176"/>
    <x v="178"/>
    <n v="0.19876578645235363"/>
    <x v="5"/>
    <x v="3"/>
    <m/>
  </r>
  <r>
    <x v="45"/>
    <x v="1"/>
    <d v="2013-12-31T00:00:00"/>
    <n v="9413000000"/>
    <n v="5251000000"/>
    <n v="3084000000"/>
    <n v="582000000"/>
    <n v="0"/>
    <n v="3666000000"/>
    <x v="179"/>
    <x v="177"/>
    <x v="179"/>
    <n v="5.2693084032720702E-2"/>
    <x v="5"/>
    <x v="3"/>
    <m/>
  </r>
  <r>
    <x v="45"/>
    <x v="2"/>
    <d v="2014-12-31T00:00:00"/>
    <n v="10719000000"/>
    <n v="6138000000"/>
    <n v="3315000000"/>
    <n v="610000000"/>
    <n v="0"/>
    <n v="3925000000"/>
    <x v="180"/>
    <x v="178"/>
    <x v="180"/>
    <n v="6.1199738781602758E-2"/>
    <x v="5"/>
    <x v="3"/>
    <m/>
  </r>
  <r>
    <x v="45"/>
    <x v="3"/>
    <d v="2015-12-31T00:00:00"/>
    <n v="9968000000"/>
    <n v="5822000000"/>
    <n v="3094000000"/>
    <n v="603000000"/>
    <n v="0"/>
    <n v="3697000000"/>
    <x v="181"/>
    <x v="179"/>
    <x v="181"/>
    <n v="4.5044141252006419E-2"/>
    <x v="5"/>
    <x v="3"/>
    <m/>
  </r>
  <r>
    <x v="46"/>
    <x v="0"/>
    <d v="2013-03-02T00:00:00"/>
    <n v="10914585000"/>
    <n v="6525830000"/>
    <n v="2750537000"/>
    <n v="0"/>
    <n v="0"/>
    <n v="2750537000"/>
    <x v="182"/>
    <x v="180"/>
    <x v="182"/>
    <n v="0.15009439204513961"/>
    <x v="25"/>
    <x v="1"/>
    <m/>
  </r>
  <r>
    <x v="46"/>
    <x v="1"/>
    <d v="2014-03-01T00:00:00"/>
    <n v="11503963000"/>
    <n v="6938381000"/>
    <n v="2950995000"/>
    <n v="0"/>
    <n v="0"/>
    <n v="2950995000"/>
    <x v="183"/>
    <x v="181"/>
    <x v="183"/>
    <n v="0.14035050356125103"/>
    <x v="25"/>
    <x v="1"/>
    <m/>
  </r>
  <r>
    <x v="46"/>
    <x v="2"/>
    <d v="2015-02-28T00:00:00"/>
    <n v="11881176000"/>
    <n v="7261397000"/>
    <n v="3065486000"/>
    <n v="0"/>
    <n v="0"/>
    <n v="3065486000"/>
    <x v="184"/>
    <x v="182"/>
    <x v="184"/>
    <n v="0.13081979426952348"/>
    <x v="25"/>
    <x v="1"/>
    <m/>
  </r>
  <r>
    <x v="46"/>
    <x v="3"/>
    <d v="2016-02-27T00:00:00"/>
    <n v="12103887000"/>
    <n v="7483577000"/>
    <n v="3205407000"/>
    <n v="0"/>
    <n v="0"/>
    <n v="3205407000"/>
    <x v="185"/>
    <x v="183"/>
    <x v="185"/>
    <n v="0.11689658041255672"/>
    <x v="25"/>
    <x v="1"/>
    <m/>
  </r>
  <r>
    <x v="47"/>
    <x v="0"/>
    <d v="2012-12-31T00:00:00"/>
    <n v="10737000000"/>
    <n v="429000000"/>
    <n v="5650000000"/>
    <n v="0"/>
    <n v="1167000000"/>
    <n v="6817000000"/>
    <x v="186"/>
    <x v="184"/>
    <x v="186"/>
    <n v="0.32513737543075349"/>
    <x v="35"/>
    <x v="6"/>
    <m/>
  </r>
  <r>
    <x v="47"/>
    <x v="1"/>
    <d v="2013-12-31T00:00:00"/>
    <n v="10543000000"/>
    <n v="301000000"/>
    <n v="5625000000"/>
    <n v="0"/>
    <n v="698000000"/>
    <n v="6323000000"/>
    <x v="187"/>
    <x v="185"/>
    <x v="187"/>
    <n v="0.37171583040880207"/>
    <x v="35"/>
    <x v="6"/>
    <m/>
  </r>
  <r>
    <x v="47"/>
    <x v="2"/>
    <d v="2014-12-31T00:00:00"/>
    <n v="9998000000"/>
    <n v="239000000"/>
    <n v="5715000000"/>
    <n v="0"/>
    <n v="342000000"/>
    <n v="6057000000"/>
    <x v="188"/>
    <x v="186"/>
    <x v="188"/>
    <n v="0.37027405481096221"/>
    <x v="35"/>
    <x v="6"/>
    <m/>
  </r>
  <r>
    <x v="47"/>
    <x v="3"/>
    <d v="2015-12-31T00:00:00"/>
    <n v="10346000000"/>
    <n v="233000000"/>
    <n v="5996000000"/>
    <n v="0"/>
    <n v="533000000"/>
    <n v="6529000000"/>
    <x v="189"/>
    <x v="187"/>
    <x v="189"/>
    <n v="0.34641407307171856"/>
    <x v="35"/>
    <x v="6"/>
    <m/>
  </r>
  <r>
    <x v="48"/>
    <x v="0"/>
    <d v="2012-03-03T00:00:00"/>
    <n v="45457000000"/>
    <n v="34473000000"/>
    <n v="8755000000"/>
    <n v="0"/>
    <n v="0"/>
    <n v="8755000000"/>
    <x v="190"/>
    <x v="188"/>
    <x v="190"/>
    <n v="4.9035352090987083E-2"/>
    <x v="36"/>
    <x v="1"/>
    <m/>
  </r>
  <r>
    <x v="48"/>
    <x v="1"/>
    <d v="2014-02-01T00:00:00"/>
    <n v="40611000000"/>
    <n v="31212000000"/>
    <n v="8106000000"/>
    <n v="0"/>
    <n v="0"/>
    <n v="8106000000"/>
    <x v="191"/>
    <x v="189"/>
    <x v="191"/>
    <n v="3.1838664401270589E-2"/>
    <x v="36"/>
    <x v="1"/>
    <m/>
  </r>
  <r>
    <x v="48"/>
    <x v="2"/>
    <d v="2015-01-31T00:00:00"/>
    <n v="40339000000"/>
    <n v="31292000000"/>
    <n v="7592000000"/>
    <n v="0"/>
    <n v="0"/>
    <n v="7592000000"/>
    <x v="192"/>
    <x v="190"/>
    <x v="192"/>
    <n v="3.6069312575919082E-2"/>
    <x v="36"/>
    <x v="1"/>
    <m/>
  </r>
  <r>
    <x v="48"/>
    <x v="3"/>
    <d v="2016-01-30T00:00:00"/>
    <n v="39528000000"/>
    <n v="30337000000"/>
    <n v="7618000000"/>
    <n v="0"/>
    <n v="0"/>
    <n v="7618000000"/>
    <x v="193"/>
    <x v="191"/>
    <x v="193"/>
    <n v="3.979457599676179E-2"/>
    <x v="36"/>
    <x v="1"/>
    <m/>
  </r>
  <r>
    <x v="49"/>
    <x v="0"/>
    <d v="2013-12-31T00:00:00"/>
    <n v="3049500000"/>
    <n v="1194400000"/>
    <n v="920300000"/>
    <n v="295700000"/>
    <n v="0"/>
    <n v="1216000000"/>
    <x v="194"/>
    <x v="192"/>
    <x v="194"/>
    <n v="0.20957534021970814"/>
    <x v="5"/>
    <x v="3"/>
    <m/>
  </r>
  <r>
    <x v="49"/>
    <x v="1"/>
    <d v="2014-12-31T00:00:00"/>
    <n v="3323600000"/>
    <n v="1258600000"/>
    <n v="981500000"/>
    <n v="302000000"/>
    <n v="0"/>
    <n v="1283500000"/>
    <x v="195"/>
    <x v="193"/>
    <x v="195"/>
    <n v="0.23513659886869659"/>
    <x v="5"/>
    <x v="3"/>
    <m/>
  </r>
  <r>
    <x v="49"/>
    <x v="2"/>
    <d v="2015-12-31T00:00:00"/>
    <n v="3416000000"/>
    <n v="1301200000"/>
    <n v="1012100000"/>
    <n v="259200000"/>
    <n v="0"/>
    <n v="1271300000"/>
    <x v="196"/>
    <x v="194"/>
    <x v="196"/>
    <n v="0.24692622950819673"/>
    <x v="5"/>
    <x v="3"/>
    <m/>
  </r>
  <r>
    <x v="49"/>
    <x v="3"/>
    <d v="2016-12-31T00:00:00"/>
    <n v="3714000000"/>
    <n v="1371700000"/>
    <n v="1101900000"/>
    <n v="292800000"/>
    <n v="0"/>
    <n v="1394700000"/>
    <x v="197"/>
    <x v="195"/>
    <x v="197"/>
    <n v="0.25514270328486804"/>
    <x v="5"/>
    <x v="3"/>
    <m/>
  </r>
  <r>
    <x v="50"/>
    <x v="0"/>
    <d v="2013-09-30T00:00:00"/>
    <n v="8054000000"/>
    <n v="3883000000"/>
    <n v="2422000000"/>
    <n v="494000000"/>
    <n v="0"/>
    <n v="2916000000"/>
    <x v="198"/>
    <x v="196"/>
    <x v="198"/>
    <n v="0.1558231934442513"/>
    <x v="5"/>
    <x v="3"/>
    <m/>
  </r>
  <r>
    <x v="50"/>
    <x v="1"/>
    <d v="2014-09-30T00:00:00"/>
    <n v="8446000000"/>
    <n v="4145000000"/>
    <n v="2145000000"/>
    <n v="550000000"/>
    <n v="0"/>
    <n v="2695000000"/>
    <x v="199"/>
    <x v="197"/>
    <x v="199"/>
    <n v="0.19014918304522851"/>
    <x v="5"/>
    <x v="3"/>
    <m/>
  </r>
  <r>
    <x v="50"/>
    <x v="2"/>
    <d v="2015-09-30T00:00:00"/>
    <n v="10282000000"/>
    <n v="5587000000"/>
    <n v="2563000000"/>
    <n v="632000000"/>
    <n v="0"/>
    <n v="3195000000"/>
    <x v="200"/>
    <x v="198"/>
    <x v="200"/>
    <n v="0.14588601439408674"/>
    <x v="5"/>
    <x v="3"/>
    <m/>
  </r>
  <r>
    <x v="50"/>
    <x v="3"/>
    <d v="2016-09-30T00:00:00"/>
    <n v="12483000000"/>
    <n v="6492000000"/>
    <n v="3005000000"/>
    <n v="828000000"/>
    <n v="0"/>
    <n v="3833000000"/>
    <x v="201"/>
    <x v="199"/>
    <x v="201"/>
    <n v="0.17287511014980372"/>
    <x v="5"/>
    <x v="3"/>
    <m/>
  </r>
  <r>
    <x v="51"/>
    <x v="0"/>
    <d v="2013-12-31T00:00:00"/>
    <n v="22364000000"/>
    <n v="18553000000"/>
    <n v="1306000000"/>
    <n v="556000000"/>
    <n v="0"/>
    <n v="1862000000"/>
    <x v="202"/>
    <x v="200"/>
    <x v="202"/>
    <n v="8.7148989447326061E-2"/>
    <x v="37"/>
    <x v="9"/>
    <m/>
  </r>
  <r>
    <x v="51"/>
    <x v="1"/>
    <d v="2014-12-31T00:00:00"/>
    <n v="24551000000"/>
    <n v="19746000000"/>
    <n v="1333000000"/>
    <n v="613000000"/>
    <n v="0"/>
    <n v="1946000000"/>
    <x v="203"/>
    <x v="201"/>
    <x v="203"/>
    <n v="0.11645146837196041"/>
    <x v="37"/>
    <x v="9"/>
    <m/>
  </r>
  <r>
    <x v="51"/>
    <x v="2"/>
    <d v="2015-12-31T00:00:00"/>
    <n v="15742000000"/>
    <n v="14415000000"/>
    <n v="969000000"/>
    <n v="466000000"/>
    <n v="0"/>
    <n v="1435000000"/>
    <x v="204"/>
    <x v="202"/>
    <x v="204"/>
    <n v="-6.8606276203786046E-3"/>
    <x v="37"/>
    <x v="9"/>
    <m/>
  </r>
  <r>
    <x v="51"/>
    <x v="3"/>
    <d v="2016-12-31T00:00:00"/>
    <n v="9841000000"/>
    <n v="9973000000"/>
    <n v="815000000"/>
    <n v="384000000"/>
    <n v="0"/>
    <n v="1199000000"/>
    <x v="205"/>
    <x v="203"/>
    <x v="205"/>
    <n v="-0.13525048267452494"/>
    <x v="37"/>
    <x v="9"/>
    <m/>
  </r>
  <r>
    <x v="52"/>
    <x v="0"/>
    <d v="2013-12-31T00:00:00"/>
    <n v="6932200000"/>
    <n v="857700000"/>
    <n v="1797000000"/>
    <n v="1444100000"/>
    <n v="342900000"/>
    <n v="3584000000"/>
    <x v="206"/>
    <x v="204"/>
    <x v="206"/>
    <n v="0.35926545685352412"/>
    <x v="19"/>
    <x v="3"/>
    <m/>
  </r>
  <r>
    <x v="52"/>
    <x v="1"/>
    <d v="2014-12-31T00:00:00"/>
    <n v="9703300000"/>
    <n v="1171000000"/>
    <n v="2193400000"/>
    <n v="1893400000"/>
    <n v="489800000"/>
    <n v="4576600000"/>
    <x v="207"/>
    <x v="205"/>
    <x v="207"/>
    <n v="0.40766543340925254"/>
    <x v="19"/>
    <x v="3"/>
    <m/>
  </r>
  <r>
    <x v="52"/>
    <x v="2"/>
    <d v="2015-12-31T00:00:00"/>
    <n v="10763800000"/>
    <n v="1240400000"/>
    <n v="2143600000"/>
    <n v="2012800000"/>
    <n v="382600000"/>
    <n v="4539000000"/>
    <x v="208"/>
    <x v="206"/>
    <x v="208"/>
    <n v="0.46307066277708614"/>
    <x v="19"/>
    <x v="3"/>
    <m/>
  </r>
  <r>
    <x v="52"/>
    <x v="3"/>
    <d v="2016-12-31T00:00:00"/>
    <n v="11448800000"/>
    <n v="1478700000"/>
    <n v="1972900000"/>
    <n v="1973300000"/>
    <n v="385600000"/>
    <n v="4331800000"/>
    <x v="209"/>
    <x v="207"/>
    <x v="209"/>
    <n v="0.49247956117671721"/>
    <x v="19"/>
    <x v="3"/>
    <m/>
  </r>
  <r>
    <x v="53"/>
    <x v="0"/>
    <d v="2012-12-31T00:00:00"/>
    <n v="8735700000"/>
    <n v="7174000000"/>
    <n v="488300000"/>
    <n v="0"/>
    <n v="282900000"/>
    <n v="771200000"/>
    <x v="210"/>
    <x v="208"/>
    <x v="210"/>
    <n v="9.0490744874480583E-2"/>
    <x v="38"/>
    <x v="8"/>
    <m/>
  </r>
  <r>
    <x v="53"/>
    <x v="1"/>
    <d v="2013-12-31T00:00:00"/>
    <n v="8468100000"/>
    <n v="6875400000"/>
    <n v="497400000"/>
    <n v="0"/>
    <n v="299900000"/>
    <n v="797300000"/>
    <x v="211"/>
    <x v="209"/>
    <x v="211"/>
    <n v="9.3928980526918671E-2"/>
    <x v="38"/>
    <x v="8"/>
    <m/>
  </r>
  <r>
    <x v="53"/>
    <x v="2"/>
    <d v="2014-12-31T00:00:00"/>
    <n v="8570000000"/>
    <n v="6903500000"/>
    <n v="547000000"/>
    <n v="0"/>
    <n v="280900000"/>
    <n v="827900000"/>
    <x v="212"/>
    <x v="210"/>
    <x v="212"/>
    <n v="9.7852975495915984E-2"/>
    <x v="38"/>
    <x v="8"/>
    <m/>
  </r>
  <r>
    <x v="53"/>
    <x v="3"/>
    <d v="2015-12-31T00:00:00"/>
    <n v="7997000000"/>
    <n v="6460300000"/>
    <n v="646000000"/>
    <n v="0"/>
    <n v="285500000"/>
    <n v="931500000"/>
    <x v="213"/>
    <x v="211"/>
    <x v="213"/>
    <n v="7.5678379392272108E-2"/>
    <x v="38"/>
    <x v="8"/>
    <m/>
  </r>
  <r>
    <x v="54"/>
    <x v="0"/>
    <d v="2012-12-31T00:00:00"/>
    <n v="17621000000"/>
    <n v="4610000000"/>
    <n v="5017000000"/>
    <n v="3904000000"/>
    <n v="0"/>
    <n v="8921000000"/>
    <x v="214"/>
    <x v="212"/>
    <x v="214"/>
    <n v="0.23210941490267295"/>
    <x v="4"/>
    <x v="3"/>
    <m/>
  </r>
  <r>
    <x v="54"/>
    <x v="1"/>
    <d v="2013-12-31T00:00:00"/>
    <n v="16385000000"/>
    <n v="4619000000"/>
    <n v="4939000000"/>
    <n v="3731000000"/>
    <n v="0"/>
    <n v="8670000000"/>
    <x v="215"/>
    <x v="213"/>
    <x v="215"/>
    <n v="0.1889533109551419"/>
    <x v="4"/>
    <x v="3"/>
    <m/>
  </r>
  <r>
    <x v="54"/>
    <x v="2"/>
    <d v="2014-12-31T00:00:00"/>
    <n v="15879000000"/>
    <n v="3932000000"/>
    <n v="4822000000"/>
    <n v="4534000000"/>
    <n v="0"/>
    <n v="9356000000"/>
    <x v="216"/>
    <x v="214"/>
    <x v="216"/>
    <n v="0.16317148435039991"/>
    <x v="4"/>
    <x v="3"/>
    <m/>
  </r>
  <r>
    <x v="54"/>
    <x v="3"/>
    <d v="2015-12-31T00:00:00"/>
    <n v="16560000000"/>
    <n v="3909000000"/>
    <n v="4841000000"/>
    <n v="5920000000"/>
    <n v="0"/>
    <n v="10761000000"/>
    <x v="217"/>
    <x v="215"/>
    <x v="217"/>
    <n v="0.11413043478260869"/>
    <x v="4"/>
    <x v="3"/>
    <m/>
  </r>
  <r>
    <x v="55"/>
    <x v="0"/>
    <d v="2012-12-31T00:00:00"/>
    <n v="7249000000"/>
    <n v="2349000000"/>
    <n v="2529000000"/>
    <n v="886000000"/>
    <n v="395000000"/>
    <n v="3810000000"/>
    <x v="218"/>
    <x v="216"/>
    <x v="218"/>
    <n v="0.15036556766450546"/>
    <x v="5"/>
    <x v="3"/>
    <m/>
  </r>
  <r>
    <x v="55"/>
    <x v="1"/>
    <d v="2013-12-31T00:00:00"/>
    <n v="7143000000"/>
    <n v="2174000000"/>
    <n v="2678000000"/>
    <n v="861000000"/>
    <n v="410000000"/>
    <n v="3949000000"/>
    <x v="131"/>
    <x v="217"/>
    <x v="219"/>
    <n v="0.14279714405711885"/>
    <x v="5"/>
    <x v="3"/>
    <m/>
  </r>
  <r>
    <x v="55"/>
    <x v="2"/>
    <d v="2014-12-31T00:00:00"/>
    <n v="7380000000"/>
    <n v="2210000000"/>
    <n v="2817000000"/>
    <n v="817000000"/>
    <n v="438000000"/>
    <n v="4072000000"/>
    <x v="219"/>
    <x v="218"/>
    <x v="220"/>
    <n v="0.14878048780487804"/>
    <x v="5"/>
    <x v="3"/>
    <m/>
  </r>
  <r>
    <x v="55"/>
    <x v="3"/>
    <d v="2015-12-31T00:00:00"/>
    <n v="7477000000"/>
    <n v="2173000000"/>
    <n v="2996000000"/>
    <n v="876000000"/>
    <n v="495000000"/>
    <n v="4367000000"/>
    <x v="220"/>
    <x v="219"/>
    <x v="221"/>
    <n v="0.1253176407650127"/>
    <x v="5"/>
    <x v="3"/>
    <m/>
  </r>
  <r>
    <x v="56"/>
    <x v="0"/>
    <d v="2013-12-31T00:00:00"/>
    <n v="7436600000"/>
    <n v="5879100000"/>
    <n v="702300000"/>
    <n v="0"/>
    <n v="0"/>
    <n v="702300000"/>
    <x v="221"/>
    <x v="220"/>
    <x v="222"/>
    <n v="0.11499878976951833"/>
    <x v="39"/>
    <x v="1"/>
    <m/>
  </r>
  <r>
    <x v="56"/>
    <x v="1"/>
    <d v="2014-12-31T00:00:00"/>
    <n v="8305100000"/>
    <n v="6548700000"/>
    <n v="792700000"/>
    <n v="0"/>
    <n v="0"/>
    <n v="792700000"/>
    <x v="222"/>
    <x v="221"/>
    <x v="223"/>
    <n v="0.11603713380934606"/>
    <x v="39"/>
    <x v="1"/>
    <m/>
  </r>
  <r>
    <x v="56"/>
    <x v="2"/>
    <d v="2015-12-31T00:00:00"/>
    <n v="8023200000"/>
    <n v="6320100000"/>
    <n v="763400000"/>
    <n v="0"/>
    <n v="0"/>
    <n v="763400000"/>
    <x v="223"/>
    <x v="222"/>
    <x v="224"/>
    <n v="0.11712284375311596"/>
    <x v="39"/>
    <x v="1"/>
    <m/>
  </r>
  <r>
    <x v="56"/>
    <x v="3"/>
    <d v="2016-12-31T00:00:00"/>
    <n v="9071000000"/>
    <n v="7137900000"/>
    <n v="1707200000"/>
    <n v="0"/>
    <n v="0"/>
    <n v="1707200000"/>
    <x v="224"/>
    <x v="223"/>
    <x v="225"/>
    <n v="2.4903538749862199E-2"/>
    <x v="39"/>
    <x v="1"/>
    <m/>
  </r>
  <r>
    <x v="57"/>
    <x v="0"/>
    <d v="2012-12-31T00:00:00"/>
    <n v="1847186000"/>
    <n v="667208000"/>
    <n v="93782000"/>
    <n v="0"/>
    <n v="445875000"/>
    <n v="539657000"/>
    <x v="225"/>
    <x v="224"/>
    <x v="226"/>
    <n v="0.34664673725331396"/>
    <x v="14"/>
    <x v="7"/>
    <m/>
  </r>
  <r>
    <x v="57"/>
    <x v="1"/>
    <d v="2013-12-31T00:00:00"/>
    <n v="2135539000"/>
    <n v="771403000"/>
    <n v="117073000"/>
    <n v="0"/>
    <n v="560637000"/>
    <n v="677710000"/>
    <x v="226"/>
    <x v="225"/>
    <x v="227"/>
    <n v="0.3214298591596782"/>
    <x v="14"/>
    <x v="7"/>
    <m/>
  </r>
  <r>
    <x v="57"/>
    <x v="2"/>
    <d v="2014-12-31T00:00:00"/>
    <n v="2396998000"/>
    <n v="864526000"/>
    <n v="102077000"/>
    <n v="0"/>
    <n v="628573000"/>
    <n v="730650000"/>
    <x v="227"/>
    <x v="226"/>
    <x v="228"/>
    <n v="0.33451091740585515"/>
    <x v="14"/>
    <x v="7"/>
    <m/>
  </r>
  <r>
    <x v="57"/>
    <x v="3"/>
    <d v="2015-12-31T00:00:00"/>
    <n v="2490821000"/>
    <n v="904336000"/>
    <n v="97578000"/>
    <n v="0"/>
    <n v="639542000"/>
    <n v="737120000"/>
    <x v="228"/>
    <x v="227"/>
    <x v="229"/>
    <n v="0.34099800828722737"/>
    <x v="14"/>
    <x v="7"/>
    <m/>
  </r>
  <r>
    <x v="58"/>
    <x v="0"/>
    <d v="2013-05-26T00:00:00"/>
    <n v="13469300000"/>
    <n v="10104400000"/>
    <n v="2065900000"/>
    <n v="0"/>
    <n v="0"/>
    <n v="2065900000"/>
    <x v="229"/>
    <x v="228"/>
    <x v="230"/>
    <n v="9.6441537422137749E-2"/>
    <x v="40"/>
    <x v="4"/>
    <m/>
  </r>
  <r>
    <x v="58"/>
    <x v="1"/>
    <d v="2014-05-25T00:00:00"/>
    <n v="11838200000"/>
    <n v="8910800000"/>
    <n v="1778900000"/>
    <n v="0"/>
    <n v="0"/>
    <n v="1778900000"/>
    <x v="230"/>
    <x v="229"/>
    <x v="231"/>
    <n v="9.7016438309878189E-2"/>
    <x v="40"/>
    <x v="4"/>
    <m/>
  </r>
  <r>
    <x v="58"/>
    <x v="2"/>
    <d v="2015-05-31T00:00:00"/>
    <n v="11937000000"/>
    <n v="9061400000"/>
    <n v="1545300000"/>
    <n v="0"/>
    <n v="0"/>
    <n v="1545300000"/>
    <x v="231"/>
    <x v="230"/>
    <x v="232"/>
    <n v="0.1114434112423557"/>
    <x v="40"/>
    <x v="4"/>
    <m/>
  </r>
  <r>
    <x v="58"/>
    <x v="3"/>
    <d v="2016-05-29T00:00:00"/>
    <n v="11642900000"/>
    <n v="8552100000"/>
    <n v="2209400000"/>
    <n v="0"/>
    <n v="0"/>
    <n v="2209400000"/>
    <x v="232"/>
    <x v="231"/>
    <x v="233"/>
    <n v="7.570278882409022E-2"/>
    <x v="40"/>
    <x v="4"/>
    <m/>
  </r>
  <r>
    <x v="59"/>
    <x v="0"/>
    <d v="2013-06-30T00:00:00"/>
    <n v="101093000000"/>
    <n v="96172000000"/>
    <n v="2875000000"/>
    <n v="0"/>
    <n v="158000000"/>
    <n v="3033000000"/>
    <x v="233"/>
    <x v="232"/>
    <x v="234"/>
    <n v="1.8675872711265865E-2"/>
    <x v="4"/>
    <x v="3"/>
    <m/>
  </r>
  <r>
    <x v="59"/>
    <x v="1"/>
    <d v="2014-06-30T00:00:00"/>
    <n v="91084000000"/>
    <n v="85923000000"/>
    <n v="3028000000"/>
    <n v="0"/>
    <n v="223000000"/>
    <n v="3251000000"/>
    <x v="234"/>
    <x v="233"/>
    <x v="235"/>
    <n v="2.0969654384963329E-2"/>
    <x v="4"/>
    <x v="3"/>
    <m/>
  </r>
  <r>
    <x v="59"/>
    <x v="2"/>
    <d v="2015-06-30T00:00:00"/>
    <n v="102531000000"/>
    <n v="96819000000"/>
    <n v="3240000000"/>
    <n v="0"/>
    <n v="281000000"/>
    <n v="3521000000"/>
    <x v="235"/>
    <x v="234"/>
    <x v="236"/>
    <n v="2.1369146892159446E-2"/>
    <x v="4"/>
    <x v="3"/>
    <m/>
  </r>
  <r>
    <x v="59"/>
    <x v="3"/>
    <d v="2016-06-30T00:00:00"/>
    <n v="121546000000"/>
    <n v="115003000000"/>
    <n v="3648000000"/>
    <n v="0"/>
    <n v="459000000"/>
    <n v="4107000000"/>
    <x v="236"/>
    <x v="235"/>
    <x v="237"/>
    <n v="2.004179487601402E-2"/>
    <x v="4"/>
    <x v="3"/>
    <m/>
  </r>
  <r>
    <x v="60"/>
    <x v="0"/>
    <d v="2013-12-31T00:00:00"/>
    <n v="55656000000"/>
    <n v="41454000000"/>
    <n v="6528000000"/>
    <n v="2046000000"/>
    <n v="0"/>
    <n v="8574000000"/>
    <x v="237"/>
    <x v="236"/>
    <x v="238"/>
    <n v="0.10112117291936179"/>
    <x v="41"/>
    <x v="0"/>
    <m/>
  </r>
  <r>
    <x v="60"/>
    <x v="1"/>
    <d v="2014-12-31T00:00:00"/>
    <n v="55184000000"/>
    <n v="41342000000"/>
    <n v="8148000000"/>
    <n v="2380000000"/>
    <n v="0"/>
    <n v="10528000000"/>
    <x v="238"/>
    <x v="237"/>
    <x v="239"/>
    <n v="6.0053638735865465E-2"/>
    <x v="41"/>
    <x v="0"/>
    <m/>
  </r>
  <r>
    <x v="60"/>
    <x v="2"/>
    <d v="2015-12-31T00:00:00"/>
    <n v="47011000000"/>
    <n v="34133000000"/>
    <n v="6974000000"/>
    <n v="2119000000"/>
    <n v="0"/>
    <n v="9093000000"/>
    <x v="239"/>
    <x v="238"/>
    <x v="240"/>
    <n v="8.0513071408819206E-2"/>
    <x v="41"/>
    <x v="0"/>
    <m/>
  </r>
  <r>
    <x v="60"/>
    <x v="3"/>
    <d v="2016-12-31T00:00:00"/>
    <n v="38537000000"/>
    <n v="28905000000"/>
    <n v="6588000000"/>
    <n v="1951000000"/>
    <n v="0"/>
    <n v="8539000000"/>
    <x v="240"/>
    <x v="239"/>
    <x v="241"/>
    <n v="2.8362353063289825E-2"/>
    <x v="41"/>
    <x v="0"/>
    <m/>
  </r>
  <r>
    <x v="61"/>
    <x v="0"/>
    <d v="2012-12-31T00:00:00"/>
    <n v="17936000000"/>
    <n v="12620000000"/>
    <n v="2096000000"/>
    <n v="0"/>
    <n v="-6000000"/>
    <n v="2090000000"/>
    <x v="241"/>
    <x v="240"/>
    <x v="242"/>
    <n v="0.17986173059768065"/>
    <x v="13"/>
    <x v="6"/>
    <m/>
  </r>
  <r>
    <x v="61"/>
    <x v="1"/>
    <d v="2013-12-31T00:00:00"/>
    <n v="19261000000"/>
    <n v="12522000000"/>
    <n v="2211000000"/>
    <n v="0"/>
    <n v="15000000"/>
    <n v="2226000000"/>
    <x v="242"/>
    <x v="241"/>
    <x v="243"/>
    <n v="0.2343076683453611"/>
    <x v="13"/>
    <x v="6"/>
    <m/>
  </r>
  <r>
    <x v="61"/>
    <x v="2"/>
    <d v="2014-12-31T00:00:00"/>
    <n v="19171000000"/>
    <n v="13241000000"/>
    <n v="2245000000"/>
    <n v="0"/>
    <n v="-82000000"/>
    <n v="2163000000"/>
    <x v="243"/>
    <x v="242"/>
    <x v="244"/>
    <n v="0.19649470554483334"/>
    <x v="13"/>
    <x v="6"/>
    <m/>
  </r>
  <r>
    <x v="61"/>
    <x v="3"/>
    <d v="2015-12-31T00:00:00"/>
    <n v="18987000000"/>
    <n v="12968000000"/>
    <n v="2270000000"/>
    <n v="0"/>
    <n v="120000000"/>
    <n v="2390000000"/>
    <x v="244"/>
    <x v="243"/>
    <x v="245"/>
    <n v="0.1911307736872597"/>
    <x v="13"/>
    <x v="6"/>
    <m/>
  </r>
  <r>
    <x v="62"/>
    <x v="0"/>
    <d v="2012-12-31T00:00:00"/>
    <n v="6514099000"/>
    <n v="5745428000"/>
    <n v="0"/>
    <n v="0"/>
    <n v="169645000"/>
    <n v="169645000"/>
    <x v="245"/>
    <x v="244"/>
    <x v="246"/>
    <n v="9.1958381350974241E-2"/>
    <x v="42"/>
    <x v="7"/>
    <m/>
  </r>
  <r>
    <x v="62"/>
    <x v="1"/>
    <d v="2013-12-31T00:00:00"/>
    <n v="7184794000"/>
    <n v="6293699000"/>
    <n v="0"/>
    <n v="0"/>
    <n v="190390000"/>
    <n v="190390000"/>
    <x v="246"/>
    <x v="245"/>
    <x v="247"/>
    <n v="9.7526108612160628E-2"/>
    <x v="42"/>
    <x v="7"/>
    <m/>
  </r>
  <r>
    <x v="62"/>
    <x v="2"/>
    <d v="2014-12-31T00:00:00"/>
    <n v="9049918000"/>
    <n v="8050222000"/>
    <n v="0"/>
    <n v="0"/>
    <n v="265101000"/>
    <n v="265101000"/>
    <x v="247"/>
    <x v="246"/>
    <x v="248"/>
    <n v="8.1171453708199351E-2"/>
    <x v="42"/>
    <x v="7"/>
    <m/>
  </r>
  <r>
    <x v="62"/>
    <x v="3"/>
    <d v="2015-12-31T00:00:00"/>
    <n v="10855810000"/>
    <n v="9716541000"/>
    <n v="0"/>
    <n v="0"/>
    <n v="314096000"/>
    <n v="314096000"/>
    <x v="248"/>
    <x v="247"/>
    <x v="249"/>
    <n v="7.6012107802181511E-2"/>
    <x v="42"/>
    <x v="7"/>
    <m/>
  </r>
  <r>
    <x v="63"/>
    <x v="0"/>
    <d v="2012-12-31T00:00:00"/>
    <n v="2432680000"/>
    <n v="728989000"/>
    <n v="212572000"/>
    <n v="0"/>
    <n v="622592000"/>
    <n v="835164000"/>
    <x v="249"/>
    <x v="248"/>
    <x v="250"/>
    <n v="0.35702476281302925"/>
    <x v="14"/>
    <x v="7"/>
    <m/>
  </r>
  <r>
    <x v="63"/>
    <x v="1"/>
    <d v="2013-12-31T00:00:00"/>
    <n v="2865751000"/>
    <n v="991017000"/>
    <n v="213519000"/>
    <n v="0"/>
    <n v="741342000"/>
    <n v="954861000"/>
    <x v="250"/>
    <x v="249"/>
    <x v="251"/>
    <n v="0.32098845991853442"/>
    <x v="14"/>
    <x v="7"/>
    <m/>
  </r>
  <r>
    <x v="63"/>
    <x v="2"/>
    <d v="2014-12-31T00:00:00"/>
    <n v="3538756000"/>
    <n v="1306606000"/>
    <n v="257296000"/>
    <n v="0"/>
    <n v="985781000"/>
    <n v="1243077000"/>
    <x v="251"/>
    <x v="250"/>
    <x v="252"/>
    <n v="0.2794973713926589"/>
    <x v="14"/>
    <x v="7"/>
    <m/>
  </r>
  <r>
    <x v="63"/>
    <x v="3"/>
    <d v="2015-12-31T00:00:00"/>
    <n v="3663851000"/>
    <n v="1321426000"/>
    <n v="310921000"/>
    <n v="0"/>
    <n v="1036178000"/>
    <n v="1347099000"/>
    <x v="252"/>
    <x v="251"/>
    <x v="253"/>
    <n v="0.27166115652628886"/>
    <x v="14"/>
    <x v="7"/>
    <m/>
  </r>
  <r>
    <x v="64"/>
    <x v="0"/>
    <d v="2013-11-30T00:00:00"/>
    <n v="15456000000"/>
    <n v="10645000000"/>
    <n v="1879000000"/>
    <n v="0"/>
    <n v="1590000000"/>
    <n v="3469000000"/>
    <x v="253"/>
    <x v="252"/>
    <x v="254"/>
    <n v="8.6827122153209105E-2"/>
    <x v="43"/>
    <x v="1"/>
    <m/>
  </r>
  <r>
    <x v="64"/>
    <x v="1"/>
    <d v="2014-11-30T00:00:00"/>
    <n v="15884000000"/>
    <n v="10421000000"/>
    <n v="2054000000"/>
    <n v="0"/>
    <n v="1637000000"/>
    <n v="3691000000"/>
    <x v="254"/>
    <x v="253"/>
    <x v="255"/>
    <n v="0.11155880130949383"/>
    <x v="43"/>
    <x v="1"/>
    <m/>
  </r>
  <r>
    <x v="64"/>
    <x v="2"/>
    <d v="2015-11-30T00:00:00"/>
    <n v="15714000000"/>
    <n v="9447000000"/>
    <n v="2067000000"/>
    <n v="0"/>
    <n v="1626000000"/>
    <n v="3693000000"/>
    <x v="255"/>
    <x v="254"/>
    <x v="256"/>
    <n v="0.16380297823596793"/>
    <x v="43"/>
    <x v="1"/>
    <m/>
  </r>
  <r>
    <x v="64"/>
    <x v="3"/>
    <d v="2016-11-30T00:00:00"/>
    <n v="16389000000"/>
    <n v="9383000000"/>
    <n v="2197000000"/>
    <n v="0"/>
    <n v="1738000000"/>
    <n v="3935000000"/>
    <x v="256"/>
    <x v="255"/>
    <x v="257"/>
    <n v="0.18738178046250534"/>
    <x v="43"/>
    <x v="1"/>
    <m/>
  </r>
  <r>
    <x v="65"/>
    <x v="0"/>
    <d v="2013-12-31T00:00:00"/>
    <n v="6493900000"/>
    <n v="340400000"/>
    <n v="1684500000"/>
    <n v="2226200000"/>
    <n v="262800000"/>
    <n v="4173500000"/>
    <x v="257"/>
    <x v="256"/>
    <x v="258"/>
    <n v="0.30490152296770817"/>
    <x v="19"/>
    <x v="3"/>
    <m/>
  </r>
  <r>
    <x v="65"/>
    <x v="1"/>
    <d v="2014-12-31T00:00:00"/>
    <n v="7670400000"/>
    <n v="385900000"/>
    <n v="2027900000"/>
    <n v="2430600000"/>
    <n v="258300000"/>
    <n v="4716800000"/>
    <x v="258"/>
    <x v="257"/>
    <x v="259"/>
    <n v="0.33475438047559447"/>
    <x v="19"/>
    <x v="3"/>
    <m/>
  </r>
  <r>
    <x v="65"/>
    <x v="2"/>
    <d v="2015-12-31T00:00:00"/>
    <n v="9256000000"/>
    <n v="420100000"/>
    <n v="2305400000"/>
    <n v="3697300000"/>
    <n v="279000000"/>
    <n v="6281700000"/>
    <x v="259"/>
    <x v="258"/>
    <x v="260"/>
    <n v="0.27595073465859982"/>
    <x v="19"/>
    <x v="3"/>
    <m/>
  </r>
  <r>
    <x v="65"/>
    <x v="3"/>
    <d v="2016-12-31T00:00:00"/>
    <n v="11229200000"/>
    <n v="438000000"/>
    <n v="2657700000"/>
    <n v="4470100000"/>
    <n v="459000000"/>
    <n v="7586800000"/>
    <x v="260"/>
    <x v="259"/>
    <x v="261"/>
    <n v="0.28536316033199161"/>
    <x v="19"/>
    <x v="3"/>
    <m/>
  </r>
  <r>
    <x v="66"/>
    <x v="0"/>
    <d v="2013-12-28T00:00:00"/>
    <n v="2910748000"/>
    <n v="514722000"/>
    <n v="1468434000"/>
    <n v="338786000"/>
    <n v="12794000"/>
    <n v="1820014000"/>
    <x v="261"/>
    <x v="260"/>
    <x v="262"/>
    <n v="0.19789140111064235"/>
    <x v="44"/>
    <x v="3"/>
    <m/>
  </r>
  <r>
    <x v="66"/>
    <x v="1"/>
    <d v="2015-01-03T00:00:00"/>
    <n v="3402703000"/>
    <n v="604377000"/>
    <n v="1628961000"/>
    <n v="392805000"/>
    <n v="13476000"/>
    <n v="2035242000"/>
    <x v="262"/>
    <x v="261"/>
    <x v="263"/>
    <n v="0.22425818533089723"/>
    <x v="44"/>
    <x v="3"/>
    <m/>
  </r>
  <r>
    <x v="66"/>
    <x v="2"/>
    <d v="2016-01-02T00:00:00"/>
    <n v="4425267000"/>
    <n v="750781000"/>
    <n v="2262024000"/>
    <n v="539799000"/>
    <n v="91527000"/>
    <n v="2893350000"/>
    <x v="263"/>
    <x v="262"/>
    <x v="264"/>
    <n v="0.17651725873263693"/>
    <x v="44"/>
    <x v="3"/>
    <m/>
  </r>
  <r>
    <x v="66"/>
    <x v="3"/>
    <d v="2016-12-31T00:00:00"/>
    <n v="4796473000"/>
    <n v="779116000"/>
    <n v="2464380000"/>
    <n v="551418000"/>
    <n v="90546000"/>
    <n v="3106344000"/>
    <x v="264"/>
    <x v="263"/>
    <x v="265"/>
    <n v="0.18993393687403223"/>
    <x v="44"/>
    <x v="3"/>
    <m/>
  </r>
  <r>
    <x v="67"/>
    <x v="0"/>
    <d v="2012-12-31T00:00:00"/>
    <n v="6104000000"/>
    <n v="2990700000"/>
    <n v="200900000"/>
    <n v="0"/>
    <n v="0"/>
    <n v="200900000"/>
    <x v="265"/>
    <x v="264"/>
    <x v="266"/>
    <n v="0.47712975098296201"/>
    <x v="45"/>
    <x v="8"/>
    <m/>
  </r>
  <r>
    <x v="67"/>
    <x v="1"/>
    <d v="2013-12-31T00:00:00"/>
    <n v="5474700000"/>
    <n v="2954500000"/>
    <n v="150200000"/>
    <n v="0"/>
    <n v="0"/>
    <n v="150200000"/>
    <x v="266"/>
    <x v="265"/>
    <x v="267"/>
    <n v="0.4329004329004329"/>
    <x v="45"/>
    <x v="8"/>
    <m/>
  </r>
  <r>
    <x v="67"/>
    <x v="2"/>
    <d v="2014-12-31T00:00:00"/>
    <n v="4743200000"/>
    <n v="2964700000"/>
    <n v="205200000"/>
    <n v="0"/>
    <n v="0"/>
    <n v="205200000"/>
    <x v="267"/>
    <x v="266"/>
    <x v="268"/>
    <n v="0.33169590150109629"/>
    <x v="45"/>
    <x v="8"/>
    <m/>
  </r>
  <r>
    <x v="67"/>
    <x v="3"/>
    <d v="2015-12-31T00:00:00"/>
    <n v="4308300000"/>
    <n v="2761200000"/>
    <n v="319000000"/>
    <n v="0"/>
    <n v="0"/>
    <n v="319000000"/>
    <x v="268"/>
    <x v="267"/>
    <x v="269"/>
    <n v="0.2850544298215073"/>
    <x v="45"/>
    <x v="8"/>
    <m/>
  </r>
  <r>
    <x v="68"/>
    <x v="0"/>
    <d v="2012-12-31T00:00:00"/>
    <n v="5513000000"/>
    <n v="375000000"/>
    <n v="3380000000"/>
    <n v="0"/>
    <n v="490000000"/>
    <n v="3870000000"/>
    <x v="269"/>
    <x v="268"/>
    <x v="270"/>
    <n v="0.23000181389443133"/>
    <x v="46"/>
    <x v="6"/>
    <m/>
  </r>
  <r>
    <x v="68"/>
    <x v="1"/>
    <d v="2013-12-31T00:00:00"/>
    <n v="5133000000"/>
    <n v="216000000"/>
    <n v="3142000000"/>
    <n v="0"/>
    <n v="581000000"/>
    <n v="3723000000"/>
    <x v="270"/>
    <x v="269"/>
    <x v="271"/>
    <n v="0.23261250730566921"/>
    <x v="46"/>
    <x v="6"/>
    <m/>
  </r>
  <r>
    <x v="68"/>
    <x v="2"/>
    <d v="2014-12-31T00:00:00"/>
    <n v="5342000000"/>
    <n v="160000000"/>
    <n v="3247000000"/>
    <n v="0"/>
    <n v="464000000"/>
    <n v="3711000000"/>
    <x v="271"/>
    <x v="270"/>
    <x v="272"/>
    <n v="0.27536503182328714"/>
    <x v="46"/>
    <x v="6"/>
    <m/>
  </r>
  <r>
    <x v="68"/>
    <x v="3"/>
    <d v="2015-12-31T00:00:00"/>
    <n v="5276000000"/>
    <n v="237000000"/>
    <n v="3113000000"/>
    <n v="0"/>
    <n v="448000000"/>
    <n v="3561000000"/>
    <x v="272"/>
    <x v="271"/>
    <x v="273"/>
    <n v="0.28013646702047007"/>
    <x v="46"/>
    <x v="6"/>
    <m/>
  </r>
  <r>
    <x v="69"/>
    <x v="0"/>
    <d v="2012-12-31T00:00:00"/>
    <n v="2921900000"/>
    <n v="1630500000"/>
    <n v="746300000"/>
    <n v="0"/>
    <n v="0"/>
    <n v="746300000"/>
    <x v="273"/>
    <x v="272"/>
    <x v="274"/>
    <n v="0.18655669256305829"/>
    <x v="47"/>
    <x v="4"/>
    <m/>
  </r>
  <r>
    <x v="69"/>
    <x v="1"/>
    <d v="2013-12-31T00:00:00"/>
    <n v="3194300000"/>
    <n v="1756300000"/>
    <n v="815800000"/>
    <n v="0"/>
    <n v="0"/>
    <n v="815800000"/>
    <x v="274"/>
    <x v="273"/>
    <x v="275"/>
    <n v="0.19478445981905268"/>
    <x v="47"/>
    <x v="4"/>
    <m/>
  </r>
  <r>
    <x v="69"/>
    <x v="2"/>
    <d v="2014-12-31T00:00:00"/>
    <n v="3297600000"/>
    <n v="1844700000"/>
    <n v="811700000"/>
    <n v="0"/>
    <n v="0"/>
    <n v="811700000"/>
    <x v="275"/>
    <x v="274"/>
    <x v="276"/>
    <n v="0.19444444444444445"/>
    <x v="47"/>
    <x v="4"/>
    <m/>
  </r>
  <r>
    <x v="69"/>
    <x v="3"/>
    <d v="2015-12-31T00:00:00"/>
    <n v="3394800000"/>
    <n v="1883000000"/>
    <n v="837600000"/>
    <n v="0"/>
    <n v="0"/>
    <n v="837600000"/>
    <x v="276"/>
    <x v="275"/>
    <x v="277"/>
    <n v="0.19859785554377282"/>
    <x v="47"/>
    <x v="4"/>
    <m/>
  </r>
  <r>
    <x v="70"/>
    <x v="0"/>
    <d v="2012-12-31T00:00:00"/>
    <n v="12316000000"/>
    <n v="7081000000"/>
    <n v="723000000"/>
    <n v="0"/>
    <n v="2811000000"/>
    <n v="3534000000"/>
    <x v="277"/>
    <x v="276"/>
    <x v="278"/>
    <n v="0.13811302370899642"/>
    <x v="48"/>
    <x v="9"/>
    <m/>
  </r>
  <r>
    <x v="70"/>
    <x v="1"/>
    <d v="2013-12-31T00:00:00"/>
    <n v="19080000000"/>
    <n v="12930000000"/>
    <n v="686000000"/>
    <n v="0"/>
    <n v="2903000000"/>
    <n v="3589000000"/>
    <x v="278"/>
    <x v="277"/>
    <x v="279"/>
    <n v="0.13422431865828091"/>
    <x v="48"/>
    <x v="9"/>
    <m/>
  </r>
  <r>
    <x v="70"/>
    <x v="2"/>
    <d v="2014-12-31T00:00:00"/>
    <n v="23125000000"/>
    <n v="16049000000"/>
    <n v="554000000"/>
    <n v="0"/>
    <n v="2915000000"/>
    <n v="3469000000"/>
    <x v="279"/>
    <x v="278"/>
    <x v="280"/>
    <n v="0.15597837837837839"/>
    <x v="48"/>
    <x v="9"/>
    <m/>
  </r>
  <r>
    <x v="70"/>
    <x v="3"/>
    <d v="2015-12-31T00:00:00"/>
    <n v="12764000000"/>
    <n v="10295000000"/>
    <n v="334000000"/>
    <n v="0"/>
    <n v="2229000000"/>
    <n v="2563000000"/>
    <x v="280"/>
    <x v="279"/>
    <x v="281"/>
    <n v="-7.3644625509244749E-3"/>
    <x v="48"/>
    <x v="9"/>
    <m/>
  </r>
  <r>
    <x v="71"/>
    <x v="0"/>
    <d v="2012-12-31T00:00:00"/>
    <n v="11359113000"/>
    <n v="9641542000"/>
    <n v="1042251000"/>
    <n v="0"/>
    <n v="0"/>
    <n v="1042251000"/>
    <x v="281"/>
    <x v="280"/>
    <x v="282"/>
    <n v="5.9451825155714184E-2"/>
    <x v="49"/>
    <x v="0"/>
    <m/>
  </r>
  <r>
    <x v="71"/>
    <x v="1"/>
    <d v="2013-12-31T00:00:00"/>
    <n v="12752076000"/>
    <n v="10915981000"/>
    <n v="1153445000"/>
    <n v="0"/>
    <n v="0"/>
    <n v="1153445000"/>
    <x v="282"/>
    <x v="281"/>
    <x v="283"/>
    <n v="5.3532460126492348E-2"/>
    <x v="49"/>
    <x v="0"/>
    <m/>
  </r>
  <r>
    <x v="71"/>
    <x v="2"/>
    <d v="2014-12-31T00:00:00"/>
    <n v="13470067000"/>
    <n v="11462415000"/>
    <n v="1259234000"/>
    <n v="0"/>
    <n v="0"/>
    <n v="1259234000"/>
    <x v="283"/>
    <x v="282"/>
    <x v="284"/>
    <n v="5.5561564764302955E-2"/>
    <x v="49"/>
    <x v="0"/>
    <m/>
  </r>
  <r>
    <x v="71"/>
    <x v="3"/>
    <d v="2015-12-31T00:00:00"/>
    <n v="13476084000"/>
    <n v="11207604000"/>
    <n v="1410170000"/>
    <n v="0"/>
    <n v="0"/>
    <n v="1410170000"/>
    <x v="284"/>
    <x v="283"/>
    <x v="285"/>
    <n v="6.36913512857296E-2"/>
    <x v="49"/>
    <x v="0"/>
    <m/>
  </r>
  <r>
    <x v="72"/>
    <x v="0"/>
    <d v="2013-12-31T00:00:00"/>
    <n v="8155000000"/>
    <n v="5345000000"/>
    <n v="47000000"/>
    <n v="0"/>
    <n v="1854000000"/>
    <n v="1901000000"/>
    <x v="285"/>
    <x v="284"/>
    <x v="286"/>
    <n v="0.1114653586756591"/>
    <x v="50"/>
    <x v="1"/>
    <m/>
  </r>
  <r>
    <x v="72"/>
    <x v="1"/>
    <d v="2014-12-31T00:00:00"/>
    <n v="9108000000"/>
    <n v="5973000000"/>
    <n v="62000000"/>
    <n v="0"/>
    <n v="2102000000"/>
    <n v="2164000000"/>
    <x v="286"/>
    <x v="285"/>
    <x v="287"/>
    <n v="0.10660957400087835"/>
    <x v="50"/>
    <x v="1"/>
    <m/>
  </r>
  <r>
    <x v="72"/>
    <x v="2"/>
    <d v="2015-12-31T00:00:00"/>
    <n v="9754000000"/>
    <n v="6426000000"/>
    <n v="89000000"/>
    <n v="0"/>
    <n v="2125000000"/>
    <n v="2214000000"/>
    <x v="287"/>
    <x v="286"/>
    <x v="288"/>
    <n v="0.11420955505433668"/>
    <x v="50"/>
    <x v="1"/>
    <m/>
  </r>
  <r>
    <x v="72"/>
    <x v="3"/>
    <d v="2016-12-31T00:00:00"/>
    <n v="29003000000"/>
    <n v="18655000000"/>
    <n v="86000000"/>
    <n v="0"/>
    <n v="6907000000"/>
    <n v="6993000000"/>
    <x v="288"/>
    <x v="287"/>
    <x v="289"/>
    <n v="0.11567768851498121"/>
    <x v="50"/>
    <x v="1"/>
    <m/>
  </r>
  <r>
    <x v="73"/>
    <x v="0"/>
    <d v="2012-12-31T00:00:00"/>
    <n v="29119000000"/>
    <n v="17900000000"/>
    <n v="0"/>
    <n v="0"/>
    <n v="8742000000"/>
    <n v="8742000000"/>
    <x v="289"/>
    <x v="288"/>
    <x v="290"/>
    <n v="8.5064734365877956E-2"/>
    <x v="26"/>
    <x v="3"/>
    <m/>
  </r>
  <r>
    <x v="73"/>
    <x v="1"/>
    <d v="2013-12-31T00:00:00"/>
    <n v="32380000000"/>
    <n v="20865000000"/>
    <n v="0"/>
    <n v="0"/>
    <n v="9339000000"/>
    <n v="9339000000"/>
    <x v="290"/>
    <x v="289"/>
    <x v="291"/>
    <n v="6.7201976528721438E-2"/>
    <x v="26"/>
    <x v="3"/>
    <m/>
  </r>
  <r>
    <x v="73"/>
    <x v="2"/>
    <d v="2014-12-31T00:00:00"/>
    <n v="34914000000"/>
    <n v="21334000000"/>
    <n v="0"/>
    <n v="0"/>
    <n v="10276000000"/>
    <n v="10276000000"/>
    <x v="291"/>
    <x v="290"/>
    <x v="292"/>
    <n v="9.4632525634415987E-2"/>
    <x v="26"/>
    <x v="3"/>
    <m/>
  </r>
  <r>
    <x v="73"/>
    <x v="3"/>
    <d v="2015-12-31T00:00:00"/>
    <n v="37876000000"/>
    <n v="23290000000"/>
    <n v="0"/>
    <n v="0"/>
    <n v="11259000000"/>
    <n v="11259000000"/>
    <x v="292"/>
    <x v="291"/>
    <x v="293"/>
    <n v="8.7839264969901784E-2"/>
    <x v="26"/>
    <x v="3"/>
    <m/>
  </r>
  <r>
    <x v="74"/>
    <x v="0"/>
    <d v="2012-12-31T00:00:00"/>
    <n v="4111000000"/>
    <n v="3477000000"/>
    <n v="0"/>
    <n v="0"/>
    <n v="14000000"/>
    <n v="14000000"/>
    <x v="293"/>
    <x v="292"/>
    <x v="294"/>
    <n v="0.15081488688883482"/>
    <x v="13"/>
    <x v="6"/>
    <m/>
  </r>
  <r>
    <x v="74"/>
    <x v="1"/>
    <d v="2013-12-31T00:00:00"/>
    <n v="4531000000"/>
    <n v="3748000000"/>
    <n v="0"/>
    <n v="0"/>
    <n v="15000000"/>
    <n v="15000000"/>
    <x v="294"/>
    <x v="293"/>
    <x v="295"/>
    <n v="0.16949900684175678"/>
    <x v="13"/>
    <x v="6"/>
    <m/>
  </r>
  <r>
    <x v="74"/>
    <x v="2"/>
    <d v="2014-12-31T00:00:00"/>
    <n v="4945000000"/>
    <n v="4157000000"/>
    <n v="0"/>
    <n v="0"/>
    <n v="14000000"/>
    <n v="14000000"/>
    <x v="295"/>
    <x v="294"/>
    <x v="296"/>
    <n v="0.15652173913043479"/>
    <x v="13"/>
    <x v="6"/>
    <m/>
  </r>
  <r>
    <x v="74"/>
    <x v="3"/>
    <d v="2015-12-31T00:00:00"/>
    <n v="5142000000"/>
    <n v="4195000000"/>
    <n v="0"/>
    <n v="0"/>
    <n v="13000000"/>
    <n v="13000000"/>
    <x v="296"/>
    <x v="295"/>
    <x v="297"/>
    <n v="0.18164138467522364"/>
    <x v="13"/>
    <x v="6"/>
    <m/>
  </r>
  <r>
    <x v="75"/>
    <x v="0"/>
    <d v="2012-12-31T00:00:00"/>
    <n v="17085000000"/>
    <n v="7153000000"/>
    <n v="6043000000"/>
    <n v="0"/>
    <n v="0"/>
    <n v="6043000000"/>
    <x v="297"/>
    <x v="296"/>
    <x v="298"/>
    <n v="0.2276265730172666"/>
    <x v="47"/>
    <x v="4"/>
    <m/>
  </r>
  <r>
    <x v="75"/>
    <x v="1"/>
    <d v="2013-12-31T00:00:00"/>
    <n v="17420000000"/>
    <n v="7219000000"/>
    <n v="6645000000"/>
    <n v="0"/>
    <n v="0"/>
    <n v="6645000000"/>
    <x v="298"/>
    <x v="297"/>
    <x v="299"/>
    <n v="0.20413318025258323"/>
    <x v="47"/>
    <x v="4"/>
    <m/>
  </r>
  <r>
    <x v="75"/>
    <x v="2"/>
    <d v="2014-12-31T00:00:00"/>
    <n v="17277000000"/>
    <n v="7168000000"/>
    <n v="6552000000"/>
    <n v="0"/>
    <n v="0"/>
    <n v="6552000000"/>
    <x v="299"/>
    <x v="298"/>
    <x v="300"/>
    <n v="0.20588065057591018"/>
    <x v="47"/>
    <x v="4"/>
    <m/>
  </r>
  <r>
    <x v="75"/>
    <x v="3"/>
    <d v="2015-12-31T00:00:00"/>
    <n v="16034000000"/>
    <n v="6635000000"/>
    <n v="6610000000"/>
    <n v="0"/>
    <n v="0"/>
    <n v="6610000000"/>
    <x v="191"/>
    <x v="299"/>
    <x v="301"/>
    <n v="0.17394287139827866"/>
    <x v="47"/>
    <x v="4"/>
    <m/>
  </r>
  <r>
    <x v="76"/>
    <x v="0"/>
    <d v="2013-06-30T00:00:00"/>
    <n v="5533000000"/>
    <n v="3142000000"/>
    <n v="1291000000"/>
    <n v="130000000"/>
    <n v="0"/>
    <n v="1421000000"/>
    <x v="300"/>
    <x v="300"/>
    <x v="302"/>
    <n v="0.17531176576902224"/>
    <x v="47"/>
    <x v="4"/>
    <m/>
  </r>
  <r>
    <x v="76"/>
    <x v="1"/>
    <d v="2014-06-30T00:00:00"/>
    <n v="5514000000"/>
    <n v="3158000000"/>
    <n v="1254000000"/>
    <n v="125000000"/>
    <n v="0"/>
    <n v="1379000000"/>
    <x v="301"/>
    <x v="301"/>
    <x v="303"/>
    <n v="0.17718534639100472"/>
    <x v="47"/>
    <x v="4"/>
    <m/>
  </r>
  <r>
    <x v="76"/>
    <x v="2"/>
    <d v="2015-06-30T00:00:00"/>
    <n v="5655000000"/>
    <n v="3190000000"/>
    <n v="1321000000"/>
    <n v="136000000"/>
    <n v="0"/>
    <n v="1457000000"/>
    <x v="302"/>
    <x v="302"/>
    <x v="304"/>
    <n v="0.17824933687002653"/>
    <x v="47"/>
    <x v="4"/>
    <m/>
  </r>
  <r>
    <x v="76"/>
    <x v="3"/>
    <d v="2016-06-30T00:00:00"/>
    <n v="5761000000"/>
    <n v="3163000000"/>
    <n v="1393000000"/>
    <n v="141000000"/>
    <n v="0"/>
    <n v="1534000000"/>
    <x v="303"/>
    <x v="303"/>
    <x v="305"/>
    <n v="0.18469015795868773"/>
    <x v="47"/>
    <x v="4"/>
    <m/>
  </r>
  <r>
    <x v="77"/>
    <x v="0"/>
    <d v="2013-12-31T00:00:00"/>
    <n v="2666000000"/>
    <n v="55000000"/>
    <n v="1670000000"/>
    <n v="0"/>
    <n v="46000000"/>
    <n v="1716000000"/>
    <x v="304"/>
    <x v="304"/>
    <x v="306"/>
    <n v="0.33570892723180795"/>
    <x v="46"/>
    <x v="6"/>
    <m/>
  </r>
  <r>
    <x v="77"/>
    <x v="1"/>
    <d v="2014-12-31T00:00:00"/>
    <n v="2607000000"/>
    <n v="45000000"/>
    <n v="1611000000"/>
    <n v="0"/>
    <n v="27000000"/>
    <n v="1638000000"/>
    <x v="305"/>
    <x v="305"/>
    <x v="307"/>
    <n v="0.35443037974683544"/>
    <x v="46"/>
    <x v="6"/>
    <m/>
  </r>
  <r>
    <x v="77"/>
    <x v="2"/>
    <d v="2015-12-31T00:00:00"/>
    <n v="2819000000"/>
    <n v="43000000"/>
    <n v="1859000000"/>
    <n v="0"/>
    <n v="147000000"/>
    <n v="2006000000"/>
    <x v="306"/>
    <x v="306"/>
    <x v="308"/>
    <n v="0.27314650585313943"/>
    <x v="46"/>
    <x v="6"/>
    <m/>
  </r>
  <r>
    <x v="77"/>
    <x v="3"/>
    <d v="2016-12-31T00:00:00"/>
    <n v="2960000000"/>
    <n v="40000000"/>
    <n v="1836000000"/>
    <n v="0"/>
    <n v="248000000"/>
    <n v="2084000000"/>
    <x v="307"/>
    <x v="307"/>
    <x v="309"/>
    <n v="0.28243243243243243"/>
    <x v="46"/>
    <x v="6"/>
    <m/>
  </r>
  <r>
    <x v="78"/>
    <x v="0"/>
    <d v="2013-12-31T00:00:00"/>
    <n v="3214591000"/>
    <n v="2359822000"/>
    <n v="203733000"/>
    <n v="0"/>
    <n v="96054000"/>
    <n v="299787000"/>
    <x v="308"/>
    <x v="308"/>
    <x v="310"/>
    <n v="0.1726446692596352"/>
    <x v="51"/>
    <x v="1"/>
    <m/>
  </r>
  <r>
    <x v="78"/>
    <x v="1"/>
    <d v="2014-12-31T00:00:00"/>
    <n v="4108269000"/>
    <n v="2990513000"/>
    <n v="273897000"/>
    <n v="0"/>
    <n v="110474000"/>
    <n v="384371000"/>
    <x v="309"/>
    <x v="309"/>
    <x v="311"/>
    <n v="0.17851435726336323"/>
    <x v="51"/>
    <x v="1"/>
    <m/>
  </r>
  <r>
    <x v="78"/>
    <x v="2"/>
    <d v="2015-12-31T00:00:00"/>
    <n v="4501223000"/>
    <n v="3326936000"/>
    <n v="250214000"/>
    <n v="0"/>
    <n v="130368000"/>
    <n v="380582000"/>
    <x v="310"/>
    <x v="310"/>
    <x v="312"/>
    <n v="0.17633096605078219"/>
    <x v="51"/>
    <x v="1"/>
    <m/>
  </r>
  <r>
    <x v="78"/>
    <x v="3"/>
    <d v="2016-12-31T00:00:00"/>
    <n v="3904384000"/>
    <n v="3406170000"/>
    <n v="276240000"/>
    <n v="0"/>
    <n v="146368000"/>
    <n v="422608000"/>
    <x v="311"/>
    <x v="311"/>
    <x v="313"/>
    <n v="1.9364386289873126E-2"/>
    <x v="51"/>
    <x v="1"/>
    <m/>
  </r>
  <r>
    <x v="79"/>
    <x v="0"/>
    <d v="2013-12-31T00:00:00"/>
    <n v="17301000000"/>
    <n v="13021000000"/>
    <n v="1827000000"/>
    <n v="713000000"/>
    <n v="0"/>
    <n v="2540000000"/>
    <x v="312"/>
    <x v="312"/>
    <x v="314"/>
    <n v="0.10057222125888678"/>
    <x v="52"/>
    <x v="0"/>
    <m/>
  </r>
  <r>
    <x v="79"/>
    <x v="1"/>
    <d v="2014-12-31T00:00:00"/>
    <n v="19221000000"/>
    <n v="14360000000"/>
    <n v="2112000000"/>
    <n v="754000000"/>
    <n v="0"/>
    <n v="2866000000"/>
    <x v="313"/>
    <x v="313"/>
    <x v="315"/>
    <n v="0.10379272670516622"/>
    <x v="52"/>
    <x v="0"/>
    <m/>
  </r>
  <r>
    <x v="79"/>
    <x v="2"/>
    <d v="2015-12-31T00:00:00"/>
    <n v="19110000000"/>
    <n v="14163000000"/>
    <n v="2169000000"/>
    <n v="735000000"/>
    <n v="0"/>
    <n v="2904000000"/>
    <x v="314"/>
    <x v="314"/>
    <x v="316"/>
    <n v="0.10690737833594977"/>
    <x v="52"/>
    <x v="0"/>
    <m/>
  </r>
  <r>
    <x v="79"/>
    <x v="3"/>
    <d v="2016-12-31T00:00:00"/>
    <n v="17509000000"/>
    <n v="13057000000"/>
    <n v="2189000000"/>
    <n v="636000000"/>
    <n v="0"/>
    <n v="2825000000"/>
    <x v="315"/>
    <x v="315"/>
    <x v="317"/>
    <n v="9.2923639271231942E-2"/>
    <x v="52"/>
    <x v="0"/>
    <m/>
  </r>
  <r>
    <x v="80"/>
    <x v="0"/>
    <d v="2013-12-31T00:00:00"/>
    <n v="6566000000"/>
    <n v="4562000000"/>
    <n v="234000000"/>
    <n v="0"/>
    <n v="628000000"/>
    <n v="862000000"/>
    <x v="316"/>
    <x v="316"/>
    <x v="318"/>
    <n v="0.17392628693268353"/>
    <x v="10"/>
    <x v="5"/>
    <m/>
  </r>
  <r>
    <x v="80"/>
    <x v="1"/>
    <d v="2014-12-31T00:00:00"/>
    <n v="7179000000"/>
    <n v="5090000000"/>
    <n v="252000000"/>
    <n v="0"/>
    <n v="685000000"/>
    <n v="937000000"/>
    <x v="317"/>
    <x v="317"/>
    <x v="319"/>
    <n v="0.16046803175929794"/>
    <x v="10"/>
    <x v="5"/>
    <m/>
  </r>
  <r>
    <x v="80"/>
    <x v="2"/>
    <d v="2015-12-31T00:00:00"/>
    <n v="6456000000"/>
    <n v="4281000000"/>
    <n v="262000000"/>
    <n v="0"/>
    <n v="750000000"/>
    <n v="1012000000"/>
    <x v="318"/>
    <x v="318"/>
    <x v="320"/>
    <n v="0.18014250309789342"/>
    <x v="10"/>
    <x v="5"/>
    <m/>
  </r>
  <r>
    <x v="80"/>
    <x v="3"/>
    <d v="2016-12-31T00:00:00"/>
    <n v="6399000000"/>
    <n v="4010000000"/>
    <n v="281000000"/>
    <n v="0"/>
    <n v="811000000"/>
    <n v="1092000000"/>
    <x v="319"/>
    <x v="319"/>
    <x v="321"/>
    <n v="0.20268791998749805"/>
    <x v="10"/>
    <x v="5"/>
    <m/>
  </r>
  <r>
    <x v="81"/>
    <x v="0"/>
    <d v="2012-12-31T00:00:00"/>
    <n v="8110000000"/>
    <n v="6781000000"/>
    <n v="1105000000"/>
    <n v="0"/>
    <n v="88000000"/>
    <n v="1193000000"/>
    <x v="320"/>
    <x v="320"/>
    <x v="322"/>
    <n v="1.6769420468557335E-2"/>
    <x v="26"/>
    <x v="3"/>
    <m/>
  </r>
  <r>
    <x v="81"/>
    <x v="1"/>
    <d v="2013-12-31T00:00:00"/>
    <n v="10863000000"/>
    <n v="8995000000"/>
    <n v="1264000000"/>
    <n v="0"/>
    <n v="327000000"/>
    <n v="1591000000"/>
    <x v="321"/>
    <x v="321"/>
    <x v="323"/>
    <n v="2.5499401638589707E-2"/>
    <x v="26"/>
    <x v="3"/>
    <m/>
  </r>
  <r>
    <x v="81"/>
    <x v="2"/>
    <d v="2014-12-31T00:00:00"/>
    <n v="16560000000"/>
    <n v="12678000000"/>
    <n v="2012000000"/>
    <n v="0"/>
    <n v="1406000000"/>
    <n v="3418000000"/>
    <x v="322"/>
    <x v="322"/>
    <x v="324"/>
    <n v="2.8019323671497585E-2"/>
    <x v="26"/>
    <x v="3"/>
    <m/>
  </r>
  <r>
    <x v="81"/>
    <x v="3"/>
    <d v="2015-12-31T00:00:00"/>
    <n v="22760000000"/>
    <n v="17242000000"/>
    <n v="2977000000"/>
    <n v="0"/>
    <n v="1836000000"/>
    <n v="4813000000"/>
    <x v="323"/>
    <x v="323"/>
    <x v="325"/>
    <n v="3.0975395430579963E-2"/>
    <x v="26"/>
    <x v="3"/>
    <m/>
  </r>
  <r>
    <x v="82"/>
    <x v="0"/>
    <d v="2012-12-31T00:00:00"/>
    <n v="7452000000"/>
    <n v="4747000000"/>
    <n v="365000000"/>
    <n v="0"/>
    <n v="1050000000"/>
    <n v="1415000000"/>
    <x v="324"/>
    <x v="324"/>
    <x v="326"/>
    <n v="0.17310789049919484"/>
    <x v="10"/>
    <x v="5"/>
    <m/>
  </r>
  <r>
    <x v="82"/>
    <x v="1"/>
    <d v="2013-12-31T00:00:00"/>
    <n v="8106000000"/>
    <n v="5755000000"/>
    <n v="387000000"/>
    <n v="0"/>
    <n v="954000000"/>
    <n v="1341000000"/>
    <x v="325"/>
    <x v="325"/>
    <x v="327"/>
    <n v="0.12459906242289662"/>
    <x v="10"/>
    <x v="5"/>
    <m/>
  </r>
  <r>
    <x v="82"/>
    <x v="2"/>
    <d v="2014-12-31T00:00:00"/>
    <n v="9226000000"/>
    <n v="6890000000"/>
    <n v="388000000"/>
    <n v="0"/>
    <n v="1013000000"/>
    <n v="1401000000"/>
    <x v="326"/>
    <x v="326"/>
    <x v="328"/>
    <n v="0.10134402774766962"/>
    <x v="10"/>
    <x v="5"/>
    <m/>
  </r>
  <r>
    <x v="82"/>
    <x v="3"/>
    <d v="2015-12-31T00:00:00"/>
    <n v="7386000000"/>
    <n v="5109000000"/>
    <n v="374000000"/>
    <n v="0"/>
    <n v="970000000"/>
    <n v="1344000000"/>
    <x v="327"/>
    <x v="327"/>
    <x v="329"/>
    <n v="0.12632006498781478"/>
    <x v="10"/>
    <x v="5"/>
    <m/>
  </r>
  <r>
    <x v="83"/>
    <x v="0"/>
    <d v="2012-12-31T00:00:00"/>
    <n v="23771000000"/>
    <n v="1403000000"/>
    <n v="11188000000"/>
    <n v="0"/>
    <n v="5024000000"/>
    <n v="16212000000"/>
    <x v="328"/>
    <x v="328"/>
    <x v="330"/>
    <n v="0.25897101510243575"/>
    <x v="34"/>
    <x v="6"/>
    <m/>
  </r>
  <r>
    <x v="83"/>
    <x v="1"/>
    <d v="2013-12-31T00:00:00"/>
    <n v="24176000000"/>
    <n v="1241000000"/>
    <n v="11682000000"/>
    <n v="0"/>
    <n v="4124000000"/>
    <n v="15806000000"/>
    <x v="329"/>
    <x v="329"/>
    <x v="331"/>
    <n v="0.29487921906022502"/>
    <x v="34"/>
    <x v="6"/>
    <m/>
  </r>
  <r>
    <x v="83"/>
    <x v="2"/>
    <d v="2014-12-31T00:00:00"/>
    <n v="23869000000"/>
    <n v="1088000000"/>
    <n v="11648000000"/>
    <n v="0"/>
    <n v="4073000000"/>
    <n v="15721000000"/>
    <x v="330"/>
    <x v="330"/>
    <x v="332"/>
    <n v="0.29578113871548872"/>
    <x v="34"/>
    <x v="6"/>
    <m/>
  </r>
  <r>
    <x v="83"/>
    <x v="3"/>
    <d v="2015-12-31T00:00:00"/>
    <n v="25038000000"/>
    <n v="1091000000"/>
    <n v="12566000000"/>
    <n v="0"/>
    <n v="4966000000"/>
    <n v="17532000000"/>
    <x v="331"/>
    <x v="331"/>
    <x v="333"/>
    <n v="0.2562105599488777"/>
    <x v="34"/>
    <x v="6"/>
    <m/>
  </r>
  <r>
    <x v="84"/>
    <x v="0"/>
    <d v="2012-12-31T00:00:00"/>
    <n v="1204546000"/>
    <n v="290054000"/>
    <n v="170113000"/>
    <n v="0"/>
    <n v="451405000"/>
    <n v="621518000"/>
    <x v="332"/>
    <x v="332"/>
    <x v="334"/>
    <n v="0.2432235879742243"/>
    <x v="27"/>
    <x v="9"/>
    <m/>
  </r>
  <r>
    <x v="84"/>
    <x v="1"/>
    <d v="2013-12-31T00:00:00"/>
    <n v="1746278000"/>
    <n v="400281000"/>
    <n v="147651000"/>
    <n v="0"/>
    <n v="651052000"/>
    <n v="798703000"/>
    <x v="333"/>
    <x v="333"/>
    <x v="335"/>
    <n v="0.31340599835764982"/>
    <x v="27"/>
    <x v="9"/>
    <m/>
  </r>
  <r>
    <x v="84"/>
    <x v="2"/>
    <d v="2014-12-31T00:00:00"/>
    <n v="2173011000"/>
    <n v="524880000"/>
    <n v="129602000"/>
    <n v="0"/>
    <n v="632760000"/>
    <n v="762362000"/>
    <x v="334"/>
    <x v="334"/>
    <x v="336"/>
    <n v="0.40762287903742778"/>
    <x v="27"/>
    <x v="9"/>
    <m/>
  </r>
  <r>
    <x v="84"/>
    <x v="3"/>
    <d v="2015-12-31T00:00:00"/>
    <n v="1357150000"/>
    <n v="580994000"/>
    <n v="112253000"/>
    <n v="0"/>
    <n v="622211000"/>
    <n v="734464000"/>
    <x v="335"/>
    <x v="335"/>
    <x v="337"/>
    <n v="3.0720259367055962E-2"/>
    <x v="27"/>
    <x v="9"/>
    <m/>
  </r>
  <r>
    <x v="85"/>
    <x v="0"/>
    <d v="2013-09-30T00:00:00"/>
    <n v="4474000000"/>
    <n v="3103000000"/>
    <n v="495000000"/>
    <n v="0"/>
    <n v="0"/>
    <n v="495000000"/>
    <x v="336"/>
    <x v="336"/>
    <x v="338"/>
    <n v="0.19579794367456416"/>
    <x v="53"/>
    <x v="0"/>
    <m/>
  </r>
  <r>
    <x v="85"/>
    <x v="1"/>
    <d v="2014-09-30T00:00:00"/>
    <n v="4979000000"/>
    <n v="3469000000"/>
    <n v="594000000"/>
    <n v="0"/>
    <n v="0"/>
    <n v="594000000"/>
    <x v="337"/>
    <x v="337"/>
    <x v="339"/>
    <n v="0.18397268527816832"/>
    <x v="53"/>
    <x v="0"/>
    <m/>
  </r>
  <r>
    <x v="85"/>
    <x v="2"/>
    <d v="2015-09-30T00:00:00"/>
    <n v="5244000000"/>
    <n v="3630000000"/>
    <n v="606000000"/>
    <n v="0"/>
    <n v="0"/>
    <n v="606000000"/>
    <x v="338"/>
    <x v="302"/>
    <x v="340"/>
    <n v="0.19221967963386727"/>
    <x v="53"/>
    <x v="0"/>
    <m/>
  </r>
  <r>
    <x v="85"/>
    <x v="3"/>
    <d v="2016-09-30T00:00:00"/>
    <n v="5259000000"/>
    <n v="3642000000"/>
    <n v="638000000"/>
    <n v="0"/>
    <n v="0"/>
    <n v="638000000"/>
    <x v="339"/>
    <x v="338"/>
    <x v="341"/>
    <n v="0.18615706408062369"/>
    <x v="53"/>
    <x v="0"/>
    <m/>
  </r>
  <r>
    <x v="86"/>
    <x v="0"/>
    <d v="2013-10-31T00:00:00"/>
    <n v="1587725000"/>
    <n v="560917000"/>
    <n v="610735000"/>
    <n v="58827000"/>
    <n v="30239000"/>
    <n v="699801000"/>
    <x v="340"/>
    <x v="339"/>
    <x v="342"/>
    <n v="0.20595947031129447"/>
    <x v="54"/>
    <x v="3"/>
    <m/>
  </r>
  <r>
    <x v="86"/>
    <x v="1"/>
    <d v="2014-10-31T00:00:00"/>
    <n v="1717776000"/>
    <n v="626206000"/>
    <n v="683115000"/>
    <n v="66259000"/>
    <n v="35710000"/>
    <n v="785084000"/>
    <x v="341"/>
    <x v="340"/>
    <x v="343"/>
    <n v="0.17842023639869226"/>
    <x v="54"/>
    <x v="3"/>
    <m/>
  </r>
  <r>
    <x v="86"/>
    <x v="2"/>
    <d v="2015-10-31T00:00:00"/>
    <n v="1797060000"/>
    <n v="726798000"/>
    <n v="712543000"/>
    <n v="69589000"/>
    <n v="51459000"/>
    <n v="833591000"/>
    <x v="342"/>
    <x v="341"/>
    <x v="344"/>
    <n v="0.13169899725106562"/>
    <x v="54"/>
    <x v="3"/>
    <m/>
  </r>
  <r>
    <x v="86"/>
    <x v="3"/>
    <d v="2016-10-31T00:00:00"/>
    <n v="1966814000"/>
    <n v="793735000"/>
    <n v="722798000"/>
    <n v="65411000"/>
    <n v="60790000"/>
    <n v="848999000"/>
    <x v="343"/>
    <x v="342"/>
    <x v="345"/>
    <n v="0.16477409658462874"/>
    <x v="54"/>
    <x v="3"/>
    <m/>
  </r>
  <r>
    <x v="87"/>
    <x v="0"/>
    <d v="2013-09-01T00:00:00"/>
    <n v="105156000000"/>
    <n v="91948000000"/>
    <n v="10104000000"/>
    <n v="0"/>
    <n v="0"/>
    <n v="10104000000"/>
    <x v="344"/>
    <x v="343"/>
    <x v="346"/>
    <n v="2.9518049374263E-2"/>
    <x v="55"/>
    <x v="4"/>
    <m/>
  </r>
  <r>
    <x v="87"/>
    <x v="1"/>
    <d v="2014-08-31T00:00:00"/>
    <n v="112640000000"/>
    <n v="98458000000"/>
    <n v="10899000000"/>
    <n v="0"/>
    <n v="0"/>
    <n v="10899000000"/>
    <x v="345"/>
    <x v="344"/>
    <x v="347"/>
    <n v="2.9145951704545453E-2"/>
    <x v="55"/>
    <x v="4"/>
    <m/>
  </r>
  <r>
    <x v="87"/>
    <x v="2"/>
    <d v="2015-08-30T00:00:00"/>
    <n v="116199000000"/>
    <n v="101065000000"/>
    <n v="11445000000"/>
    <n v="0"/>
    <n v="0"/>
    <n v="11445000000"/>
    <x v="346"/>
    <x v="345"/>
    <x v="348"/>
    <n v="3.1747261164037553E-2"/>
    <x v="55"/>
    <x v="4"/>
    <m/>
  </r>
  <r>
    <x v="87"/>
    <x v="3"/>
    <d v="2016-08-28T00:00:00"/>
    <n v="118719000000"/>
    <n v="102901000000"/>
    <n v="12068000000"/>
    <n v="0"/>
    <n v="0"/>
    <n v="12068000000"/>
    <x v="347"/>
    <x v="346"/>
    <x v="349"/>
    <n v="3.1587193288353167E-2"/>
    <x v="55"/>
    <x v="4"/>
    <m/>
  </r>
  <r>
    <x v="88"/>
    <x v="0"/>
    <d v="2003-06-30T00:00:00"/>
    <n v="1577000"/>
    <n v="258000"/>
    <n v="2410000"/>
    <n v="65000"/>
    <n v="0"/>
    <n v="2475000"/>
    <x v="348"/>
    <x v="347"/>
    <x v="350"/>
    <n v="-0.73303741280913126"/>
    <x v="56"/>
    <x v="4"/>
    <m/>
  </r>
  <r>
    <x v="88"/>
    <x v="1"/>
    <d v="2004-06-30T00:00:00"/>
    <n v="1514000"/>
    <n v="142000"/>
    <n v="3940000"/>
    <n v="30000"/>
    <n v="163000"/>
    <n v="4133000"/>
    <x v="349"/>
    <x v="348"/>
    <x v="351"/>
    <n v="-1.8236459709379129"/>
    <x v="56"/>
    <x v="4"/>
    <m/>
  </r>
  <r>
    <x v="88"/>
    <x v="2"/>
    <d v="2006-02-28T00:00:00"/>
    <n v="79562000"/>
    <n v="75508000"/>
    <n v="15359000"/>
    <n v="0"/>
    <n v="0"/>
    <n v="15359000"/>
    <x v="350"/>
    <x v="349"/>
    <x v="352"/>
    <n v="-0.14209044518740102"/>
    <x v="56"/>
    <x v="4"/>
    <m/>
  </r>
  <r>
    <x v="88"/>
    <x v="3"/>
    <d v="2007-02-28T00:00:00"/>
    <n v="99642000"/>
    <n v="84477000"/>
    <n v="25853000"/>
    <n v="0"/>
    <n v="0"/>
    <n v="25853000"/>
    <x v="351"/>
    <x v="350"/>
    <x v="353"/>
    <n v="-0.10726400513839546"/>
    <x v="56"/>
    <x v="4"/>
    <m/>
  </r>
  <r>
    <x v="89"/>
    <x v="0"/>
    <d v="2013-07-28T00:00:00"/>
    <n v="8052000000"/>
    <n v="5140000000"/>
    <n v="1653000000"/>
    <n v="128000000"/>
    <n v="0"/>
    <n v="1781000000"/>
    <x v="352"/>
    <x v="351"/>
    <x v="354"/>
    <n v="0.14046199701937406"/>
    <x v="40"/>
    <x v="4"/>
    <m/>
  </r>
  <r>
    <x v="89"/>
    <x v="1"/>
    <d v="2014-08-03T00:00:00"/>
    <n v="8268000000"/>
    <n v="5297000000"/>
    <n v="1527000000"/>
    <n v="122000000"/>
    <n v="0"/>
    <n v="1649000000"/>
    <x v="353"/>
    <x v="352"/>
    <x v="355"/>
    <n v="0.15989356555394291"/>
    <x v="40"/>
    <x v="4"/>
    <m/>
  </r>
  <r>
    <x v="89"/>
    <x v="2"/>
    <d v="2015-08-02T00:00:00"/>
    <n v="8082000000"/>
    <n v="5300000000"/>
    <n v="1509000000"/>
    <n v="117000000"/>
    <n v="0"/>
    <n v="1626000000"/>
    <x v="354"/>
    <x v="353"/>
    <x v="356"/>
    <n v="0.14303390249938133"/>
    <x v="40"/>
    <x v="4"/>
    <m/>
  </r>
  <r>
    <x v="89"/>
    <x v="3"/>
    <d v="2016-07-31T00:00:00"/>
    <n v="7961000000"/>
    <n v="5181000000"/>
    <n v="1665000000"/>
    <n v="124000000"/>
    <n v="0"/>
    <n v="1789000000"/>
    <x v="355"/>
    <x v="354"/>
    <x v="357"/>
    <n v="0.12448184901394298"/>
    <x v="40"/>
    <x v="4"/>
    <m/>
  </r>
  <r>
    <x v="90"/>
    <x v="0"/>
    <d v="2013-01-31T00:00:00"/>
    <n v="3050195000"/>
    <n v="683579000"/>
    <n v="2047847000"/>
    <n v="429479000"/>
    <n v="0"/>
    <n v="2477326000"/>
    <x v="356"/>
    <x v="355"/>
    <x v="358"/>
    <n v="-3.6296040089240193E-2"/>
    <x v="16"/>
    <x v="2"/>
    <m/>
  </r>
  <r>
    <x v="90"/>
    <x v="1"/>
    <d v="2014-01-31T00:00:00"/>
    <n v="4071003000"/>
    <n v="968428000"/>
    <n v="2764851000"/>
    <n v="623798000"/>
    <n v="0"/>
    <n v="3388649000"/>
    <x v="357"/>
    <x v="356"/>
    <x v="359"/>
    <n v="-7.0271134656496204E-2"/>
    <x v="16"/>
    <x v="2"/>
    <m/>
  </r>
  <r>
    <x v="90"/>
    <x v="2"/>
    <d v="2015-01-31T00:00:00"/>
    <n v="5373586000"/>
    <n v="1289270000"/>
    <n v="3437032000"/>
    <n v="792917000"/>
    <n v="0"/>
    <n v="4229949000"/>
    <x v="358"/>
    <x v="357"/>
    <x v="360"/>
    <n v="-2.7101641250368003E-2"/>
    <x v="16"/>
    <x v="2"/>
    <m/>
  </r>
  <r>
    <x v="90"/>
    <x v="3"/>
    <d v="2016-01-31T00:00:00"/>
    <n v="6667216000"/>
    <n v="1654548000"/>
    <n v="3951445000"/>
    <n v="946300000"/>
    <n v="0"/>
    <n v="4897745000"/>
    <x v="359"/>
    <x v="358"/>
    <x v="361"/>
    <n v="1.7237029668755295E-2"/>
    <x v="16"/>
    <x v="2"/>
    <m/>
  </r>
  <r>
    <x v="91"/>
    <x v="0"/>
    <d v="2013-07-27T00:00:00"/>
    <n v="48607000000"/>
    <n v="19167000000"/>
    <n v="11802000000"/>
    <n v="5942000000"/>
    <n v="395000000"/>
    <n v="18139000000"/>
    <x v="360"/>
    <x v="359"/>
    <x v="362"/>
    <n v="0.2324973769210196"/>
    <x v="57"/>
    <x v="2"/>
    <m/>
  </r>
  <r>
    <x v="91"/>
    <x v="1"/>
    <d v="2014-07-26T00:00:00"/>
    <n v="47142000000"/>
    <n v="19373000000"/>
    <n v="11437000000"/>
    <n v="6294000000"/>
    <n v="275000000"/>
    <n v="18006000000"/>
    <x v="361"/>
    <x v="360"/>
    <x v="363"/>
    <n v="0.20709770480675407"/>
    <x v="57"/>
    <x v="2"/>
    <m/>
  </r>
  <r>
    <x v="91"/>
    <x v="2"/>
    <d v="2015-07-25T00:00:00"/>
    <n v="49161000000"/>
    <n v="19480000000"/>
    <n v="11861000000"/>
    <n v="6207000000"/>
    <n v="359000000"/>
    <n v="18427000000"/>
    <x v="362"/>
    <x v="361"/>
    <x v="364"/>
    <n v="0.22892129940399911"/>
    <x v="57"/>
    <x v="2"/>
    <m/>
  </r>
  <r>
    <x v="91"/>
    <x v="3"/>
    <d v="2016-07-30T00:00:00"/>
    <n v="49247000000"/>
    <n v="18287000000"/>
    <n v="11433000000"/>
    <n v="6296000000"/>
    <n v="303000000"/>
    <n v="18032000000"/>
    <x v="363"/>
    <x v="362"/>
    <x v="365"/>
    <n v="0.26251345259609721"/>
    <x v="57"/>
    <x v="2"/>
    <m/>
  </r>
  <r>
    <x v="92"/>
    <x v="0"/>
    <d v="2015-04-03T00:00:00"/>
    <n v="4069746000"/>
    <n v="3282301000"/>
    <n v="194207000"/>
    <n v="0"/>
    <n v="137058000"/>
    <n v="331265000"/>
    <x v="364"/>
    <x v="363"/>
    <x v="366"/>
    <n v="0.11209053341412462"/>
    <x v="58"/>
    <x v="2"/>
    <m/>
  </r>
  <r>
    <x v="92"/>
    <x v="1"/>
    <d v="2016-04-01T00:00:00"/>
    <n v="4250447000"/>
    <n v="3575631000"/>
    <n v="187244000"/>
    <n v="0"/>
    <n v="182242000"/>
    <n v="369486000"/>
    <x v="365"/>
    <x v="364"/>
    <x v="367"/>
    <n v="7.1834797610698359E-2"/>
    <x v="58"/>
    <x v="2"/>
    <m/>
  </r>
  <r>
    <x v="93"/>
    <x v="0"/>
    <d v="2013-12-31T00:00:00"/>
    <n v="12026000000"/>
    <n v="3931000000"/>
    <n v="3518000000"/>
    <n v="0"/>
    <n v="1104000000"/>
    <n v="4622000000"/>
    <x v="366"/>
    <x v="365"/>
    <x v="368"/>
    <n v="0.28879095293530682"/>
    <x v="59"/>
    <x v="0"/>
    <m/>
  </r>
  <r>
    <x v="93"/>
    <x v="1"/>
    <d v="2014-12-26T00:00:00"/>
    <n v="12669000000"/>
    <n v="4100000000"/>
    <n v="3805000000"/>
    <n v="0"/>
    <n v="1151000000"/>
    <n v="4956000000"/>
    <x v="367"/>
    <x v="366"/>
    <x v="369"/>
    <n v="0.28518430815376117"/>
    <x v="59"/>
    <x v="0"/>
    <m/>
  </r>
  <r>
    <x v="93"/>
    <x v="2"/>
    <d v="2015-12-25T00:00:00"/>
    <n v="11811000000"/>
    <n v="3293000000"/>
    <n v="3726000000"/>
    <n v="0"/>
    <n v="1208000000"/>
    <n v="4934000000"/>
    <x v="368"/>
    <x v="187"/>
    <x v="370"/>
    <n v="0.30344594022521376"/>
    <x v="59"/>
    <x v="0"/>
    <m/>
  </r>
  <r>
    <x v="93"/>
    <x v="3"/>
    <d v="2016-12-30T00:00:00"/>
    <n v="11069000000"/>
    <n v="2782000000"/>
    <n v="3597000000"/>
    <n v="0"/>
    <n v="1301000000"/>
    <n v="4898000000"/>
    <x v="369"/>
    <x v="367"/>
    <x v="371"/>
    <n v="0.30617038576203814"/>
    <x v="59"/>
    <x v="0"/>
    <m/>
  </r>
  <r>
    <x v="94"/>
    <x v="0"/>
    <d v="2013-05-31T00:00:00"/>
    <n v="4245964000"/>
    <n v="2492655000"/>
    <n v="1187331000"/>
    <n v="0"/>
    <n v="0"/>
    <n v="1187331000"/>
    <x v="370"/>
    <x v="368"/>
    <x v="372"/>
    <n v="0.13329788005739096"/>
    <x v="60"/>
    <x v="0"/>
    <m/>
  </r>
  <r>
    <x v="94"/>
    <x v="1"/>
    <d v="2014-05-31T00:00:00"/>
    <n v="4193844000"/>
    <n v="2444085000"/>
    <n v="1147039000"/>
    <n v="0"/>
    <n v="0"/>
    <n v="1147039000"/>
    <x v="371"/>
    <x v="369"/>
    <x v="373"/>
    <n v="0.14371540763080362"/>
    <x v="60"/>
    <x v="0"/>
    <m/>
  </r>
  <r>
    <x v="94"/>
    <x v="2"/>
    <d v="2015-05-31T00:00:00"/>
    <n v="4476886000"/>
    <n v="2555549000"/>
    <n v="1224930000"/>
    <n v="0"/>
    <n v="0"/>
    <n v="1224930000"/>
    <x v="372"/>
    <x v="370"/>
    <x v="374"/>
    <n v="0.15555611646130815"/>
    <x v="60"/>
    <x v="0"/>
    <m/>
  </r>
  <r>
    <x v="94"/>
    <x v="3"/>
    <d v="2016-05-31T00:00:00"/>
    <n v="4905458000"/>
    <n v="2775588000"/>
    <n v="1348122000"/>
    <n v="0"/>
    <n v="0"/>
    <n v="1348122000"/>
    <x v="373"/>
    <x v="371"/>
    <x v="375"/>
    <n v="0.15936289740937543"/>
    <x v="60"/>
    <x v="0"/>
    <m/>
  </r>
  <r>
    <x v="95"/>
    <x v="0"/>
    <d v="2012-12-31T00:00:00"/>
    <n v="18376000000"/>
    <n v="7639000000"/>
    <n v="3244000000"/>
    <n v="0"/>
    <n v="4780000000"/>
    <n v="8024000000"/>
    <x v="374"/>
    <x v="372"/>
    <x v="376"/>
    <n v="0.14763822377013497"/>
    <x v="61"/>
    <x v="10"/>
    <m/>
  </r>
  <r>
    <x v="95"/>
    <x v="1"/>
    <d v="2013-12-31T00:00:00"/>
    <n v="18095000000"/>
    <n v="7507000000"/>
    <n v="3502000000"/>
    <n v="0"/>
    <n v="4541000000"/>
    <n v="8043000000"/>
    <x v="375"/>
    <x v="373"/>
    <x v="377"/>
    <n v="0.14064658745509809"/>
    <x v="61"/>
    <x v="10"/>
    <m/>
  </r>
  <r>
    <x v="95"/>
    <x v="2"/>
    <d v="2014-12-31T00:00:00"/>
    <n v="18031000000"/>
    <n v="7846000000"/>
    <n v="3347000000"/>
    <n v="0"/>
    <n v="4428000000"/>
    <n v="7775000000"/>
    <x v="376"/>
    <x v="374"/>
    <x v="378"/>
    <n v="0.1336586989074372"/>
    <x v="61"/>
    <x v="10"/>
    <m/>
  </r>
  <r>
    <x v="95"/>
    <x v="3"/>
    <d v="2015-12-31T00:00:00"/>
    <n v="17900000000"/>
    <n v="7778000000"/>
    <n v="3328000000"/>
    <n v="0"/>
    <n v="4189000000"/>
    <n v="7517000000"/>
    <x v="377"/>
    <x v="375"/>
    <x v="379"/>
    <n v="0.14553072625698324"/>
    <x v="61"/>
    <x v="10"/>
    <m/>
  </r>
  <r>
    <x v="96"/>
    <x v="0"/>
    <d v="2012-12-31T00:00:00"/>
    <n v="7346472000"/>
    <n v="4278241000"/>
    <n v="1557646000"/>
    <n v="0"/>
    <n v="149089000"/>
    <n v="1706735000"/>
    <x v="378"/>
    <x v="376"/>
    <x v="380"/>
    <n v="0.18532650774412535"/>
    <x v="58"/>
    <x v="2"/>
    <m/>
  </r>
  <r>
    <x v="96"/>
    <x v="1"/>
    <d v="2013-12-31T00:00:00"/>
    <n v="8843200000"/>
    <n v="5265500000"/>
    <n v="1727600000"/>
    <n v="0"/>
    <n v="172200000"/>
    <n v="1899800000"/>
    <x v="379"/>
    <x v="377"/>
    <x v="381"/>
    <n v="0.18973900850370906"/>
    <x v="58"/>
    <x v="2"/>
    <m/>
  </r>
  <r>
    <x v="96"/>
    <x v="2"/>
    <d v="2014-12-31T00:00:00"/>
    <n v="10262700000"/>
    <n v="6141100000"/>
    <n v="2037000000"/>
    <n v="0"/>
    <n v="199700000"/>
    <n v="2236700000"/>
    <x v="380"/>
    <x v="378"/>
    <x v="382"/>
    <n v="0.18366511736677482"/>
    <x v="58"/>
    <x v="2"/>
    <m/>
  </r>
  <r>
    <x v="96"/>
    <x v="3"/>
    <d v="2015-12-31T00:00:00"/>
    <n v="12416000000"/>
    <n v="7440200000"/>
    <n v="2508600000"/>
    <n v="0"/>
    <n v="325200000"/>
    <n v="2833800000"/>
    <x v="381"/>
    <x v="379"/>
    <x v="383"/>
    <n v="0.17251932989690721"/>
    <x v="58"/>
    <x v="2"/>
    <m/>
  </r>
  <r>
    <x v="97"/>
    <x v="0"/>
    <d v="2013-12-31T00:00:00"/>
    <n v="2918434000"/>
    <n v="502795000"/>
    <n v="1476916000"/>
    <n v="516338000"/>
    <n v="41668000"/>
    <n v="2034922000"/>
    <x v="382"/>
    <x v="380"/>
    <x v="384"/>
    <n v="0.13045249609893525"/>
    <x v="16"/>
    <x v="2"/>
    <m/>
  </r>
  <r>
    <x v="97"/>
    <x v="1"/>
    <d v="2014-12-31T00:00:00"/>
    <n v="3142856000"/>
    <n v="620219000"/>
    <n v="1600187000"/>
    <n v="553817000"/>
    <n v="39577000"/>
    <n v="2193581000"/>
    <x v="383"/>
    <x v="381"/>
    <x v="385"/>
    <n v="0.10469967443624525"/>
    <x v="16"/>
    <x v="2"/>
    <m/>
  </r>
  <r>
    <x v="97"/>
    <x v="2"/>
    <d v="2015-12-31T00:00:00"/>
    <n v="3275594000"/>
    <n v="614364000"/>
    <n v="1538027000"/>
    <n v="563975000"/>
    <n v="41595000"/>
    <n v="2143597000"/>
    <x v="384"/>
    <x v="382"/>
    <x v="386"/>
    <n v="0.1580272158271141"/>
    <x v="16"/>
    <x v="2"/>
    <m/>
  </r>
  <r>
    <x v="97"/>
    <x v="3"/>
    <d v="2016-12-31T00:00:00"/>
    <n v="3418265000"/>
    <n v="559541000"/>
    <n v="1620006000"/>
    <n v="489265000"/>
    <n v="29173000"/>
    <n v="2138444000"/>
    <x v="385"/>
    <x v="383"/>
    <x v="387"/>
    <n v="0.21071508499194766"/>
    <x v="16"/>
    <x v="2"/>
    <m/>
  </r>
  <r>
    <x v="98"/>
    <x v="0"/>
    <d v="2013-12-31T00:00:00"/>
    <n v="126761000000"/>
    <n v="102978000000"/>
    <n v="0"/>
    <n v="0"/>
    <n v="0"/>
    <n v="0"/>
    <x v="386"/>
    <x v="384"/>
    <x v="388"/>
    <n v="0.18762079819502844"/>
    <x v="62"/>
    <x v="4"/>
    <m/>
  </r>
  <r>
    <x v="98"/>
    <x v="1"/>
    <d v="2014-12-31T00:00:00"/>
    <n v="139367000000"/>
    <n v="114000000000"/>
    <n v="0"/>
    <n v="0"/>
    <n v="0"/>
    <n v="0"/>
    <x v="387"/>
    <x v="385"/>
    <x v="389"/>
    <n v="0.18201582871124442"/>
    <x v="62"/>
    <x v="4"/>
    <m/>
  </r>
  <r>
    <x v="98"/>
    <x v="2"/>
    <d v="2015-12-31T00:00:00"/>
    <n v="153290000000"/>
    <n v="126762000000"/>
    <n v="0"/>
    <n v="0"/>
    <n v="0"/>
    <n v="0"/>
    <x v="388"/>
    <x v="386"/>
    <x v="390"/>
    <n v="0.17305760323569705"/>
    <x v="62"/>
    <x v="4"/>
    <m/>
  </r>
  <r>
    <x v="98"/>
    <x v="3"/>
    <d v="2016-12-31T00:00:00"/>
    <n v="177526000000"/>
    <n v="148669000000"/>
    <n v="0"/>
    <n v="0"/>
    <n v="0"/>
    <n v="0"/>
    <x v="389"/>
    <x v="387"/>
    <x v="391"/>
    <n v="0.16255083762378469"/>
    <x v="62"/>
    <x v="4"/>
    <m/>
  </r>
  <r>
    <x v="99"/>
    <x v="0"/>
    <d v="2012-12-31T00:00:00"/>
    <n v="230590000000"/>
    <n v="163336000000"/>
    <n v="17100000000"/>
    <n v="0"/>
    <n v="13413000000"/>
    <n v="30513000000"/>
    <x v="390"/>
    <x v="388"/>
    <x v="392"/>
    <n v="0.15933474998915825"/>
    <x v="48"/>
    <x v="9"/>
    <m/>
  </r>
  <r>
    <x v="99"/>
    <x v="1"/>
    <d v="2013-12-31T00:00:00"/>
    <n v="220156000000"/>
    <n v="159323000000"/>
    <n v="17573000000"/>
    <n v="0"/>
    <n v="14186000000"/>
    <n v="31759000000"/>
    <x v="391"/>
    <x v="389"/>
    <x v="393"/>
    <n v="0.13206090226929995"/>
    <x v="48"/>
    <x v="9"/>
    <m/>
  </r>
  <r>
    <x v="99"/>
    <x v="2"/>
    <d v="2014-12-31T00:00:00"/>
    <n v="200494000000"/>
    <n v="144956000000"/>
    <n v="17034000000"/>
    <n v="0"/>
    <n v="16793000000"/>
    <n v="33827000000"/>
    <x v="392"/>
    <x v="390"/>
    <x v="394"/>
    <n v="0.10828752980139056"/>
    <x v="48"/>
    <x v="9"/>
    <m/>
  </r>
  <r>
    <x v="99"/>
    <x v="3"/>
    <d v="2015-12-31T00:00:00"/>
    <n v="129925000000"/>
    <n v="92785000000"/>
    <n v="16473000000"/>
    <n v="0"/>
    <n v="21037000000"/>
    <n v="37510000000"/>
    <x v="393"/>
    <x v="391"/>
    <x v="395"/>
    <n v="-2.8477968058495287E-3"/>
    <x v="48"/>
    <x v="9"/>
    <m/>
  </r>
  <r>
    <x v="100"/>
    <x v="0"/>
    <d v="2012-12-31T00:00:00"/>
    <n v="1819814000"/>
    <n v="343743000"/>
    <n v="133796000"/>
    <n v="0"/>
    <n v="579315000"/>
    <n v="713111000"/>
    <x v="394"/>
    <x v="392"/>
    <x v="396"/>
    <n v="0.41925163780474267"/>
    <x v="27"/>
    <x v="9"/>
    <m/>
  </r>
  <r>
    <x v="100"/>
    <x v="1"/>
    <d v="2013-12-31T00:00:00"/>
    <n v="2319919000"/>
    <n v="455436000"/>
    <n v="169815000"/>
    <n v="0"/>
    <n v="778655000"/>
    <n v="948470000"/>
    <x v="395"/>
    <x v="393"/>
    <x v="397"/>
    <n v="0.39484697526077417"/>
    <x v="27"/>
    <x v="9"/>
    <m/>
  </r>
  <r>
    <x v="100"/>
    <x v="2"/>
    <d v="2014-12-31T00:00:00"/>
    <n v="2660147000"/>
    <n v="538374000"/>
    <n v="204161000"/>
    <n v="0"/>
    <n v="986812000"/>
    <n v="1190973000"/>
    <x v="396"/>
    <x v="394"/>
    <x v="398"/>
    <n v="0.3499054751485538"/>
    <x v="27"/>
    <x v="9"/>
    <m/>
  </r>
  <r>
    <x v="100"/>
    <x v="3"/>
    <d v="2015-12-31T00:00:00"/>
    <n v="1803573000"/>
    <n v="541359000"/>
    <n v="230734000"/>
    <n v="0"/>
    <n v="1230853000"/>
    <n v="1461587000"/>
    <x v="397"/>
    <x v="395"/>
    <x v="399"/>
    <n v="-0.11054334922955711"/>
    <x v="27"/>
    <x v="9"/>
    <m/>
  </r>
  <r>
    <x v="101"/>
    <x v="0"/>
    <d v="2012-12-31T00:00:00"/>
    <n v="12835000000"/>
    <n v="8300000000"/>
    <n v="550000000"/>
    <n v="0"/>
    <n v="1127000000"/>
    <n v="1677000000"/>
    <x v="398"/>
    <x v="396"/>
    <x v="400"/>
    <n v="0.22267238021036229"/>
    <x v="11"/>
    <x v="5"/>
    <m/>
  </r>
  <r>
    <x v="101"/>
    <x v="1"/>
    <d v="2013-12-31T00:00:00"/>
    <n v="13120000000"/>
    <n v="8033000000"/>
    <n v="563000000"/>
    <n v="0"/>
    <n v="1208000000"/>
    <n v="1771000000"/>
    <x v="399"/>
    <x v="397"/>
    <x v="401"/>
    <n v="0.25274390243902439"/>
    <x v="11"/>
    <x v="5"/>
    <m/>
  </r>
  <r>
    <x v="101"/>
    <x v="2"/>
    <d v="2014-12-31T00:00:00"/>
    <n v="12436000000"/>
    <n v="7881000000"/>
    <n v="542000000"/>
    <n v="0"/>
    <n v="1292000000"/>
    <n v="1834000000"/>
    <x v="400"/>
    <x v="398"/>
    <x v="402"/>
    <n v="0.21880025731746541"/>
    <x v="11"/>
    <x v="5"/>
    <m/>
  </r>
  <r>
    <x v="101"/>
    <x v="3"/>
    <d v="2015-12-31T00:00:00"/>
    <n v="11683000000"/>
    <n v="6201000000"/>
    <n v="551000000"/>
    <n v="0"/>
    <n v="1395000000"/>
    <n v="1946000000"/>
    <x v="401"/>
    <x v="399"/>
    <x v="403"/>
    <n v="0.30266198750320977"/>
    <x v="11"/>
    <x v="5"/>
    <m/>
  </r>
  <r>
    <x v="102"/>
    <x v="0"/>
    <d v="2013-12-31T00:00:00"/>
    <n v="37773000000"/>
    <n v="20964000000"/>
    <n v="11349000000"/>
    <n v="0"/>
    <n v="1658000000"/>
    <n v="13007000000"/>
    <x v="402"/>
    <x v="400"/>
    <x v="404"/>
    <n v="0.10065390622931723"/>
    <x v="0"/>
    <x v="0"/>
    <m/>
  </r>
  <r>
    <x v="102"/>
    <x v="1"/>
    <d v="2014-12-31T00:00:00"/>
    <n v="40362000000"/>
    <n v="22967000000"/>
    <n v="12702000000"/>
    <n v="0"/>
    <n v="1771000000"/>
    <n v="14473000000"/>
    <x v="403"/>
    <x v="401"/>
    <x v="405"/>
    <n v="7.2394826817303401E-2"/>
    <x v="0"/>
    <x v="0"/>
    <m/>
  </r>
  <r>
    <x v="102"/>
    <x v="2"/>
    <d v="2015-12-31T00:00:00"/>
    <n v="40704000000"/>
    <n v="17096000000"/>
    <n v="13936000000"/>
    <n v="0"/>
    <n v="1835000000"/>
    <n v="15771000000"/>
    <x v="404"/>
    <x v="402"/>
    <x v="406"/>
    <n v="0.19253636006289307"/>
    <x v="0"/>
    <x v="0"/>
    <m/>
  </r>
  <r>
    <x v="102"/>
    <x v="3"/>
    <d v="2016-12-31T00:00:00"/>
    <n v="39639000000"/>
    <n v="15940000000"/>
    <n v="14845000000"/>
    <n v="0"/>
    <n v="1902000000"/>
    <n v="16747000000"/>
    <x v="405"/>
    <x v="403"/>
    <x v="407"/>
    <n v="0.17538283004112112"/>
    <x v="0"/>
    <x v="0"/>
    <m/>
  </r>
  <r>
    <x v="103"/>
    <x v="0"/>
    <d v="2013-12-31T00:00:00"/>
    <n v="28998000000"/>
    <n v="17642000000"/>
    <n v="6564000000"/>
    <n v="2037000000"/>
    <n v="0"/>
    <n v="8601000000"/>
    <x v="406"/>
    <x v="404"/>
    <x v="408"/>
    <n v="9.5006552176012143E-2"/>
    <x v="63"/>
    <x v="8"/>
    <m/>
  </r>
  <r>
    <x v="103"/>
    <x v="1"/>
    <d v="2014-12-31T00:00:00"/>
    <n v="28406000000"/>
    <n v="17023000000"/>
    <n v="5536000000"/>
    <n v="1958000000"/>
    <n v="0"/>
    <n v="7494000000"/>
    <x v="407"/>
    <x v="296"/>
    <x v="409"/>
    <n v="0.13690769555727664"/>
    <x v="63"/>
    <x v="8"/>
    <m/>
  </r>
  <r>
    <x v="103"/>
    <x v="2"/>
    <d v="2015-12-31T00:00:00"/>
    <n v="25130000000"/>
    <n v="15112000000"/>
    <n v="5074000000"/>
    <n v="1898000000"/>
    <n v="0"/>
    <n v="6972000000"/>
    <x v="408"/>
    <x v="405"/>
    <x v="410"/>
    <n v="0.12120970951054516"/>
    <x v="63"/>
    <x v="8"/>
    <m/>
  </r>
  <r>
    <x v="103"/>
    <x v="3"/>
    <d v="2016-12-31T00:00:00"/>
    <n v="24594000000"/>
    <n v="14469000000"/>
    <n v="5005000000"/>
    <n v="1641000000"/>
    <n v="0"/>
    <n v="6646000000"/>
    <x v="409"/>
    <x v="406"/>
    <x v="411"/>
    <n v="0.14145726599983735"/>
    <x v="63"/>
    <x v="8"/>
    <m/>
  </r>
  <r>
    <x v="104"/>
    <x v="0"/>
    <d v="2013-10-31T00:00:00"/>
    <n v="37795400000"/>
    <n v="25667300000"/>
    <n v="4426100000"/>
    <n v="1477300000"/>
    <n v="0"/>
    <n v="5903400000"/>
    <x v="410"/>
    <x v="407"/>
    <x v="412"/>
    <n v="0.16469464538012563"/>
    <x v="41"/>
    <x v="0"/>
    <m/>
  </r>
  <r>
    <x v="104"/>
    <x v="1"/>
    <d v="2014-10-31T00:00:00"/>
    <n v="36066900000"/>
    <n v="24775800000"/>
    <n v="4377700000"/>
    <n v="1452000000"/>
    <n v="0"/>
    <n v="5829700000"/>
    <x v="411"/>
    <x v="408"/>
    <x v="413"/>
    <n v="0.15142415899342609"/>
    <x v="41"/>
    <x v="0"/>
    <m/>
  </r>
  <r>
    <x v="104"/>
    <x v="2"/>
    <d v="2015-10-31T00:00:00"/>
    <n v="28862800000"/>
    <n v="20143200000"/>
    <n v="3834400000"/>
    <n v="1425100000"/>
    <n v="0"/>
    <n v="5259500000"/>
    <x v="412"/>
    <x v="409"/>
    <x v="414"/>
    <n v="0.11988095403079396"/>
    <x v="41"/>
    <x v="0"/>
    <m/>
  </r>
  <r>
    <x v="104"/>
    <x v="3"/>
    <d v="2016-10-31T00:00:00"/>
    <n v="26644000000"/>
    <n v="18248900000"/>
    <n v="4018300000"/>
    <n v="1389100000"/>
    <n v="0"/>
    <n v="5407400000"/>
    <x v="413"/>
    <x v="410"/>
    <x v="415"/>
    <n v="0.11213406395436121"/>
    <x v="41"/>
    <x v="0"/>
    <m/>
  </r>
  <r>
    <x v="105"/>
    <x v="0"/>
    <d v="2012-11-30T00:00:00"/>
    <n v="8984000000"/>
    <n v="845000000"/>
    <n v="3052000000"/>
    <n v="0"/>
    <n v="848000000"/>
    <n v="3900000000"/>
    <x v="414"/>
    <x v="411"/>
    <x v="416"/>
    <n v="0.47183882457702581"/>
    <x v="34"/>
    <x v="6"/>
    <m/>
  </r>
  <r>
    <x v="105"/>
    <x v="1"/>
    <d v="2013-12-31T00:00:00"/>
    <n v="9370000000"/>
    <n v="698000000"/>
    <n v="3194000000"/>
    <n v="0"/>
    <n v="1086000000"/>
    <n v="4280000000"/>
    <x v="415"/>
    <x v="412"/>
    <x v="417"/>
    <n v="0.46872998932764143"/>
    <x v="34"/>
    <x v="6"/>
    <m/>
  </r>
  <r>
    <x v="105"/>
    <x v="2"/>
    <d v="2014-12-31T00:00:00"/>
    <n v="9611000000"/>
    <n v="614000000"/>
    <n v="3340000000"/>
    <n v="0"/>
    <n v="1443000000"/>
    <n v="4783000000"/>
    <x v="416"/>
    <x v="413"/>
    <x v="418"/>
    <n v="0.43845593590677351"/>
    <x v="34"/>
    <x v="6"/>
    <m/>
  </r>
  <r>
    <x v="105"/>
    <x v="3"/>
    <d v="2015-12-31T00:00:00"/>
    <n v="10002000000"/>
    <n v="623000000"/>
    <n v="3615000000"/>
    <n v="0"/>
    <n v="1512000000"/>
    <n v="5127000000"/>
    <x v="417"/>
    <x v="414"/>
    <x v="419"/>
    <n v="0.4251149770045991"/>
    <x v="34"/>
    <x v="6"/>
    <m/>
  </r>
  <r>
    <x v="106"/>
    <x v="0"/>
    <d v="2013-02-01T00:00:00"/>
    <n v="16022128000"/>
    <n v="10936727000"/>
    <n v="3430125000"/>
    <n v="0"/>
    <n v="0"/>
    <n v="3430125000"/>
    <x v="418"/>
    <x v="415"/>
    <x v="420"/>
    <n v="0.10331186968422672"/>
    <x v="64"/>
    <x v="1"/>
    <m/>
  </r>
  <r>
    <x v="106"/>
    <x v="1"/>
    <d v="2014-01-31T00:00:00"/>
    <n v="17504167000"/>
    <n v="12068425000"/>
    <n v="3699557000"/>
    <n v="0"/>
    <n v="0"/>
    <n v="3699557000"/>
    <x v="419"/>
    <x v="416"/>
    <x v="421"/>
    <n v="9.918695359796327E-2"/>
    <x v="64"/>
    <x v="1"/>
    <m/>
  </r>
  <r>
    <x v="106"/>
    <x v="2"/>
    <d v="2015-01-30T00:00:00"/>
    <n v="18909588000"/>
    <n v="13107081000"/>
    <n v="4033414000"/>
    <n v="0"/>
    <n v="0"/>
    <n v="4033414000"/>
    <x v="420"/>
    <x v="417"/>
    <x v="422"/>
    <n v="9.3555343458567156E-2"/>
    <x v="64"/>
    <x v="1"/>
    <m/>
  </r>
  <r>
    <x v="106"/>
    <x v="3"/>
    <d v="2016-01-29T00:00:00"/>
    <n v="20368562000"/>
    <n v="14062471000"/>
    <n v="4365797000"/>
    <n v="0"/>
    <n v="0"/>
    <n v="4365797000"/>
    <x v="421"/>
    <x v="418"/>
    <x v="423"/>
    <n v="9.5259252960518279E-2"/>
    <x v="64"/>
    <x v="1"/>
    <m/>
  </r>
  <r>
    <x v="107"/>
    <x v="0"/>
    <d v="2012-12-31T00:00:00"/>
    <n v="7383000000"/>
    <n v="4365000000"/>
    <n v="1742000000"/>
    <n v="0"/>
    <n v="75000000"/>
    <n v="1817000000"/>
    <x v="422"/>
    <x v="419"/>
    <x v="424"/>
    <n v="0.16267100094812406"/>
    <x v="65"/>
    <x v="3"/>
    <m/>
  </r>
  <r>
    <x v="107"/>
    <x v="1"/>
    <d v="2013-12-31T00:00:00"/>
    <n v="7146000000"/>
    <n v="4326000000"/>
    <n v="1740000000"/>
    <n v="0"/>
    <n v="79000000"/>
    <n v="1819000000"/>
    <x v="423"/>
    <x v="154"/>
    <x v="425"/>
    <n v="0.14007836551917158"/>
    <x v="65"/>
    <x v="3"/>
    <m/>
  </r>
  <r>
    <x v="107"/>
    <x v="2"/>
    <d v="2014-12-31T00:00:00"/>
    <n v="7435000000"/>
    <n v="4637000000"/>
    <n v="1721000000"/>
    <n v="0"/>
    <n v="94000000"/>
    <n v="1815000000"/>
    <x v="424"/>
    <x v="420"/>
    <x v="426"/>
    <n v="0.13221250840618695"/>
    <x v="65"/>
    <x v="3"/>
    <m/>
  </r>
  <r>
    <x v="107"/>
    <x v="3"/>
    <d v="2015-12-31T00:00:00"/>
    <n v="7493000000"/>
    <n v="4657000000"/>
    <n v="1356000000"/>
    <n v="0"/>
    <n v="81000000"/>
    <n v="1437000000"/>
    <x v="425"/>
    <x v="421"/>
    <x v="427"/>
    <n v="0.18670759375417056"/>
    <x v="65"/>
    <x v="3"/>
    <m/>
  </r>
  <r>
    <x v="108"/>
    <x v="0"/>
    <d v="2013-09-30T00:00:00"/>
    <n v="6259300000"/>
    <n v="4853500000"/>
    <n v="649900000"/>
    <n v="0"/>
    <n v="0"/>
    <n v="649900000"/>
    <x v="426"/>
    <x v="422"/>
    <x v="428"/>
    <n v="0.12076430271755628"/>
    <x v="66"/>
    <x v="1"/>
    <m/>
  </r>
  <r>
    <x v="108"/>
    <x v="1"/>
    <d v="2014-09-30T00:00:00"/>
    <n v="8024900000"/>
    <n v="6268600000"/>
    <n v="826900000"/>
    <n v="0"/>
    <n v="0"/>
    <n v="826900000"/>
    <x v="427"/>
    <x v="423"/>
    <x v="429"/>
    <n v="0.11581452728382909"/>
    <x v="66"/>
    <x v="1"/>
    <m/>
  </r>
  <r>
    <x v="108"/>
    <x v="2"/>
    <d v="2015-09-30T00:00:00"/>
    <n v="10824000000"/>
    <n v="8535700000"/>
    <n v="1003000000"/>
    <n v="0"/>
    <n v="0"/>
    <n v="1003000000"/>
    <x v="428"/>
    <x v="424"/>
    <x v="430"/>
    <n v="0.11874538063562454"/>
    <x v="66"/>
    <x v="1"/>
    <m/>
  </r>
  <r>
    <x v="108"/>
    <x v="3"/>
    <d v="2016-09-30T00:00:00"/>
    <n v="12157400000"/>
    <n v="9502600000"/>
    <n v="1100300000"/>
    <n v="0"/>
    <n v="0"/>
    <n v="1100300000"/>
    <x v="429"/>
    <x v="425"/>
    <x v="431"/>
    <n v="0.12786451050389064"/>
    <x v="66"/>
    <x v="1"/>
    <m/>
  </r>
  <r>
    <x v="109"/>
    <x v="0"/>
    <d v="2012-12-31T00:00:00"/>
    <n v="18260400000"/>
    <n v="8846100000"/>
    <n v="5181200000"/>
    <n v="1137900000"/>
    <n v="0"/>
    <n v="6319100000"/>
    <x v="430"/>
    <x v="426"/>
    <x v="432"/>
    <n v="0.1695034062780662"/>
    <x v="53"/>
    <x v="0"/>
    <m/>
  </r>
  <r>
    <x v="109"/>
    <x v="1"/>
    <d v="2013-12-31T00:00:00"/>
    <n v="18283100000"/>
    <n v="8941100000"/>
    <n v="5117100000"/>
    <n v="1104400000"/>
    <n v="0"/>
    <n v="6221500000"/>
    <x v="431"/>
    <x v="427"/>
    <x v="433"/>
    <n v="0.17067674519091403"/>
    <x v="53"/>
    <x v="0"/>
    <m/>
  </r>
  <r>
    <x v="109"/>
    <x v="2"/>
    <d v="2014-12-31T00:00:00"/>
    <n v="19154000000"/>
    <n v="9261400000"/>
    <n v="5389000000"/>
    <n v="1157000000"/>
    <n v="0"/>
    <n v="6546000000"/>
    <x v="432"/>
    <x v="428"/>
    <x v="434"/>
    <n v="0.17472068497441787"/>
    <x v="53"/>
    <x v="0"/>
    <m/>
  </r>
  <r>
    <x v="109"/>
    <x v="3"/>
    <d v="2015-12-31T00:00:00"/>
    <n v="20563100000"/>
    <n v="9800600000"/>
    <n v="6054300000"/>
    <n v="1239100000"/>
    <n v="0"/>
    <n v="7293400000"/>
    <x v="433"/>
    <x v="429"/>
    <x v="435"/>
    <n v="0.16870510769290623"/>
    <x v="53"/>
    <x v="0"/>
    <m/>
  </r>
  <r>
    <x v="110"/>
    <x v="0"/>
    <d v="2013-09-28T00:00:00"/>
    <n v="45041000000"/>
    <n v="25034000000"/>
    <n v="8365000000"/>
    <n v="0"/>
    <n v="2192000000"/>
    <n v="10557000000"/>
    <x v="434"/>
    <x v="430"/>
    <x v="436"/>
    <n v="0.20980884083390688"/>
    <x v="67"/>
    <x v="1"/>
    <m/>
  </r>
  <r>
    <x v="110"/>
    <x v="1"/>
    <d v="2014-09-27T00:00:00"/>
    <n v="48813000000"/>
    <n v="26420000000"/>
    <n v="8565000000"/>
    <n v="0"/>
    <n v="2288000000"/>
    <n v="10853000000"/>
    <x v="435"/>
    <x v="431"/>
    <x v="437"/>
    <n v="0.23641243111466209"/>
    <x v="67"/>
    <x v="1"/>
    <m/>
  </r>
  <r>
    <x v="110"/>
    <x v="2"/>
    <d v="2015-10-03T00:00:00"/>
    <n v="52465000000"/>
    <n v="28364000000"/>
    <n v="8523000000"/>
    <n v="0"/>
    <n v="2354000000"/>
    <n v="10877000000"/>
    <x v="436"/>
    <x v="432"/>
    <x v="438"/>
    <n v="0.25205375011912706"/>
    <x v="67"/>
    <x v="1"/>
    <m/>
  </r>
  <r>
    <x v="110"/>
    <x v="3"/>
    <d v="2016-10-01T00:00:00"/>
    <n v="55632000000"/>
    <n v="29993000000"/>
    <n v="8754000000"/>
    <n v="0"/>
    <n v="2527000000"/>
    <n v="11281000000"/>
    <x v="437"/>
    <x v="433"/>
    <x v="439"/>
    <n v="0.25808886971527178"/>
    <x v="67"/>
    <x v="1"/>
    <m/>
  </r>
  <r>
    <x v="111"/>
    <x v="0"/>
    <d v="2013-12-31T00:00:00"/>
    <n v="5535000000"/>
    <n v="1689000000"/>
    <n v="1598000000"/>
    <n v="0"/>
    <n v="276000000"/>
    <n v="1874000000"/>
    <x v="438"/>
    <x v="434"/>
    <x v="440"/>
    <n v="0.35627822944896115"/>
    <x v="50"/>
    <x v="1"/>
    <m/>
  </r>
  <r>
    <x v="111"/>
    <x v="1"/>
    <d v="2014-12-31T00:00:00"/>
    <n v="6265000000"/>
    <n v="2124000000"/>
    <n v="1692000000"/>
    <n v="0"/>
    <n v="329000000"/>
    <n v="2021000000"/>
    <x v="439"/>
    <x v="435"/>
    <x v="441"/>
    <n v="0.33838786911412611"/>
    <x v="50"/>
    <x v="1"/>
    <m/>
  </r>
  <r>
    <x v="111"/>
    <x v="2"/>
    <d v="2015-12-31T00:00:00"/>
    <n v="6394000000"/>
    <n v="2343000000"/>
    <n v="1669000000"/>
    <n v="0"/>
    <n v="330000000"/>
    <n v="1999000000"/>
    <x v="440"/>
    <x v="436"/>
    <x v="442"/>
    <n v="0.32092586800125117"/>
    <x v="50"/>
    <x v="1"/>
    <m/>
  </r>
  <r>
    <x v="111"/>
    <x v="3"/>
    <d v="2016-12-31T00:00:00"/>
    <n v="6497000000"/>
    <n v="2432000000"/>
    <n v="1690000000"/>
    <n v="0"/>
    <n v="322000000"/>
    <n v="2012000000"/>
    <x v="441"/>
    <x v="437"/>
    <x v="443"/>
    <n v="0.3159919963059874"/>
    <x v="50"/>
    <x v="1"/>
    <m/>
  </r>
  <r>
    <x v="112"/>
    <x v="0"/>
    <d v="2013-12-31T00:00:00"/>
    <n v="5535000000"/>
    <n v="1689000000"/>
    <n v="1598000000"/>
    <n v="0"/>
    <n v="276000000"/>
    <n v="1874000000"/>
    <x v="438"/>
    <x v="434"/>
    <x v="440"/>
    <n v="0.35627822944896115"/>
    <x v="50"/>
    <x v="1"/>
    <m/>
  </r>
  <r>
    <x v="112"/>
    <x v="1"/>
    <d v="2014-12-31T00:00:00"/>
    <n v="6265000000"/>
    <n v="2124000000"/>
    <n v="1692000000"/>
    <n v="0"/>
    <n v="329000000"/>
    <n v="2021000000"/>
    <x v="439"/>
    <x v="435"/>
    <x v="441"/>
    <n v="0.33838786911412611"/>
    <x v="50"/>
    <x v="1"/>
    <m/>
  </r>
  <r>
    <x v="112"/>
    <x v="2"/>
    <d v="2015-12-31T00:00:00"/>
    <n v="6394000000"/>
    <n v="2343000000"/>
    <n v="1669000000"/>
    <n v="0"/>
    <n v="330000000"/>
    <n v="1999000000"/>
    <x v="440"/>
    <x v="436"/>
    <x v="442"/>
    <n v="0.32092586800125117"/>
    <x v="50"/>
    <x v="1"/>
    <m/>
  </r>
  <r>
    <x v="112"/>
    <x v="3"/>
    <d v="2016-12-31T00:00:00"/>
    <n v="6497000000"/>
    <n v="2432000000"/>
    <n v="1690000000"/>
    <n v="0"/>
    <n v="322000000"/>
    <n v="2012000000"/>
    <x v="441"/>
    <x v="437"/>
    <x v="443"/>
    <n v="0.3159919963059874"/>
    <x v="50"/>
    <x v="1"/>
    <m/>
  </r>
  <r>
    <x v="113"/>
    <x v="0"/>
    <d v="2013-12-31T00:00:00"/>
    <n v="15051000000"/>
    <n v="12274000000"/>
    <n v="916000000"/>
    <n v="0"/>
    <n v="97000000"/>
    <n v="1013000000"/>
    <x v="442"/>
    <x v="438"/>
    <x v="444"/>
    <n v="0.11720151484951166"/>
    <x v="39"/>
    <x v="1"/>
    <m/>
  </r>
  <r>
    <x v="113"/>
    <x v="1"/>
    <d v="2014-12-31T00:00:00"/>
    <n v="15499000000"/>
    <n v="12471000000"/>
    <n v="1036000000"/>
    <n v="0"/>
    <n v="94000000"/>
    <n v="1130000000"/>
    <x v="443"/>
    <x v="439"/>
    <x v="445"/>
    <n v="0.1224595135170011"/>
    <x v="39"/>
    <x v="1"/>
    <m/>
  </r>
  <r>
    <x v="113"/>
    <x v="2"/>
    <d v="2015-12-31T00:00:00"/>
    <n v="15165000000"/>
    <n v="12155000000"/>
    <n v="1017000000"/>
    <n v="0"/>
    <n v="93000000"/>
    <n v="1110000000"/>
    <x v="444"/>
    <x v="440"/>
    <x v="446"/>
    <n v="0.12528849324101549"/>
    <x v="39"/>
    <x v="1"/>
    <m/>
  </r>
  <r>
    <x v="113"/>
    <x v="3"/>
    <d v="2016-12-31T00:00:00"/>
    <n v="16661000000"/>
    <n v="13107000000"/>
    <n v="1145000000"/>
    <n v="0"/>
    <n v="134000000"/>
    <n v="1279000000"/>
    <x v="445"/>
    <x v="441"/>
    <x v="447"/>
    <n v="0.13654642578476683"/>
    <x v="39"/>
    <x v="1"/>
    <m/>
  </r>
  <r>
    <x v="114"/>
    <x v="0"/>
    <d v="2012-12-31T00:00:00"/>
    <n v="1279067000"/>
    <n v="461898000"/>
    <n v="68538000"/>
    <n v="0"/>
    <n v="382553000"/>
    <n v="451091000"/>
    <x v="446"/>
    <x v="442"/>
    <x v="448"/>
    <n v="0.2862070556116294"/>
    <x v="23"/>
    <x v="7"/>
    <m/>
  </r>
  <r>
    <x v="114"/>
    <x v="1"/>
    <d v="2013-12-31T00:00:00"/>
    <n v="1482259000"/>
    <n v="555660000"/>
    <n v="69323000"/>
    <n v="0"/>
    <n v="475464000"/>
    <n v="544787000"/>
    <x v="447"/>
    <x v="443"/>
    <x v="449"/>
    <n v="0.2575879114243867"/>
    <x v="23"/>
    <x v="7"/>
    <m/>
  </r>
  <r>
    <x v="114"/>
    <x v="2"/>
    <d v="2014-12-31T00:00:00"/>
    <n v="1616438000"/>
    <n v="603321000"/>
    <n v="89468000"/>
    <n v="0"/>
    <n v="538513000"/>
    <n v="627981000"/>
    <x v="448"/>
    <x v="444"/>
    <x v="450"/>
    <n v="0.238262154193356"/>
    <x v="23"/>
    <x v="7"/>
    <m/>
  </r>
  <r>
    <x v="114"/>
    <x v="3"/>
    <d v="2015-12-31T00:00:00"/>
    <n v="1763336000"/>
    <n v="651282000"/>
    <n v="139616000"/>
    <n v="0"/>
    <n v="570527000"/>
    <n v="710143000"/>
    <x v="449"/>
    <x v="445"/>
    <x v="451"/>
    <n v="0.22792649840983228"/>
    <x v="23"/>
    <x v="7"/>
    <m/>
  </r>
  <r>
    <x v="115"/>
    <x v="0"/>
    <d v="2013-02-02T00:00:00"/>
    <n v="7394500000"/>
    <n v="4741800000"/>
    <n v="1732600000"/>
    <n v="0"/>
    <n v="0"/>
    <n v="1732600000"/>
    <x v="450"/>
    <x v="446"/>
    <x v="452"/>
    <n v="0.12443031983230779"/>
    <x v="64"/>
    <x v="1"/>
    <m/>
  </r>
  <r>
    <x v="115"/>
    <x v="1"/>
    <d v="2014-02-01T00:00:00"/>
    <n v="7840300000"/>
    <n v="5050500000"/>
    <n v="1819500000"/>
    <n v="0"/>
    <n v="0"/>
    <n v="1819500000"/>
    <x v="451"/>
    <x v="447"/>
    <x v="453"/>
    <n v="0.12375801946354094"/>
    <x v="64"/>
    <x v="1"/>
    <m/>
  </r>
  <r>
    <x v="115"/>
    <x v="2"/>
    <d v="2015-01-31T00:00:00"/>
    <n v="8602200000"/>
    <n v="5568200000"/>
    <n v="1993800000"/>
    <n v="0"/>
    <n v="0"/>
    <n v="1993800000"/>
    <x v="452"/>
    <x v="448"/>
    <x v="454"/>
    <n v="0.12092255469531051"/>
    <x v="64"/>
    <x v="1"/>
    <m/>
  </r>
  <r>
    <x v="115"/>
    <x v="3"/>
    <d v="2016-01-30T00:00:00"/>
    <n v="15498400000"/>
    <n v="10841700000"/>
    <n v="3607000000"/>
    <n v="0"/>
    <n v="0"/>
    <n v="3607000000"/>
    <x v="453"/>
    <x v="449"/>
    <x v="455"/>
    <n v="6.7729572084860371E-2"/>
    <x v="64"/>
    <x v="1"/>
    <m/>
  </r>
  <r>
    <x v="116"/>
    <x v="0"/>
    <d v="2012-12-31T00:00:00"/>
    <n v="1663000000"/>
    <n v="0"/>
    <n v="1123200000"/>
    <n v="0"/>
    <n v="78300000"/>
    <n v="1201500000"/>
    <x v="454"/>
    <x v="450"/>
    <x v="456"/>
    <n v="0.27751052315093205"/>
    <x v="68"/>
    <x v="0"/>
    <m/>
  </r>
  <r>
    <x v="116"/>
    <x v="1"/>
    <d v="2013-12-31T00:00:00"/>
    <n v="1558400000"/>
    <n v="0"/>
    <n v="1058000000"/>
    <n v="0"/>
    <n v="60400000"/>
    <n v="1118400000"/>
    <x v="455"/>
    <x v="451"/>
    <x v="456"/>
    <n v="0.28234086242299794"/>
    <x v="68"/>
    <x v="0"/>
    <m/>
  </r>
  <r>
    <x v="116"/>
    <x v="2"/>
    <d v="2014-12-31T00:00:00"/>
    <n v="1584500000"/>
    <n v="0"/>
    <n v="1105700000"/>
    <n v="0"/>
    <n v="52500000"/>
    <n v="1158200000"/>
    <x v="456"/>
    <x v="452"/>
    <x v="456"/>
    <n v="0.26904386241716632"/>
    <x v="68"/>
    <x v="0"/>
    <m/>
  </r>
  <r>
    <x v="116"/>
    <x v="3"/>
    <d v="2015-12-31T00:00:00"/>
    <n v="1637100000"/>
    <n v="0"/>
    <n v="1209100000"/>
    <n v="0"/>
    <n v="58700000"/>
    <n v="1267800000"/>
    <x v="457"/>
    <x v="453"/>
    <x v="456"/>
    <n v="0.22558182151365219"/>
    <x v="68"/>
    <x v="0"/>
    <m/>
  </r>
  <r>
    <x v="117"/>
    <x v="0"/>
    <d v="2013-12-31T00:00:00"/>
    <n v="7155096000"/>
    <n v="4376505000"/>
    <n v="1616921000"/>
    <n v="0"/>
    <n v="0"/>
    <n v="1616921000"/>
    <x v="458"/>
    <x v="454"/>
    <x v="457"/>
    <n v="0.16235561339777971"/>
    <x v="52"/>
    <x v="0"/>
    <m/>
  </r>
  <r>
    <x v="117"/>
    <x v="1"/>
    <d v="2014-12-31T00:00:00"/>
    <n v="7752728000"/>
    <n v="4778479000"/>
    <n v="1758765000"/>
    <n v="0"/>
    <n v="0"/>
    <n v="1758765000"/>
    <x v="459"/>
    <x v="455"/>
    <x v="458"/>
    <n v="0.15678145808804334"/>
    <x v="52"/>
    <x v="0"/>
    <m/>
  </r>
  <r>
    <x v="117"/>
    <x v="2"/>
    <d v="2015-12-31T00:00:00"/>
    <n v="6956311000"/>
    <n v="4388167000"/>
    <n v="1647382000"/>
    <n v="0"/>
    <n v="0"/>
    <n v="1647382000"/>
    <x v="460"/>
    <x v="456"/>
    <x v="459"/>
    <n v="0.13236354728821068"/>
    <x v="52"/>
    <x v="0"/>
    <m/>
  </r>
  <r>
    <x v="117"/>
    <x v="3"/>
    <d v="2016-12-31T00:00:00"/>
    <n v="6794342000"/>
    <n v="4322373000"/>
    <n v="1757523000"/>
    <n v="0"/>
    <n v="0"/>
    <n v="1757523000"/>
    <x v="461"/>
    <x v="457"/>
    <x v="460"/>
    <n v="0.10515308178481449"/>
    <x v="52"/>
    <x v="0"/>
    <m/>
  </r>
  <r>
    <x v="118"/>
    <x v="0"/>
    <d v="2013-12-31T00:00:00"/>
    <n v="5997000000"/>
    <n v="2499000000"/>
    <n v="2337000000"/>
    <n v="0"/>
    <n v="115000000"/>
    <n v="2452000000"/>
    <x v="462"/>
    <x v="458"/>
    <x v="461"/>
    <n v="0.1744205436051359"/>
    <x v="69"/>
    <x v="4"/>
    <m/>
  </r>
  <r>
    <x v="118"/>
    <x v="1"/>
    <d v="2014-12-31T00:00:00"/>
    <n v="6121000000"/>
    <n v="2491000000"/>
    <n v="2335000000"/>
    <n v="0"/>
    <n v="115000000"/>
    <n v="2450000000"/>
    <x v="463"/>
    <x v="459"/>
    <x v="462"/>
    <n v="0.19277895768665251"/>
    <x v="69"/>
    <x v="4"/>
    <m/>
  </r>
  <r>
    <x v="118"/>
    <x v="2"/>
    <d v="2015-12-31T00:00:00"/>
    <n v="6282000000"/>
    <n v="2559000000"/>
    <n v="2320000000"/>
    <n v="0"/>
    <n v="105000000"/>
    <n v="2425000000"/>
    <x v="464"/>
    <x v="460"/>
    <x v="463"/>
    <n v="0.20662209487424388"/>
    <x v="69"/>
    <x v="4"/>
    <m/>
  </r>
  <r>
    <x v="118"/>
    <x v="3"/>
    <d v="2016-12-31T00:00:00"/>
    <n v="6440000000"/>
    <n v="2582000000"/>
    <n v="2326000000"/>
    <n v="0"/>
    <n v="99000000"/>
    <n v="2425000000"/>
    <x v="465"/>
    <x v="461"/>
    <x v="464"/>
    <n v="0.22251552795031057"/>
    <x v="69"/>
    <x v="4"/>
    <m/>
  </r>
  <r>
    <x v="119"/>
    <x v="0"/>
    <d v="2013-05-26T00:00:00"/>
    <n v="5921000000"/>
    <n v="4616600000"/>
    <n v="625200000"/>
    <n v="0"/>
    <n v="278300000"/>
    <n v="903500000"/>
    <x v="466"/>
    <x v="462"/>
    <x v="465"/>
    <n v="6.7708157405843614E-2"/>
    <x v="51"/>
    <x v="1"/>
    <m/>
  </r>
  <r>
    <x v="119"/>
    <x v="1"/>
    <d v="2014-05-25T00:00:00"/>
    <n v="6285600000"/>
    <n v="4990500000"/>
    <n v="665400000"/>
    <n v="0"/>
    <n v="304400000"/>
    <n v="969800000"/>
    <x v="467"/>
    <x v="463"/>
    <x v="466"/>
    <n v="5.175321369479445E-2"/>
    <x v="51"/>
    <x v="1"/>
    <m/>
  </r>
  <r>
    <x v="119"/>
    <x v="2"/>
    <d v="2015-05-31T00:00:00"/>
    <n v="6764000000"/>
    <n v="5341500000"/>
    <n v="673500000"/>
    <n v="0"/>
    <n v="319300000"/>
    <n v="992800000"/>
    <x v="468"/>
    <x v="464"/>
    <x v="467"/>
    <n v="6.352749852158486E-2"/>
    <x v="51"/>
    <x v="1"/>
    <m/>
  </r>
  <r>
    <x v="119"/>
    <x v="3"/>
    <d v="2016-05-29T00:00:00"/>
    <n v="6933500000"/>
    <n v="5392400000"/>
    <n v="622900000"/>
    <n v="0"/>
    <n v="290200000"/>
    <n v="913100000"/>
    <x v="469"/>
    <x v="465"/>
    <x v="468"/>
    <n v="9.0574745799379824E-2"/>
    <x v="51"/>
    <x v="1"/>
    <m/>
  </r>
  <r>
    <x v="120"/>
    <x v="0"/>
    <d v="2012-12-31T00:00:00"/>
    <n v="17912000000"/>
    <n v="11235000000"/>
    <n v="965000000"/>
    <n v="0"/>
    <n v="2145000000"/>
    <n v="3110000000"/>
    <x v="470"/>
    <x v="466"/>
    <x v="469"/>
    <n v="0.19914024117909782"/>
    <x v="11"/>
    <x v="5"/>
    <m/>
  </r>
  <r>
    <x v="120"/>
    <x v="1"/>
    <d v="2013-12-31T00:00:00"/>
    <n v="22756000000"/>
    <n v="13545000000"/>
    <n v="1274000000"/>
    <n v="0"/>
    <n v="2668000000"/>
    <n v="3942000000"/>
    <x v="471"/>
    <x v="467"/>
    <x v="470"/>
    <n v="0.23154332923185095"/>
    <x v="11"/>
    <x v="5"/>
    <m/>
  </r>
  <r>
    <x v="120"/>
    <x v="2"/>
    <d v="2014-12-31T00:00:00"/>
    <n v="23925000000"/>
    <n v="14323000000"/>
    <n v="1213000000"/>
    <n v="0"/>
    <n v="3066000000"/>
    <n v="4279000000"/>
    <x v="472"/>
    <x v="468"/>
    <x v="471"/>
    <n v="0.22248693834900732"/>
    <x v="11"/>
    <x v="5"/>
    <m/>
  </r>
  <r>
    <x v="120"/>
    <x v="3"/>
    <d v="2015-12-31T00:00:00"/>
    <n v="23459000000"/>
    <n v="13728000000"/>
    <n v="1135000000"/>
    <n v="0"/>
    <n v="3144000000"/>
    <n v="4279000000"/>
    <x v="473"/>
    <x v="469"/>
    <x v="472"/>
    <n v="0.23240547337908693"/>
    <x v="11"/>
    <x v="5"/>
    <m/>
  </r>
  <r>
    <x v="121"/>
    <x v="0"/>
    <d v="2012-12-31T00:00:00"/>
    <n v="8186280000"/>
    <n v="5583549000"/>
    <n v="889879000"/>
    <n v="0"/>
    <n v="341969000"/>
    <n v="1231848000"/>
    <x v="474"/>
    <x v="470"/>
    <x v="473"/>
    <n v="0.16746104457702399"/>
    <x v="65"/>
    <x v="3"/>
    <m/>
  </r>
  <r>
    <x v="121"/>
    <x v="1"/>
    <d v="2013-12-31T00:00:00"/>
    <n v="11764050000"/>
    <n v="8198377000"/>
    <n v="1516508000"/>
    <n v="0"/>
    <n v="528737000"/>
    <n v="2045245000"/>
    <x v="475"/>
    <x v="471"/>
    <x v="474"/>
    <n v="0.12924358532988214"/>
    <x v="65"/>
    <x v="3"/>
    <m/>
  </r>
  <r>
    <x v="121"/>
    <x v="2"/>
    <d v="2014-12-31T00:00:00"/>
    <n v="12795106000"/>
    <n v="9119305000"/>
    <n v="1278506000"/>
    <n v="0"/>
    <n v="590935000"/>
    <n v="1869441000"/>
    <x v="476"/>
    <x v="472"/>
    <x v="475"/>
    <n v="0.14117585270493266"/>
    <x v="65"/>
    <x v="3"/>
    <m/>
  </r>
  <r>
    <x v="121"/>
    <x v="3"/>
    <d v="2015-12-31T00:00:00"/>
    <n v="13781837000"/>
    <n v="9824834000"/>
    <n v="1947135000"/>
    <n v="0"/>
    <n v="638024000"/>
    <n v="2585159000"/>
    <x v="477"/>
    <x v="473"/>
    <x v="476"/>
    <n v="9.9539996010691467E-2"/>
    <x v="65"/>
    <x v="3"/>
    <m/>
  </r>
  <r>
    <x v="122"/>
    <x v="0"/>
    <d v="2013-12-31T00:00:00"/>
    <n v="10397000000"/>
    <n v="2268000000"/>
    <n v="2743000000"/>
    <n v="0"/>
    <n v="2780000000"/>
    <n v="5523000000"/>
    <x v="478"/>
    <x v="474"/>
    <x v="477"/>
    <n v="0.2506492257381937"/>
    <x v="27"/>
    <x v="9"/>
    <m/>
  </r>
  <r>
    <x v="122"/>
    <x v="1"/>
    <d v="2014-12-31T00:00:00"/>
    <n v="20638000000"/>
    <n v="2332000000"/>
    <n v="8290000000"/>
    <n v="0"/>
    <n v="3319000000"/>
    <n v="11609000000"/>
    <x v="479"/>
    <x v="475"/>
    <x v="478"/>
    <n v="0.32449849791646479"/>
    <x v="27"/>
    <x v="9"/>
    <m/>
  </r>
  <r>
    <x v="122"/>
    <x v="2"/>
    <d v="2015-12-31T00:00:00"/>
    <n v="13145000000"/>
    <n v="2104000000"/>
    <n v="7741000000"/>
    <n v="0"/>
    <n v="3129000000"/>
    <n v="10870000000"/>
    <x v="480"/>
    <x v="476"/>
    <x v="479"/>
    <n v="1.300874857360213E-2"/>
    <x v="27"/>
    <x v="9"/>
    <m/>
  </r>
  <r>
    <x v="122"/>
    <x v="3"/>
    <d v="2016-12-31T00:00:00"/>
    <n v="12197000000"/>
    <n v="1582000000"/>
    <n v="6476000000"/>
    <n v="0"/>
    <n v="1792000000"/>
    <n v="8268000000"/>
    <x v="481"/>
    <x v="477"/>
    <x v="480"/>
    <n v="0.19242436664753629"/>
    <x v="27"/>
    <x v="9"/>
    <m/>
  </r>
  <r>
    <x v="123"/>
    <x v="0"/>
    <d v="2013-03-31T00:00:00"/>
    <n v="3797000000"/>
    <n v="1388000000"/>
    <n v="1078000000"/>
    <n v="1153000000"/>
    <n v="30000000"/>
    <n v="2261000000"/>
    <x v="482"/>
    <x v="478"/>
    <x v="481"/>
    <n v="3.8978140637345275E-2"/>
    <x v="31"/>
    <x v="2"/>
    <m/>
  </r>
  <r>
    <x v="123"/>
    <x v="1"/>
    <d v="2014-03-31T00:00:00"/>
    <n v="3575000000"/>
    <n v="1347000000"/>
    <n v="1055000000"/>
    <n v="1125000000"/>
    <n v="16000000"/>
    <n v="2196000000"/>
    <x v="483"/>
    <x v="479"/>
    <x v="482"/>
    <n v="8.951048951048951E-3"/>
    <x v="31"/>
    <x v="2"/>
    <m/>
  </r>
  <r>
    <x v="123"/>
    <x v="2"/>
    <d v="2015-03-31T00:00:00"/>
    <n v="4515000000"/>
    <n v="1429000000"/>
    <n v="1030000000"/>
    <n v="1094000000"/>
    <n v="14000000"/>
    <n v="2138000000"/>
    <x v="484"/>
    <x v="480"/>
    <x v="483"/>
    <n v="0.20996677740863787"/>
    <x v="31"/>
    <x v="2"/>
    <m/>
  </r>
  <r>
    <x v="123"/>
    <x v="3"/>
    <d v="2016-03-31T00:00:00"/>
    <n v="4396000000"/>
    <n v="1354000000"/>
    <n v="1028000000"/>
    <n v="1109000000"/>
    <n v="7000000"/>
    <n v="2144000000"/>
    <x v="485"/>
    <x v="481"/>
    <x v="484"/>
    <n v="0.20427661510464057"/>
    <x v="31"/>
    <x v="2"/>
    <m/>
  </r>
  <r>
    <x v="124"/>
    <x v="0"/>
    <d v="2013-12-31T00:00:00"/>
    <n v="8257000000"/>
    <n v="1492000000"/>
    <n v="3260000000"/>
    <n v="915000000"/>
    <n v="136000000"/>
    <n v="4311000000"/>
    <x v="486"/>
    <x v="482"/>
    <x v="485"/>
    <n v="0.29720237374349034"/>
    <x v="16"/>
    <x v="2"/>
    <m/>
  </r>
  <r>
    <x v="124"/>
    <x v="1"/>
    <d v="2014-12-31T00:00:00"/>
    <n v="8790000000"/>
    <n v="1663000000"/>
    <n v="3593000000"/>
    <n v="983000000"/>
    <n v="75000000"/>
    <n v="4651000000"/>
    <x v="487"/>
    <x v="483"/>
    <x v="486"/>
    <n v="0.28168373151308307"/>
    <x v="16"/>
    <x v="2"/>
    <m/>
  </r>
  <r>
    <x v="124"/>
    <x v="2"/>
    <d v="2015-12-31T00:00:00"/>
    <n v="8592000000"/>
    <n v="1771000000"/>
    <n v="3660000000"/>
    <n v="923000000"/>
    <n v="41000000"/>
    <n v="4624000000"/>
    <x v="488"/>
    <x v="484"/>
    <x v="487"/>
    <n v="0.25570297951582865"/>
    <x v="16"/>
    <x v="2"/>
    <m/>
  </r>
  <r>
    <x v="124"/>
    <x v="3"/>
    <d v="2016-12-31T00:00:00"/>
    <n v="8979000000"/>
    <n v="2007000000"/>
    <n v="3499000000"/>
    <n v="1114000000"/>
    <n v="34000000"/>
    <n v="4647000000"/>
    <x v="489"/>
    <x v="485"/>
    <x v="488"/>
    <n v="0.25893752088205813"/>
    <x v="16"/>
    <x v="2"/>
    <m/>
  </r>
  <r>
    <x v="125"/>
    <x v="0"/>
    <d v="2012-12-31T00:00:00"/>
    <n v="11838700000"/>
    <n v="6385400000"/>
    <n v="4018300000"/>
    <n v="0"/>
    <n v="0"/>
    <n v="4018300000"/>
    <x v="490"/>
    <x v="486"/>
    <x v="489"/>
    <n v="0.12121263314384181"/>
    <x v="17"/>
    <x v="8"/>
    <m/>
  </r>
  <r>
    <x v="125"/>
    <x v="1"/>
    <d v="2013-12-31T00:00:00"/>
    <n v="13253400000"/>
    <n v="7161200000"/>
    <n v="4360300000"/>
    <n v="0"/>
    <n v="0"/>
    <n v="4360300000"/>
    <x v="491"/>
    <x v="487"/>
    <x v="490"/>
    <n v="0.13067590203268595"/>
    <x v="17"/>
    <x v="8"/>
    <m/>
  </r>
  <r>
    <x v="125"/>
    <x v="2"/>
    <d v="2014-12-31T00:00:00"/>
    <n v="14280500000"/>
    <n v="7679100000"/>
    <n v="4577600000"/>
    <n v="0"/>
    <n v="0"/>
    <n v="4577600000"/>
    <x v="492"/>
    <x v="488"/>
    <x v="491"/>
    <n v="0.14171772697034418"/>
    <x v="17"/>
    <x v="8"/>
    <m/>
  </r>
  <r>
    <x v="125"/>
    <x v="3"/>
    <d v="2015-12-31T00:00:00"/>
    <n v="13545100000"/>
    <n v="7223500000"/>
    <n v="4345500000"/>
    <n v="0"/>
    <n v="0"/>
    <n v="4345500000"/>
    <x v="493"/>
    <x v="489"/>
    <x v="492"/>
    <n v="0.14589039578888308"/>
    <x v="17"/>
    <x v="8"/>
    <m/>
  </r>
  <r>
    <x v="126"/>
    <x v="0"/>
    <d v="2013-12-31T00:00:00"/>
    <n v="12354000000"/>
    <n v="7191000000"/>
    <n v="1895000000"/>
    <n v="0"/>
    <n v="1024000000"/>
    <n v="2919000000"/>
    <x v="494"/>
    <x v="490"/>
    <x v="493"/>
    <n v="0.18164157357940747"/>
    <x v="11"/>
    <x v="5"/>
    <m/>
  </r>
  <r>
    <x v="126"/>
    <x v="1"/>
    <d v="2014-12-31T00:00:00"/>
    <n v="12919000000"/>
    <n v="7807000000"/>
    <n v="1877000000"/>
    <n v="0"/>
    <n v="1071000000"/>
    <n v="2948000000"/>
    <x v="495"/>
    <x v="491"/>
    <x v="494"/>
    <n v="0.16750522486260547"/>
    <x v="11"/>
    <x v="5"/>
    <m/>
  </r>
  <r>
    <x v="126"/>
    <x v="2"/>
    <d v="2015-12-31T00:00:00"/>
    <n v="12554000000"/>
    <n v="7060000000"/>
    <n v="1937000000"/>
    <n v="0"/>
    <n v="1130000000"/>
    <n v="3067000000"/>
    <x v="496"/>
    <x v="492"/>
    <x v="495"/>
    <n v="0.19332483670543252"/>
    <x v="11"/>
    <x v="5"/>
    <m/>
  </r>
  <r>
    <x v="126"/>
    <x v="3"/>
    <d v="2016-12-31T00:00:00"/>
    <n v="12075000000"/>
    <n v="6357000000"/>
    <n v="2031000000"/>
    <n v="0"/>
    <n v="1216000000"/>
    <n v="3247000000"/>
    <x v="497"/>
    <x v="493"/>
    <x v="496"/>
    <n v="0.2046376811594203"/>
    <x v="11"/>
    <x v="5"/>
    <m/>
  </r>
  <r>
    <x v="127"/>
    <x v="0"/>
    <d v="2012-12-31T00:00:00"/>
    <n v="2073000000"/>
    <n v="759500000"/>
    <n v="673500000"/>
    <n v="0"/>
    <n v="160000000"/>
    <n v="833500000"/>
    <x v="498"/>
    <x v="494"/>
    <x v="497"/>
    <n v="0.23154848046309695"/>
    <x v="68"/>
    <x v="0"/>
    <m/>
  </r>
  <r>
    <x v="127"/>
    <x v="1"/>
    <d v="2013-12-31T00:00:00"/>
    <n v="2303900000"/>
    <n v="787300000"/>
    <n v="715800000"/>
    <n v="0"/>
    <n v="189600000"/>
    <n v="905400000"/>
    <x v="499"/>
    <x v="495"/>
    <x v="498"/>
    <n v="0.26528929206996832"/>
    <x v="68"/>
    <x v="0"/>
    <m/>
  </r>
  <r>
    <x v="127"/>
    <x v="2"/>
    <d v="2014-12-31T00:00:00"/>
    <n v="2436400000"/>
    <n v="844700000"/>
    <n v="751700000"/>
    <n v="0"/>
    <n v="201800000"/>
    <n v="953500000"/>
    <x v="500"/>
    <x v="496"/>
    <x v="499"/>
    <n v="0.26194385158430472"/>
    <x v="68"/>
    <x v="0"/>
    <m/>
  </r>
  <r>
    <x v="127"/>
    <x v="3"/>
    <d v="2015-12-31T00:00:00"/>
    <n v="2663600000"/>
    <n v="887400000"/>
    <n v="884300000"/>
    <n v="0"/>
    <n v="198000000"/>
    <n v="1082300000"/>
    <x v="501"/>
    <x v="497"/>
    <x v="500"/>
    <n v="0.26051208890223759"/>
    <x v="68"/>
    <x v="0"/>
    <m/>
  </r>
  <r>
    <x v="128"/>
    <x v="0"/>
    <d v="2012-12-31T00:00:00"/>
    <n v="11862000000"/>
    <n v="7747000000"/>
    <n v="296000000"/>
    <n v="0"/>
    <n v="1562000000"/>
    <n v="1858000000"/>
    <x v="502"/>
    <x v="498"/>
    <x v="501"/>
    <n v="0.19027145506659923"/>
    <x v="11"/>
    <x v="5"/>
    <m/>
  </r>
  <r>
    <x v="128"/>
    <x v="1"/>
    <d v="2013-12-31T00:00:00"/>
    <n v="12581000000"/>
    <n v="8364000000"/>
    <n v="309000000"/>
    <n v="0"/>
    <n v="1622000000"/>
    <n v="1931000000"/>
    <x v="503"/>
    <x v="499"/>
    <x v="502"/>
    <n v="0.18170256736348461"/>
    <x v="11"/>
    <x v="5"/>
    <m/>
  </r>
  <r>
    <x v="128"/>
    <x v="2"/>
    <d v="2014-12-31T00:00:00"/>
    <n v="13413000000"/>
    <n v="8742000000"/>
    <n v="322000000"/>
    <n v="0"/>
    <n v="1720000000"/>
    <n v="2042000000"/>
    <x v="504"/>
    <x v="500"/>
    <x v="503"/>
    <n v="0.19600387683590548"/>
    <x v="11"/>
    <x v="5"/>
    <m/>
  </r>
  <r>
    <x v="128"/>
    <x v="3"/>
    <d v="2015-12-31T00:00:00"/>
    <n v="11524000000"/>
    <n v="7256000000"/>
    <n v="336000000"/>
    <n v="0"/>
    <n v="1919000000"/>
    <n v="2255000000"/>
    <x v="505"/>
    <x v="501"/>
    <x v="504"/>
    <n v="0.17467893092676154"/>
    <x v="11"/>
    <x v="5"/>
    <m/>
  </r>
  <r>
    <x v="129"/>
    <x v="0"/>
    <d v="2013-06-30T00:00:00"/>
    <n v="10181700000"/>
    <n v="2025900000"/>
    <n v="6597000000"/>
    <n v="0"/>
    <n v="0"/>
    <n v="6597000000"/>
    <x v="506"/>
    <x v="502"/>
    <x v="505"/>
    <n v="0.1530982056041722"/>
    <x v="56"/>
    <x v="4"/>
    <m/>
  </r>
  <r>
    <x v="129"/>
    <x v="1"/>
    <d v="2014-06-30T00:00:00"/>
    <n v="10968800000"/>
    <n v="2158200000"/>
    <n v="6985900000"/>
    <n v="0"/>
    <n v="0"/>
    <n v="6985900000"/>
    <x v="507"/>
    <x v="503"/>
    <x v="506"/>
    <n v="0.16635365764714463"/>
    <x v="56"/>
    <x v="4"/>
    <m/>
  </r>
  <r>
    <x v="129"/>
    <x v="2"/>
    <d v="2015-06-30T00:00:00"/>
    <n v="10780400000"/>
    <n v="2100600000"/>
    <n v="7073500000"/>
    <n v="0"/>
    <n v="0"/>
    <n v="7073500000"/>
    <x v="508"/>
    <x v="504"/>
    <x v="507"/>
    <n v="0.1490018923231049"/>
    <x v="56"/>
    <x v="4"/>
    <m/>
  </r>
  <r>
    <x v="129"/>
    <x v="3"/>
    <d v="2016-06-30T00:00:00"/>
    <n v="11262300000"/>
    <n v="2181100000"/>
    <n v="7337800000"/>
    <n v="0"/>
    <n v="0"/>
    <n v="7337800000"/>
    <x v="509"/>
    <x v="505"/>
    <x v="508"/>
    <n v="0.15479964128108822"/>
    <x v="56"/>
    <x v="4"/>
    <m/>
  </r>
  <r>
    <x v="130"/>
    <x v="0"/>
    <d v="2012-12-31T00:00:00"/>
    <n v="8102000000"/>
    <n v="6340000000"/>
    <n v="644000000"/>
    <n v="198000000"/>
    <n v="0"/>
    <n v="842000000"/>
    <x v="510"/>
    <x v="506"/>
    <x v="509"/>
    <n v="0.11355220933102937"/>
    <x v="63"/>
    <x v="8"/>
    <m/>
  </r>
  <r>
    <x v="130"/>
    <x v="1"/>
    <d v="2013-12-31T00:00:00"/>
    <n v="9350000000"/>
    <n v="6574000000"/>
    <n v="645000000"/>
    <n v="193000000"/>
    <n v="0"/>
    <n v="838000000"/>
    <x v="306"/>
    <x v="507"/>
    <x v="510"/>
    <n v="0.20727272727272728"/>
    <x v="63"/>
    <x v="8"/>
    <m/>
  </r>
  <r>
    <x v="130"/>
    <x v="2"/>
    <d v="2014-12-31T00:00:00"/>
    <n v="9527000000"/>
    <n v="7306000000"/>
    <n v="755000000"/>
    <n v="227000000"/>
    <n v="0"/>
    <n v="982000000"/>
    <x v="511"/>
    <x v="508"/>
    <x v="511"/>
    <n v="0.13005143277002204"/>
    <x v="63"/>
    <x v="8"/>
    <m/>
  </r>
  <r>
    <x v="130"/>
    <x v="3"/>
    <d v="2015-12-31T00:00:00"/>
    <n v="9648000000"/>
    <n v="7068000000"/>
    <n v="762000000"/>
    <n v="251000000"/>
    <n v="0"/>
    <n v="1013000000"/>
    <x v="512"/>
    <x v="509"/>
    <x v="512"/>
    <n v="0.16241708126036483"/>
    <x v="63"/>
    <x v="8"/>
    <m/>
  </r>
  <r>
    <x v="131"/>
    <x v="0"/>
    <d v="2013-09-30T00:00:00"/>
    <n v="24669000000"/>
    <n v="14717000000"/>
    <n v="6010000000"/>
    <n v="0"/>
    <n v="0"/>
    <n v="6010000000"/>
    <x v="513"/>
    <x v="510"/>
    <x v="513"/>
    <n v="0.15979569500182414"/>
    <x v="53"/>
    <x v="0"/>
    <m/>
  </r>
  <r>
    <x v="131"/>
    <x v="1"/>
    <d v="2014-09-30T00:00:00"/>
    <n v="17733000000"/>
    <n v="9971000000"/>
    <n v="4375000000"/>
    <n v="0"/>
    <n v="0"/>
    <n v="4375000000"/>
    <x v="514"/>
    <x v="511"/>
    <x v="514"/>
    <n v="0.19099983082388766"/>
    <x v="53"/>
    <x v="0"/>
    <m/>
  </r>
  <r>
    <x v="131"/>
    <x v="2"/>
    <d v="2015-09-30T00:00:00"/>
    <n v="16249000000"/>
    <n v="9241000000"/>
    <n v="4065000000"/>
    <n v="0"/>
    <n v="0"/>
    <n v="4065000000"/>
    <x v="515"/>
    <x v="512"/>
    <x v="515"/>
    <n v="0.18111883808234353"/>
    <x v="53"/>
    <x v="0"/>
    <m/>
  </r>
  <r>
    <x v="131"/>
    <x v="3"/>
    <d v="2016-09-30T00:00:00"/>
    <n v="14522000000"/>
    <n v="8260000000"/>
    <n v="3758000000"/>
    <n v="0"/>
    <n v="0"/>
    <n v="3758000000"/>
    <x v="516"/>
    <x v="513"/>
    <x v="516"/>
    <n v="0.17242804021484645"/>
    <x v="53"/>
    <x v="0"/>
    <m/>
  </r>
  <r>
    <x v="132"/>
    <x v="0"/>
    <d v="2012-12-31T00:00:00"/>
    <n v="11682636000"/>
    <n v="1699428000"/>
    <n v="3862434000"/>
    <n v="0"/>
    <n v="3169703000"/>
    <n v="7032137000"/>
    <x v="517"/>
    <x v="514"/>
    <x v="517"/>
    <n v="0.25260317962487233"/>
    <x v="27"/>
    <x v="9"/>
    <m/>
  </r>
  <r>
    <x v="132"/>
    <x v="1"/>
    <d v="2013-12-31T00:00:00"/>
    <n v="14487118000"/>
    <n v="2066893000"/>
    <n v="4621096000"/>
    <n v="0"/>
    <n v="3600976000"/>
    <n v="8222072000"/>
    <x v="518"/>
    <x v="515"/>
    <x v="518"/>
    <n v="0.28978524230975411"/>
    <x v="27"/>
    <x v="9"/>
    <m/>
  </r>
  <r>
    <x v="132"/>
    <x v="2"/>
    <d v="2014-12-31T00:00:00"/>
    <n v="18035340000"/>
    <n v="2534389000"/>
    <n v="5285634000"/>
    <n v="0"/>
    <n v="3997041000"/>
    <n v="9282675000"/>
    <x v="519"/>
    <x v="516"/>
    <x v="519"/>
    <n v="0.34478285410754661"/>
    <x v="27"/>
    <x v="9"/>
    <m/>
  </r>
  <r>
    <x v="132"/>
    <x v="3"/>
    <d v="2015-12-31T00:00:00"/>
    <n v="8757428000"/>
    <n v="2177757000"/>
    <n v="3174320000"/>
    <n v="0"/>
    <n v="3313644000"/>
    <n v="6487964000"/>
    <x v="520"/>
    <x v="517"/>
    <x v="520"/>
    <n v="1.0471910245793628E-2"/>
    <x v="27"/>
    <x v="9"/>
    <m/>
  </r>
  <r>
    <x v="133"/>
    <x v="0"/>
    <d v="2012-12-31T00:00:00"/>
    <n v="1887376000"/>
    <n v="944617000"/>
    <n v="531180000"/>
    <n v="0"/>
    <n v="0"/>
    <n v="531180000"/>
    <x v="521"/>
    <x v="518"/>
    <x v="521"/>
    <n v="0.21806942548808506"/>
    <x v="14"/>
    <x v="7"/>
    <m/>
  </r>
  <r>
    <x v="133"/>
    <x v="1"/>
    <d v="2013-12-31T00:00:00"/>
    <n v="2152766000"/>
    <n v="1064403000"/>
    <n v="621413000"/>
    <n v="0"/>
    <n v="0"/>
    <n v="621413000"/>
    <x v="522"/>
    <x v="519"/>
    <x v="522"/>
    <n v="0.2169069931427754"/>
    <x v="14"/>
    <x v="7"/>
    <m/>
  </r>
  <r>
    <x v="133"/>
    <x v="2"/>
    <d v="2014-12-31T00:00:00"/>
    <n v="2443776000"/>
    <n v="1197885000"/>
    <n v="734119000"/>
    <n v="0"/>
    <n v="0"/>
    <n v="734119000"/>
    <x v="523"/>
    <x v="520"/>
    <x v="523"/>
    <n v="0.20941853917871359"/>
    <x v="14"/>
    <x v="7"/>
    <m/>
  </r>
  <r>
    <x v="133"/>
    <x v="3"/>
    <d v="2015-12-31T00:00:00"/>
    <n v="2725867000"/>
    <n v="1291506000"/>
    <n v="825296000"/>
    <n v="0"/>
    <n v="0"/>
    <n v="825296000"/>
    <x v="524"/>
    <x v="521"/>
    <x v="524"/>
    <n v="0.22343900124254046"/>
    <x v="14"/>
    <x v="7"/>
    <m/>
  </r>
  <r>
    <x v="134"/>
    <x v="0"/>
    <d v="2012-12-31T00:00:00"/>
    <n v="1747502000"/>
    <n v="625507000"/>
    <n v="47233000"/>
    <n v="0"/>
    <n v="560669000"/>
    <n v="607902000"/>
    <x v="525"/>
    <x v="522"/>
    <x v="525"/>
    <n v="0.29418736001446638"/>
    <x v="14"/>
    <x v="7"/>
    <m/>
  </r>
  <r>
    <x v="134"/>
    <x v="1"/>
    <d v="2013-12-31T00:00:00"/>
    <n v="2387702000"/>
    <n v="834228000"/>
    <n v="62179000"/>
    <n v="0"/>
    <n v="978973000"/>
    <n v="1041152000"/>
    <x v="526"/>
    <x v="523"/>
    <x v="526"/>
    <n v="0.21456697695106006"/>
    <x v="14"/>
    <x v="7"/>
    <m/>
  </r>
  <r>
    <x v="134"/>
    <x v="2"/>
    <d v="2014-12-31T00:00:00"/>
    <n v="2614748000"/>
    <n v="883564000"/>
    <n v="50948000"/>
    <n v="0"/>
    <n v="758861000"/>
    <n v="809809000"/>
    <x v="527"/>
    <x v="524"/>
    <x v="527"/>
    <n v="0.35237621369248584"/>
    <x v="14"/>
    <x v="7"/>
    <m/>
  </r>
  <r>
    <x v="134"/>
    <x v="3"/>
    <d v="2015-12-31T00:00:00"/>
    <n v="2744965000"/>
    <n v="905168000"/>
    <n v="65082000"/>
    <n v="0"/>
    <n v="765895000"/>
    <n v="830977000"/>
    <x v="528"/>
    <x v="525"/>
    <x v="528"/>
    <n v="0.36751652571162108"/>
    <x v="14"/>
    <x v="7"/>
    <m/>
  </r>
  <r>
    <x v="135"/>
    <x v="0"/>
    <d v="2013-12-31T00:00:00"/>
    <n v="1859177000"/>
    <n v="354561000"/>
    <n v="200849000"/>
    <n v="0"/>
    <n v="653132000"/>
    <n v="853981000"/>
    <x v="529"/>
    <x v="526"/>
    <x v="529"/>
    <n v="0.34995861071861367"/>
    <x v="27"/>
    <x v="9"/>
    <m/>
  </r>
  <r>
    <x v="135"/>
    <x v="1"/>
    <d v="2014-12-31T00:00:00"/>
    <n v="2388768000"/>
    <n v="443974000"/>
    <n v="238134000"/>
    <n v="0"/>
    <n v="679298000"/>
    <n v="917432000"/>
    <x v="530"/>
    <x v="527"/>
    <x v="530"/>
    <n v="0.43008027569023027"/>
    <x v="27"/>
    <x v="9"/>
    <m/>
  </r>
  <r>
    <x v="135"/>
    <x v="2"/>
    <d v="2015-12-31T00:00:00"/>
    <n v="1954000000"/>
    <n v="523043000"/>
    <n v="249925000"/>
    <n v="0"/>
    <n v="819216000"/>
    <n v="1069141000"/>
    <x v="531"/>
    <x v="528"/>
    <x v="531"/>
    <n v="0.18516683725690891"/>
    <x v="27"/>
    <x v="9"/>
    <m/>
  </r>
  <r>
    <x v="135"/>
    <x v="3"/>
    <d v="2016-12-31T00:00:00"/>
    <n v="1857339000"/>
    <n v="613909000"/>
    <n v="272747000"/>
    <n v="0"/>
    <n v="927920000"/>
    <n v="1200667000"/>
    <x v="532"/>
    <x v="529"/>
    <x v="532"/>
    <n v="2.3023799101833321E-2"/>
    <x v="27"/>
    <x v="9"/>
    <m/>
  </r>
  <r>
    <x v="136"/>
    <x v="0"/>
    <d v="2012-12-31T00:00:00"/>
    <n v="6273787000"/>
    <n v="3667434000"/>
    <n v="747356000"/>
    <n v="0"/>
    <n v="740791000"/>
    <n v="1488147000"/>
    <x v="533"/>
    <x v="530"/>
    <x v="533"/>
    <n v="0.17823461332047136"/>
    <x v="10"/>
    <x v="5"/>
    <m/>
  </r>
  <r>
    <x v="136"/>
    <x v="1"/>
    <d v="2013-12-31T00:00:00"/>
    <n v="7301204000"/>
    <n v="3997940000"/>
    <n v="914149000"/>
    <n v="0"/>
    <n v="859680000"/>
    <n v="1773829000"/>
    <x v="534"/>
    <x v="531"/>
    <x v="534"/>
    <n v="0.20947709446277626"/>
    <x v="10"/>
    <x v="5"/>
    <m/>
  </r>
  <r>
    <x v="136"/>
    <x v="2"/>
    <d v="2014-12-31T00:00:00"/>
    <n v="7741856000"/>
    <n v="4449139000"/>
    <n v="1034507000"/>
    <n v="0"/>
    <n v="625361000"/>
    <n v="1659868000"/>
    <x v="535"/>
    <x v="532"/>
    <x v="535"/>
    <n v="0.2109118278614327"/>
    <x v="10"/>
    <x v="5"/>
    <m/>
  </r>
  <r>
    <x v="136"/>
    <x v="3"/>
    <d v="2015-12-31T00:00:00"/>
    <n v="7954827000"/>
    <n v="4416194000"/>
    <n v="1086274000"/>
    <n v="0"/>
    <n v="688195000"/>
    <n v="1774469000"/>
    <x v="536"/>
    <x v="533"/>
    <x v="536"/>
    <n v="0.22177276765415516"/>
    <x v="10"/>
    <x v="5"/>
    <m/>
  </r>
  <r>
    <x v="137"/>
    <x v="0"/>
    <d v="2012-12-31T00:00:00"/>
    <n v="535153000"/>
    <n v="172167000"/>
    <n v="24573000"/>
    <n v="0"/>
    <n v="169173000"/>
    <n v="193746000"/>
    <x v="537"/>
    <x v="534"/>
    <x v="537"/>
    <n v="0.31624600815094001"/>
    <x v="70"/>
    <x v="7"/>
    <m/>
  </r>
  <r>
    <x v="137"/>
    <x v="1"/>
    <d v="2013-12-31T00:00:00"/>
    <n v="610590000"/>
    <n v="197336000"/>
    <n v="26684000"/>
    <n v="0"/>
    <n v="192420000"/>
    <n v="219104000"/>
    <x v="538"/>
    <x v="535"/>
    <x v="538"/>
    <n v="0.31797114266529097"/>
    <x v="70"/>
    <x v="7"/>
    <m/>
  </r>
  <r>
    <x v="137"/>
    <x v="2"/>
    <d v="2014-12-31T00:00:00"/>
    <n v="970938000"/>
    <n v="312546000"/>
    <n v="40878000"/>
    <n v="0"/>
    <n v="360592000"/>
    <n v="401470000"/>
    <x v="539"/>
    <x v="536"/>
    <x v="539"/>
    <n v="0.2646121585518334"/>
    <x v="70"/>
    <x v="7"/>
    <m/>
  </r>
  <r>
    <x v="137"/>
    <x v="3"/>
    <d v="2015-12-31T00:00:00"/>
    <n v="1194407000"/>
    <n v="363508000"/>
    <n v="40090000"/>
    <n v="0"/>
    <n v="453423000"/>
    <n v="493513000"/>
    <x v="540"/>
    <x v="537"/>
    <x v="540"/>
    <n v="0.28247155282914449"/>
    <x v="70"/>
    <x v="7"/>
    <m/>
  </r>
  <r>
    <x v="138"/>
    <x v="0"/>
    <d v="2012-12-31T00:00:00"/>
    <n v="1365000000"/>
    <n v="0"/>
    <n v="921000000"/>
    <n v="0"/>
    <n v="471000000"/>
    <n v="1392000000"/>
    <x v="541"/>
    <x v="538"/>
    <x v="456"/>
    <n v="-1.9780219780219779E-2"/>
    <x v="71"/>
    <x v="6"/>
    <m/>
  </r>
  <r>
    <x v="138"/>
    <x v="1"/>
    <d v="2013-12-31T00:00:00"/>
    <n v="1466000000"/>
    <n v="0"/>
    <n v="888000000"/>
    <n v="0"/>
    <n v="256000000"/>
    <n v="1144000000"/>
    <x v="542"/>
    <x v="539"/>
    <x v="456"/>
    <n v="0.21964529331514324"/>
    <x v="71"/>
    <x v="6"/>
    <m/>
  </r>
  <r>
    <x v="138"/>
    <x v="2"/>
    <d v="2014-12-31T00:00:00"/>
    <n v="1665000000"/>
    <n v="0"/>
    <n v="958000000"/>
    <n v="0"/>
    <n v="136000000"/>
    <n v="1094000000"/>
    <x v="543"/>
    <x v="540"/>
    <x v="456"/>
    <n v="0.34294294294294292"/>
    <x v="71"/>
    <x v="6"/>
    <m/>
  </r>
  <r>
    <x v="138"/>
    <x v="3"/>
    <d v="2015-12-31T00:00:00"/>
    <n v="1403000000"/>
    <n v="0"/>
    <n v="1048000000"/>
    <n v="0"/>
    <n v="61000000"/>
    <n v="1109000000"/>
    <x v="544"/>
    <x v="541"/>
    <x v="456"/>
    <n v="0.20955096222380612"/>
    <x v="71"/>
    <x v="6"/>
    <m/>
  </r>
  <r>
    <x v="139"/>
    <x v="0"/>
    <d v="2012-12-31T00:00:00"/>
    <n v="16311000000"/>
    <n v="11448000000"/>
    <n v="2894000000"/>
    <n v="439000000"/>
    <n v="0"/>
    <n v="3333000000"/>
    <x v="545"/>
    <x v="542"/>
    <x v="541"/>
    <n v="9.3801728894610997E-2"/>
    <x v="53"/>
    <x v="0"/>
    <m/>
  </r>
  <r>
    <x v="139"/>
    <x v="1"/>
    <d v="2013-12-31T00:00:00"/>
    <n v="22046000000"/>
    <n v="15369000000"/>
    <n v="3886000000"/>
    <n v="644000000"/>
    <n v="0"/>
    <n v="4530000000"/>
    <x v="470"/>
    <x v="543"/>
    <x v="542"/>
    <n v="9.7387281139435719E-2"/>
    <x v="53"/>
    <x v="0"/>
    <m/>
  </r>
  <r>
    <x v="139"/>
    <x v="2"/>
    <d v="2014-12-31T00:00:00"/>
    <n v="22552000000"/>
    <n v="15646000000"/>
    <n v="3810000000"/>
    <n v="647000000"/>
    <n v="0"/>
    <n v="4457000000"/>
    <x v="546"/>
    <x v="544"/>
    <x v="543"/>
    <n v="0.10859347286271727"/>
    <x v="53"/>
    <x v="0"/>
    <m/>
  </r>
  <r>
    <x v="139"/>
    <x v="3"/>
    <d v="2015-12-31T00:00:00"/>
    <n v="20855000000"/>
    <n v="14292000000"/>
    <n v="3596000000"/>
    <n v="625000000"/>
    <n v="0"/>
    <n v="4221000000"/>
    <x v="547"/>
    <x v="545"/>
    <x v="544"/>
    <n v="0.11229920882282426"/>
    <x v="53"/>
    <x v="0"/>
    <m/>
  </r>
  <r>
    <x v="140"/>
    <x v="0"/>
    <d v="2012-12-31T00:00:00"/>
    <n v="10302079000"/>
    <n v="6583627000"/>
    <n v="917162000"/>
    <n v="0"/>
    <n v="1144585000"/>
    <n v="2061747000"/>
    <x v="548"/>
    <x v="546"/>
    <x v="545"/>
    <n v="0.16081268644901675"/>
    <x v="11"/>
    <x v="5"/>
    <m/>
  </r>
  <r>
    <x v="140"/>
    <x v="1"/>
    <d v="2013-12-31T00:00:00"/>
    <n v="11390947000"/>
    <n v="7588885000"/>
    <n v="888051000"/>
    <n v="0"/>
    <n v="1261044000"/>
    <n v="2149095000"/>
    <x v="549"/>
    <x v="547"/>
    <x v="546"/>
    <n v="0.14511234228374514"/>
    <x v="11"/>
    <x v="5"/>
    <m/>
  </r>
  <r>
    <x v="140"/>
    <x v="2"/>
    <d v="2014-12-31T00:00:00"/>
    <n v="12494921000"/>
    <n v="8126187000"/>
    <n v="863455000"/>
    <n v="0"/>
    <n v="1318638000"/>
    <n v="2182093000"/>
    <x v="550"/>
    <x v="548"/>
    <x v="547"/>
    <n v="0.17500238696987361"/>
    <x v="11"/>
    <x v="5"/>
    <m/>
  </r>
  <r>
    <x v="140"/>
    <x v="3"/>
    <d v="2015-12-31T00:00:00"/>
    <n v="11513251000"/>
    <n v="7449273000"/>
    <n v="1074998000"/>
    <n v="0"/>
    <n v="1337276000"/>
    <n v="2412274000"/>
    <x v="551"/>
    <x v="549"/>
    <x v="548"/>
    <n v="0.14346113013604933"/>
    <x v="11"/>
    <x v="5"/>
    <m/>
  </r>
  <r>
    <x v="141"/>
    <x v="0"/>
    <d v="2012-12-31T00:00:00"/>
    <n v="1899600000"/>
    <n v="491000000"/>
    <n v="697400000"/>
    <n v="291300000"/>
    <n v="0"/>
    <n v="988700000"/>
    <x v="552"/>
    <x v="550"/>
    <x v="549"/>
    <n v="0.22104653611286587"/>
    <x v="5"/>
    <x v="3"/>
    <m/>
  </r>
  <r>
    <x v="141"/>
    <x v="1"/>
    <d v="2013-12-31T00:00:00"/>
    <n v="2045500000"/>
    <n v="516600000"/>
    <n v="749700000"/>
    <n v="323000000"/>
    <n v="0"/>
    <n v="1072700000"/>
    <x v="553"/>
    <x v="551"/>
    <x v="550"/>
    <n v="0.2230261549743339"/>
    <x v="5"/>
    <x v="3"/>
    <m/>
  </r>
  <r>
    <x v="141"/>
    <x v="2"/>
    <d v="2014-12-31T00:00:00"/>
    <n v="2322900000"/>
    <n v="625600000"/>
    <n v="928700000"/>
    <n v="346500000"/>
    <n v="0"/>
    <n v="1275200000"/>
    <x v="554"/>
    <x v="552"/>
    <x v="551"/>
    <n v="0.18171251452925222"/>
    <x v="5"/>
    <x v="3"/>
    <m/>
  </r>
  <r>
    <x v="141"/>
    <x v="3"/>
    <d v="2015-12-31T00:00:00"/>
    <n v="2493700000"/>
    <n v="617200000"/>
    <n v="850700000"/>
    <n v="383100000"/>
    <n v="0"/>
    <n v="1233800000"/>
    <x v="555"/>
    <x v="553"/>
    <x v="552"/>
    <n v="0.25772947828527892"/>
    <x v="5"/>
    <x v="3"/>
    <m/>
  </r>
  <r>
    <x v="142"/>
    <x v="0"/>
    <d v="2013-12-31T00:00:00"/>
    <n v="24888000000"/>
    <n v="17994000000"/>
    <n v="1095000000"/>
    <n v="0"/>
    <n v="2153000000"/>
    <n v="3248000000"/>
    <x v="556"/>
    <x v="554"/>
    <x v="553"/>
    <n v="0.14649630343940856"/>
    <x v="10"/>
    <x v="5"/>
    <m/>
  </r>
  <r>
    <x v="142"/>
    <x v="1"/>
    <d v="2014-12-31T00:00:00"/>
    <n v="27429000000"/>
    <n v="21571000000"/>
    <n v="1154000000"/>
    <n v="0"/>
    <n v="2314000000"/>
    <n v="3468000000"/>
    <x v="557"/>
    <x v="555"/>
    <x v="554"/>
    <n v="8.7134055197054208E-2"/>
    <x v="10"/>
    <x v="5"/>
    <m/>
  </r>
  <r>
    <x v="142"/>
    <x v="2"/>
    <d v="2015-12-31T00:00:00"/>
    <n v="29447000000"/>
    <n v="21406000000"/>
    <n v="1200000000"/>
    <n v="0"/>
    <n v="2450000000"/>
    <n v="3650000000"/>
    <x v="558"/>
    <x v="556"/>
    <x v="555"/>
    <n v="0.14911535979896084"/>
    <x v="10"/>
    <x v="5"/>
    <m/>
  </r>
  <r>
    <x v="142"/>
    <x v="3"/>
    <d v="2016-12-31T00:00:00"/>
    <n v="31360000000"/>
    <n v="22688000000"/>
    <n v="1576000000"/>
    <n v="0"/>
    <n v="3936000000"/>
    <n v="5512000000"/>
    <x v="415"/>
    <x v="557"/>
    <x v="556"/>
    <n v="0.10076530612244898"/>
    <x v="10"/>
    <x v="5"/>
    <m/>
  </r>
  <r>
    <x v="143"/>
    <x v="0"/>
    <d v="2012-12-31T00:00:00"/>
    <n v="5992215000"/>
    <n v="4156845000"/>
    <n v="1264632000"/>
    <n v="0"/>
    <n v="39940000"/>
    <n v="1304572000"/>
    <x v="559"/>
    <x v="558"/>
    <x v="557"/>
    <n v="8.8581267527950855E-2"/>
    <x v="49"/>
    <x v="0"/>
    <m/>
  </r>
  <r>
    <x v="143"/>
    <x v="1"/>
    <d v="2013-12-31T00:00:00"/>
    <n v="6080257000"/>
    <n v="4197404000"/>
    <n v="1282709000"/>
    <n v="0"/>
    <n v="48071000"/>
    <n v="1330780000"/>
    <x v="560"/>
    <x v="559"/>
    <x v="558"/>
    <n v="9.0797642270713227E-2"/>
    <x v="49"/>
    <x v="0"/>
    <m/>
  </r>
  <r>
    <x v="143"/>
    <x v="2"/>
    <d v="2014-12-31T00:00:00"/>
    <n v="6564721000"/>
    <n v="4583294000"/>
    <n v="1337487000"/>
    <n v="0"/>
    <n v="49292000"/>
    <n v="1386779000"/>
    <x v="561"/>
    <x v="560"/>
    <x v="559"/>
    <n v="9.058237204597118E-2"/>
    <x v="49"/>
    <x v="0"/>
    <m/>
  </r>
  <r>
    <x v="143"/>
    <x v="3"/>
    <d v="2015-12-31T00:00:00"/>
    <n v="6616632000"/>
    <n v="4428855000"/>
    <n v="1420281000"/>
    <n v="0"/>
    <n v="46012000"/>
    <n v="1466293000"/>
    <x v="562"/>
    <x v="561"/>
    <x v="560"/>
    <n v="0.10904097432047"/>
    <x v="49"/>
    <x v="0"/>
    <m/>
  </r>
  <r>
    <x v="144"/>
    <x v="0"/>
    <d v="2013-12-31T00:00:00"/>
    <n v="4771259000"/>
    <n v="1038034000"/>
    <n v="3151043000"/>
    <n v="0"/>
    <n v="71731000"/>
    <n v="3222774000"/>
    <x v="563"/>
    <x v="562"/>
    <x v="561"/>
    <n v="0.10698455061861031"/>
    <x v="24"/>
    <x v="1"/>
    <m/>
  </r>
  <r>
    <x v="144"/>
    <x v="1"/>
    <d v="2014-12-31T00:00:00"/>
    <n v="5763485000"/>
    <n v="1179081000"/>
    <n v="3919856000"/>
    <n v="0"/>
    <n v="76773000"/>
    <n v="3996629000"/>
    <x v="564"/>
    <x v="563"/>
    <x v="562"/>
    <n v="0.10198256783872951"/>
    <x v="24"/>
    <x v="1"/>
    <m/>
  </r>
  <r>
    <x v="144"/>
    <x v="2"/>
    <d v="2015-12-31T00:00:00"/>
    <n v="6672317000"/>
    <n v="1309559000"/>
    <n v="4785243000"/>
    <n v="0"/>
    <n v="156458000"/>
    <n v="4941701000"/>
    <x v="565"/>
    <x v="564"/>
    <x v="563"/>
    <n v="6.3105065301903365E-2"/>
    <x v="24"/>
    <x v="1"/>
    <m/>
  </r>
  <r>
    <x v="144"/>
    <x v="3"/>
    <d v="2016-12-31T00:00:00"/>
    <n v="8773564000"/>
    <n v="1596698000"/>
    <n v="6280728000"/>
    <n v="0"/>
    <n v="317141000"/>
    <n v="6597869000"/>
    <x v="566"/>
    <x v="565"/>
    <x v="564"/>
    <n v="6.5993363700316082E-2"/>
    <x v="24"/>
    <x v="1"/>
    <m/>
  </r>
  <r>
    <x v="145"/>
    <x v="0"/>
    <d v="2012-12-31T00:00:00"/>
    <n v="409396000"/>
    <n v="114028000"/>
    <n v="58323000"/>
    <n v="0"/>
    <n v="74453000"/>
    <n v="132776000"/>
    <x v="567"/>
    <x v="566"/>
    <x v="565"/>
    <n v="0.39715092477698855"/>
    <x v="23"/>
    <x v="7"/>
    <m/>
  </r>
  <r>
    <x v="145"/>
    <x v="1"/>
    <d v="2013-12-31T00:00:00"/>
    <n v="520613000"/>
    <n v="140012000"/>
    <n v="63268000"/>
    <n v="0"/>
    <n v="95232000"/>
    <n v="158500000"/>
    <x v="568"/>
    <x v="567"/>
    <x v="566"/>
    <n v="0.42661439495364117"/>
    <x v="23"/>
    <x v="7"/>
    <m/>
  </r>
  <r>
    <x v="145"/>
    <x v="2"/>
    <d v="2014-12-31T00:00:00"/>
    <n v="647155000"/>
    <n v="172416000"/>
    <n v="71369000"/>
    <n v="0"/>
    <n v="115076000"/>
    <n v="186445000"/>
    <x v="569"/>
    <x v="568"/>
    <x v="567"/>
    <n v="0.44547905833996493"/>
    <x v="23"/>
    <x v="7"/>
    <m/>
  </r>
  <r>
    <x v="145"/>
    <x v="3"/>
    <d v="2015-12-31T00:00:00"/>
    <n v="782270000"/>
    <n v="203965000"/>
    <n v="80791000"/>
    <n v="0"/>
    <n v="133457000"/>
    <n v="214248000"/>
    <x v="570"/>
    <x v="569"/>
    <x v="568"/>
    <n v="0.46538535288327559"/>
    <x v="23"/>
    <x v="7"/>
    <m/>
  </r>
  <r>
    <x v="146"/>
    <x v="0"/>
    <d v="2013-12-31T00:00:00"/>
    <n v="146917000000"/>
    <n v="123050000000"/>
    <n v="10850000000"/>
    <n v="0"/>
    <n v="0"/>
    <n v="10850000000"/>
    <x v="571"/>
    <x v="570"/>
    <x v="569"/>
    <n v="8.8601046849581741E-2"/>
    <x v="72"/>
    <x v="1"/>
    <m/>
  </r>
  <r>
    <x v="146"/>
    <x v="1"/>
    <d v="2014-12-31T00:00:00"/>
    <n v="144077000000"/>
    <n v="131903000000"/>
    <n v="11842000000"/>
    <n v="0"/>
    <n v="0"/>
    <n v="11842000000"/>
    <x v="572"/>
    <x v="571"/>
    <x v="570"/>
    <n v="2.3043233826356741E-3"/>
    <x v="72"/>
    <x v="1"/>
    <m/>
  </r>
  <r>
    <x v="146"/>
    <x v="2"/>
    <d v="2015-12-31T00:00:00"/>
    <n v="149558000000"/>
    <n v="131409000000"/>
    <n v="10502000000"/>
    <n v="0"/>
    <n v="0"/>
    <n v="10502000000"/>
    <x v="573"/>
    <x v="572"/>
    <x v="571"/>
    <n v="5.113066502627743E-2"/>
    <x v="72"/>
    <x v="1"/>
    <m/>
  </r>
  <r>
    <x v="146"/>
    <x v="3"/>
    <d v="2016-12-31T00:00:00"/>
    <n v="151800000000"/>
    <n v="135488000000"/>
    <n v="12196000000"/>
    <n v="0"/>
    <n v="0"/>
    <n v="12196000000"/>
    <x v="574"/>
    <x v="573"/>
    <x v="572"/>
    <n v="2.7114624505928855E-2"/>
    <x v="72"/>
    <x v="1"/>
    <m/>
  </r>
  <r>
    <x v="147"/>
    <x v="0"/>
    <d v="2013-12-31T00:00:00"/>
    <n v="3326106000"/>
    <n v="1606661000"/>
    <n v="1007431000"/>
    <n v="0"/>
    <n v="0"/>
    <n v="1007431000"/>
    <x v="575"/>
    <x v="574"/>
    <x v="573"/>
    <n v="0.21406834298125196"/>
    <x v="18"/>
    <x v="0"/>
    <m/>
  </r>
  <r>
    <x v="147"/>
    <x v="1"/>
    <d v="2014-12-31T00:00:00"/>
    <n v="3733507000"/>
    <n v="1836105000"/>
    <n v="1110776000"/>
    <n v="0"/>
    <n v="0"/>
    <n v="1110776000"/>
    <x v="576"/>
    <x v="575"/>
    <x v="574"/>
    <n v="0.21069359184273659"/>
    <x v="18"/>
    <x v="0"/>
    <m/>
  </r>
  <r>
    <x v="147"/>
    <x v="2"/>
    <d v="2015-12-31T00:00:00"/>
    <n v="3869187000"/>
    <n v="1920253000"/>
    <n v="1121590000"/>
    <n v="0"/>
    <n v="0"/>
    <n v="1121590000"/>
    <x v="577"/>
    <x v="576"/>
    <x v="575"/>
    <n v="0.21382889997304344"/>
    <x v="18"/>
    <x v="0"/>
    <m/>
  </r>
  <r>
    <x v="147"/>
    <x v="3"/>
    <d v="2016-12-31T00:00:00"/>
    <n v="3962036000"/>
    <n v="1997259000"/>
    <n v="1169470000"/>
    <n v="0"/>
    <n v="0"/>
    <n v="1169470000"/>
    <x v="578"/>
    <x v="577"/>
    <x v="576"/>
    <n v="0.20073189642900771"/>
    <x v="18"/>
    <x v="0"/>
    <m/>
  </r>
  <r>
    <x v="148"/>
    <x v="0"/>
    <d v="2013-12-31T00:00:00"/>
    <n v="7872000000"/>
    <n v="1875000000"/>
    <n v="1778000000"/>
    <n v="1415000000"/>
    <n v="0"/>
    <n v="3193000000"/>
    <x v="579"/>
    <x v="578"/>
    <x v="577"/>
    <n v="0.35619918699186992"/>
    <x v="16"/>
    <x v="2"/>
    <m/>
  </r>
  <r>
    <x v="148"/>
    <x v="1"/>
    <d v="2014-12-31T00:00:00"/>
    <n v="12466000000"/>
    <n v="2153000000"/>
    <n v="2653000000"/>
    <n v="2666000000"/>
    <n v="0"/>
    <n v="5319000000"/>
    <x v="580"/>
    <x v="579"/>
    <x v="578"/>
    <n v="0.40060965827049577"/>
    <x v="16"/>
    <x v="2"/>
    <m/>
  </r>
  <r>
    <x v="148"/>
    <x v="2"/>
    <d v="2015-12-31T00:00:00"/>
    <n v="17928000000"/>
    <n v="2867000000"/>
    <n v="4020000000"/>
    <n v="4816000000"/>
    <n v="0"/>
    <n v="8836000000"/>
    <x v="581"/>
    <x v="580"/>
    <x v="579"/>
    <n v="0.34722222222222221"/>
    <x v="16"/>
    <x v="2"/>
    <m/>
  </r>
  <r>
    <x v="148"/>
    <x v="3"/>
    <d v="2016-12-31T00:00:00"/>
    <n v="27638000000"/>
    <n v="3789000000"/>
    <n v="5503000000"/>
    <n v="5919000000"/>
    <n v="0"/>
    <n v="11422000000"/>
    <x v="582"/>
    <x v="581"/>
    <x v="580"/>
    <n v="0.44963456111151312"/>
    <x v="16"/>
    <x v="2"/>
    <m/>
  </r>
  <r>
    <x v="149"/>
    <x v="0"/>
    <d v="2012-12-31T00:00:00"/>
    <n v="3134800000"/>
    <n v="2093200000"/>
    <n v="873100000"/>
    <n v="0"/>
    <n v="7400000"/>
    <n v="880500000"/>
    <x v="583"/>
    <x v="582"/>
    <x v="581"/>
    <n v="5.1390838330994004E-2"/>
    <x v="18"/>
    <x v="0"/>
    <m/>
  </r>
  <r>
    <x v="149"/>
    <x v="1"/>
    <d v="2013-12-31T00:00:00"/>
    <n v="3703600000"/>
    <n v="2408500000"/>
    <n v="938700000"/>
    <n v="0"/>
    <n v="9400000"/>
    <n v="948100000"/>
    <x v="467"/>
    <x v="583"/>
    <x v="582"/>
    <n v="9.3692623393455021E-2"/>
    <x v="18"/>
    <x v="0"/>
    <m/>
  </r>
  <r>
    <x v="149"/>
    <x v="2"/>
    <d v="2014-12-31T00:00:00"/>
    <n v="4013600000"/>
    <n v="2646700000"/>
    <n v="943300000"/>
    <n v="0"/>
    <n v="13100000"/>
    <n v="956400000"/>
    <x v="584"/>
    <x v="584"/>
    <x v="583"/>
    <n v="0.10227725732509468"/>
    <x v="18"/>
    <x v="0"/>
    <m/>
  </r>
  <r>
    <x v="149"/>
    <x v="3"/>
    <d v="2015-12-31T00:00:00"/>
    <n v="4579400000"/>
    <n v="2997500000"/>
    <n v="1047600000"/>
    <n v="0"/>
    <n v="21600000"/>
    <n v="1069200000"/>
    <x v="585"/>
    <x v="585"/>
    <x v="584"/>
    <n v="0.11195789841463948"/>
    <x v="18"/>
    <x v="0"/>
    <m/>
  </r>
  <r>
    <x v="150"/>
    <x v="0"/>
    <d v="2012-12-31T00:00:00"/>
    <n v="18010000000"/>
    <n v="11561000000"/>
    <n v="431000000"/>
    <n v="285000000"/>
    <n v="0"/>
    <n v="716000000"/>
    <x v="586"/>
    <x v="586"/>
    <x v="585"/>
    <n v="0.3183231538034425"/>
    <x v="73"/>
    <x v="8"/>
    <m/>
  </r>
  <r>
    <x v="150"/>
    <x v="1"/>
    <d v="2013-12-31T00:00:00"/>
    <n v="20921000000"/>
    <n v="14637000000"/>
    <n v="657000000"/>
    <n v="210000000"/>
    <n v="0"/>
    <n v="867000000"/>
    <x v="587"/>
    <x v="587"/>
    <x v="586"/>
    <n v="0.25892643755078631"/>
    <x v="73"/>
    <x v="8"/>
    <m/>
  </r>
  <r>
    <x v="150"/>
    <x v="2"/>
    <d v="2014-12-31T00:00:00"/>
    <n v="21438000000"/>
    <n v="19504000000"/>
    <n v="592000000"/>
    <n v="126000000"/>
    <n v="0"/>
    <n v="718000000"/>
    <x v="588"/>
    <x v="588"/>
    <x v="587"/>
    <n v="5.6721709114656217E-2"/>
    <x v="73"/>
    <x v="8"/>
    <m/>
  </r>
  <r>
    <x v="150"/>
    <x v="3"/>
    <d v="2015-12-31T00:00:00"/>
    <n v="15877000000"/>
    <n v="28524000000"/>
    <n v="569000000"/>
    <n v="127000000"/>
    <n v="0"/>
    <n v="696000000"/>
    <x v="589"/>
    <x v="589"/>
    <x v="588"/>
    <n v="-0.8403980600869182"/>
    <x v="73"/>
    <x v="8"/>
    <m/>
  </r>
  <r>
    <x v="151"/>
    <x v="0"/>
    <d v="2013-05-31T00:00:00"/>
    <n v="44287000000"/>
    <n v="16448000000"/>
    <n v="20359000000"/>
    <n v="0"/>
    <n v="2386000000"/>
    <n v="22745000000"/>
    <x v="590"/>
    <x v="590"/>
    <x v="589"/>
    <n v="0.11502246708966514"/>
    <x v="49"/>
    <x v="0"/>
    <m/>
  </r>
  <r>
    <x v="151"/>
    <x v="1"/>
    <d v="2014-05-31T00:00:00"/>
    <n v="45567000000"/>
    <n v="17052000000"/>
    <n v="22113000000"/>
    <n v="0"/>
    <n v="2587000000"/>
    <n v="24700000000"/>
    <x v="591"/>
    <x v="591"/>
    <x v="590"/>
    <n v="8.3722869620558735E-2"/>
    <x v="49"/>
    <x v="0"/>
    <m/>
  </r>
  <r>
    <x v="151"/>
    <x v="2"/>
    <d v="2015-05-31T00:00:00"/>
    <n v="47453000000"/>
    <n v="16984000000"/>
    <n v="25715000000"/>
    <n v="0"/>
    <n v="2611000000"/>
    <n v="28326000000"/>
    <x v="592"/>
    <x v="592"/>
    <x v="591"/>
    <n v="4.5160474574842478E-2"/>
    <x v="49"/>
    <x v="0"/>
    <m/>
  </r>
  <r>
    <x v="151"/>
    <x v="3"/>
    <d v="2016-05-31T00:00:00"/>
    <n v="50365000000"/>
    <n v="17327000000"/>
    <n v="27330000000"/>
    <n v="0"/>
    <n v="2631000000"/>
    <n v="29961000000"/>
    <x v="593"/>
    <x v="593"/>
    <x v="592"/>
    <n v="6.1094013699990075E-2"/>
    <x v="49"/>
    <x v="0"/>
    <m/>
  </r>
  <r>
    <x v="152"/>
    <x v="0"/>
    <d v="2012-12-31T00:00:00"/>
    <n v="15255000000"/>
    <n v="6717000000"/>
    <n v="5353000000"/>
    <n v="0"/>
    <n v="1051000000"/>
    <n v="6404000000"/>
    <x v="594"/>
    <x v="594"/>
    <x v="593"/>
    <n v="0.13988856112749917"/>
    <x v="11"/>
    <x v="5"/>
    <m/>
  </r>
  <r>
    <x v="152"/>
    <x v="1"/>
    <d v="2013-12-31T00:00:00"/>
    <n v="14892000000"/>
    <n v="6459000000"/>
    <n v="4315000000"/>
    <n v="0"/>
    <n v="1741000000"/>
    <n v="6056000000"/>
    <x v="595"/>
    <x v="595"/>
    <x v="594"/>
    <n v="0.15961590115498253"/>
    <x v="11"/>
    <x v="5"/>
    <m/>
  </r>
  <r>
    <x v="152"/>
    <x v="2"/>
    <d v="2014-12-31T00:00:00"/>
    <n v="15049000000"/>
    <n v="6996000000"/>
    <n v="5759000000"/>
    <n v="0"/>
    <n v="1232000000"/>
    <n v="6991000000"/>
    <x v="596"/>
    <x v="596"/>
    <x v="595"/>
    <n v="7.0569473054688026E-2"/>
    <x v="11"/>
    <x v="5"/>
    <m/>
  </r>
  <r>
    <x v="152"/>
    <x v="3"/>
    <d v="2015-12-31T00:00:00"/>
    <n v="15026000000"/>
    <n v="6173000000"/>
    <n v="4969000000"/>
    <n v="0"/>
    <n v="1550000000"/>
    <n v="6519000000"/>
    <x v="597"/>
    <x v="597"/>
    <x v="596"/>
    <n v="0.15533076001597232"/>
    <x v="11"/>
    <x v="5"/>
    <m/>
  </r>
  <r>
    <x v="153"/>
    <x v="0"/>
    <d v="2013-09-30T00:00:00"/>
    <n v="1481314000"/>
    <n v="253047000"/>
    <n v="587835000"/>
    <n v="209614000"/>
    <n v="0"/>
    <n v="797449000"/>
    <x v="598"/>
    <x v="598"/>
    <x v="597"/>
    <n v="0.29083502890001717"/>
    <x v="57"/>
    <x v="2"/>
    <m/>
  </r>
  <r>
    <x v="153"/>
    <x v="1"/>
    <d v="2014-09-30T00:00:00"/>
    <n v="1732046000"/>
    <n v="309959000"/>
    <n v="664738000"/>
    <n v="263792000"/>
    <n v="0"/>
    <n v="928530000"/>
    <x v="599"/>
    <x v="599"/>
    <x v="598"/>
    <n v="0.28495605774904359"/>
    <x v="57"/>
    <x v="2"/>
    <m/>
  </r>
  <r>
    <x v="153"/>
    <x v="2"/>
    <d v="2015-09-30T00:00:00"/>
    <n v="1919823000"/>
    <n v="332261000"/>
    <n v="738080000"/>
    <n v="296583000"/>
    <n v="0"/>
    <n v="1034663000"/>
    <x v="600"/>
    <x v="600"/>
    <x v="599"/>
    <n v="0.28799477868532675"/>
    <x v="57"/>
    <x v="2"/>
    <m/>
  </r>
  <r>
    <x v="153"/>
    <x v="3"/>
    <d v="2016-09-30T00:00:00"/>
    <n v="1995034000"/>
    <n v="337205000"/>
    <n v="767174000"/>
    <n v="334227000"/>
    <n v="0"/>
    <n v="1101401000"/>
    <x v="601"/>
    <x v="601"/>
    <x v="600"/>
    <n v="0.27890652490133"/>
    <x v="57"/>
    <x v="2"/>
    <m/>
  </r>
  <r>
    <x v="154"/>
    <x v="0"/>
    <d v="2012-12-31T00:00:00"/>
    <n v="5795800000"/>
    <n v="3956200000"/>
    <n v="763300000"/>
    <n v="0"/>
    <n v="0"/>
    <n v="763300000"/>
    <x v="602"/>
    <x v="602"/>
    <x v="601"/>
    <n v="0.18570344042237483"/>
    <x v="16"/>
    <x v="2"/>
    <m/>
  </r>
  <r>
    <x v="154"/>
    <x v="1"/>
    <d v="2013-12-31T00:00:00"/>
    <n v="6063400000"/>
    <n v="4092700000"/>
    <n v="907800000"/>
    <n v="0"/>
    <n v="0"/>
    <n v="907800000"/>
    <x v="603"/>
    <x v="603"/>
    <x v="602"/>
    <n v="0.1752976877659399"/>
    <x v="16"/>
    <x v="2"/>
    <m/>
  </r>
  <r>
    <x v="154"/>
    <x v="2"/>
    <d v="2014-12-31T00:00:00"/>
    <n v="6413800000"/>
    <n v="4328300000"/>
    <n v="814900000"/>
    <n v="0"/>
    <n v="0"/>
    <n v="814900000"/>
    <x v="604"/>
    <x v="604"/>
    <x v="603"/>
    <n v="0.19810408806012036"/>
    <x v="16"/>
    <x v="2"/>
    <m/>
  </r>
  <r>
    <x v="154"/>
    <x v="3"/>
    <d v="2015-12-31T00:00:00"/>
    <n v="6595200000"/>
    <n v="4393200000"/>
    <n v="1102800000"/>
    <n v="0"/>
    <n v="0"/>
    <n v="1102800000"/>
    <x v="605"/>
    <x v="605"/>
    <x v="604"/>
    <n v="0.16666666666666666"/>
    <x v="16"/>
    <x v="2"/>
    <m/>
  </r>
  <r>
    <x v="155"/>
    <x v="0"/>
    <d v="2012-12-31T00:00:00"/>
    <n v="4436000000"/>
    <n v="2564000000"/>
    <n v="824000000"/>
    <n v="0"/>
    <n v="0"/>
    <n v="824000000"/>
    <x v="606"/>
    <x v="606"/>
    <x v="605"/>
    <n v="0.23624887285843102"/>
    <x v="16"/>
    <x v="2"/>
    <m/>
  </r>
  <r>
    <x v="155"/>
    <x v="1"/>
    <d v="2013-12-31T00:00:00"/>
    <n v="4814000000"/>
    <n v="2776000000"/>
    <n v="977000000"/>
    <n v="0"/>
    <n v="0"/>
    <n v="977000000"/>
    <x v="607"/>
    <x v="607"/>
    <x v="606"/>
    <n v="0.22039883672621521"/>
    <x v="16"/>
    <x v="2"/>
    <m/>
  </r>
  <r>
    <x v="155"/>
    <x v="2"/>
    <d v="2014-12-31T00:00:00"/>
    <n v="5066000000"/>
    <n v="2881000000"/>
    <n v="975000000"/>
    <n v="0"/>
    <n v="0"/>
    <n v="975000000"/>
    <x v="608"/>
    <x v="608"/>
    <x v="607"/>
    <n v="0.2388472167390446"/>
    <x v="16"/>
    <x v="2"/>
    <m/>
  </r>
  <r>
    <x v="155"/>
    <x v="3"/>
    <d v="2015-12-31T00:00:00"/>
    <n v="5254000000"/>
    <n v="2909000000"/>
    <n v="1034000000"/>
    <n v="0"/>
    <n v="0"/>
    <n v="1034000000"/>
    <x v="609"/>
    <x v="609"/>
    <x v="608"/>
    <n v="0.24952417205938332"/>
    <x v="16"/>
    <x v="2"/>
    <m/>
  </r>
  <r>
    <x v="156"/>
    <x v="0"/>
    <d v="2013-02-02T00:00:00"/>
    <n v="6182000000"/>
    <n v="4148000000"/>
    <n v="1294000000"/>
    <n v="0"/>
    <n v="118000000"/>
    <n v="1412000000"/>
    <x v="610"/>
    <x v="610"/>
    <x v="609"/>
    <n v="0.10061468780329991"/>
    <x v="74"/>
    <x v="1"/>
    <m/>
  </r>
  <r>
    <x v="156"/>
    <x v="1"/>
    <d v="2014-02-01T00:00:00"/>
    <n v="6505000000"/>
    <n v="4372000000"/>
    <n v="1334000000"/>
    <n v="0"/>
    <n v="133000000"/>
    <n v="1467000000"/>
    <x v="611"/>
    <x v="611"/>
    <x v="610"/>
    <n v="0.10238278247501921"/>
    <x v="74"/>
    <x v="1"/>
    <m/>
  </r>
  <r>
    <x v="156"/>
    <x v="2"/>
    <d v="2015-01-31T00:00:00"/>
    <n v="7151000000"/>
    <n v="4777000000"/>
    <n v="1426000000"/>
    <n v="0"/>
    <n v="139000000"/>
    <n v="1565000000"/>
    <x v="612"/>
    <x v="612"/>
    <x v="611"/>
    <n v="0.11313103062508741"/>
    <x v="74"/>
    <x v="1"/>
    <m/>
  </r>
  <r>
    <x v="156"/>
    <x v="3"/>
    <d v="2016-01-30T00:00:00"/>
    <n v="7412000000"/>
    <n v="4907000000"/>
    <n v="1415000000"/>
    <n v="0"/>
    <n v="148000000"/>
    <n v="1563000000"/>
    <x v="613"/>
    <x v="613"/>
    <x v="612"/>
    <n v="0.1270912034538586"/>
    <x v="74"/>
    <x v="1"/>
    <m/>
  </r>
  <r>
    <x v="157"/>
    <x v="0"/>
    <d v="2012-12-31T00:00:00"/>
    <n v="1405358000"/>
    <n v="670174000"/>
    <n v="292500000"/>
    <n v="137354000"/>
    <n v="0"/>
    <n v="429854000"/>
    <x v="614"/>
    <x v="364"/>
    <x v="613"/>
    <n v="0.2172613668545666"/>
    <x v="75"/>
    <x v="2"/>
    <m/>
  </r>
  <r>
    <x v="157"/>
    <x v="1"/>
    <d v="2013-12-31T00:00:00"/>
    <n v="1496372000"/>
    <n v="759362000"/>
    <n v="322739000"/>
    <n v="147696000"/>
    <n v="0"/>
    <n v="470435000"/>
    <x v="615"/>
    <x v="614"/>
    <x v="614"/>
    <n v="0.1781475461984052"/>
    <x v="75"/>
    <x v="2"/>
    <m/>
  </r>
  <r>
    <x v="157"/>
    <x v="2"/>
    <d v="2014-12-31T00:00:00"/>
    <n v="1530654000"/>
    <n v="780281000"/>
    <n v="331995000"/>
    <n v="142751000"/>
    <n v="0"/>
    <n v="474746000"/>
    <x v="616"/>
    <x v="615"/>
    <x v="615"/>
    <n v="0.18007139431902963"/>
    <x v="75"/>
    <x v="2"/>
    <m/>
  </r>
  <r>
    <x v="157"/>
    <x v="3"/>
    <d v="2015-12-31T00:00:00"/>
    <n v="1557067000"/>
    <n v="803506000"/>
    <n v="313544000"/>
    <n v="132892000"/>
    <n v="0"/>
    <n v="446436000"/>
    <x v="617"/>
    <x v="616"/>
    <x v="616"/>
    <n v="0.19724584748119381"/>
    <x v="75"/>
    <x v="2"/>
    <m/>
  </r>
  <r>
    <x v="158"/>
    <x v="0"/>
    <d v="2013-12-31T00:00:00"/>
    <n v="27351573000"/>
    <n v="25986382000"/>
    <n v="175148000"/>
    <n v="0"/>
    <n v="0"/>
    <n v="175148000"/>
    <x v="618"/>
    <x v="617"/>
    <x v="617"/>
    <n v="4.3509124685443136E-2"/>
    <x v="76"/>
    <x v="0"/>
    <m/>
  </r>
  <r>
    <x v="158"/>
    <x v="1"/>
    <d v="2014-12-31T00:00:00"/>
    <n v="21531577000"/>
    <n v="20132544000"/>
    <n v="182711000"/>
    <n v="0"/>
    <n v="0"/>
    <n v="182711000"/>
    <x v="619"/>
    <x v="618"/>
    <x v="618"/>
    <n v="5.649014932812399E-2"/>
    <x v="76"/>
    <x v="0"/>
    <m/>
  </r>
  <r>
    <x v="158"/>
    <x v="2"/>
    <d v="2015-12-31T00:00:00"/>
    <n v="18114048000"/>
    <n v="17019352000"/>
    <n v="408225000"/>
    <n v="0"/>
    <n v="0"/>
    <n v="408225000"/>
    <x v="620"/>
    <x v="619"/>
    <x v="619"/>
    <n v="3.7897161363379409E-2"/>
    <x v="76"/>
    <x v="0"/>
    <m/>
  </r>
  <r>
    <x v="158"/>
    <x v="3"/>
    <d v="2016-12-31T00:00:00"/>
    <n v="19036525000"/>
    <n v="18246209000"/>
    <n v="191073000"/>
    <n v="0"/>
    <n v="0"/>
    <n v="191073000"/>
    <x v="621"/>
    <x v="620"/>
    <x v="620"/>
    <n v="3.1478591812318685E-2"/>
    <x v="76"/>
    <x v="0"/>
    <m/>
  </r>
  <r>
    <x v="159"/>
    <x v="0"/>
    <d v="2013-12-31T00:00:00"/>
    <n v="4954619000"/>
    <n v="3266524000"/>
    <n v="966829000"/>
    <n v="0"/>
    <n v="0"/>
    <n v="966829000"/>
    <x v="622"/>
    <x v="621"/>
    <x v="621"/>
    <n v="0.14557446294054094"/>
    <x v="52"/>
    <x v="0"/>
    <m/>
  </r>
  <r>
    <x v="159"/>
    <x v="1"/>
    <d v="2014-12-31T00:00:00"/>
    <n v="4877885000"/>
    <n v="3163268000"/>
    <n v="936900000"/>
    <n v="0"/>
    <n v="0"/>
    <n v="936900000"/>
    <x v="623"/>
    <x v="622"/>
    <x v="622"/>
    <n v="0.15943733810862701"/>
    <x v="52"/>
    <x v="0"/>
    <m/>
  </r>
  <r>
    <x v="159"/>
    <x v="2"/>
    <d v="2015-12-31T00:00:00"/>
    <n v="4561030000"/>
    <n v="3073712000"/>
    <n v="971611000"/>
    <n v="0"/>
    <n v="0"/>
    <n v="971611000"/>
    <x v="624"/>
    <x v="623"/>
    <x v="623"/>
    <n v="0.11306810084564232"/>
    <x v="52"/>
    <x v="0"/>
    <m/>
  </r>
  <r>
    <x v="159"/>
    <x v="3"/>
    <d v="2016-12-31T00:00:00"/>
    <n v="3991462000"/>
    <n v="2759908000"/>
    <n v="965322000"/>
    <n v="0"/>
    <n v="0"/>
    <n v="965322000"/>
    <x v="625"/>
    <x v="624"/>
    <x v="624"/>
    <n v="6.6700371943914288E-2"/>
    <x v="52"/>
    <x v="0"/>
    <m/>
  </r>
  <r>
    <x v="160"/>
    <x v="0"/>
    <d v="2012-12-31T00:00:00"/>
    <n v="3409900000"/>
    <n v="2141600000"/>
    <n v="489700000"/>
    <n v="112000000"/>
    <n v="0"/>
    <n v="601700000"/>
    <x v="626"/>
    <x v="625"/>
    <x v="625"/>
    <n v="0.19548960380069796"/>
    <x v="63"/>
    <x v="8"/>
    <m/>
  </r>
  <r>
    <x v="160"/>
    <x v="1"/>
    <d v="2013-12-31T00:00:00"/>
    <n v="3130700000"/>
    <n v="1929800000"/>
    <n v="496100000"/>
    <n v="115600000"/>
    <n v="0"/>
    <n v="611700000"/>
    <x v="627"/>
    <x v="626"/>
    <x v="626"/>
    <n v="0.18820072188328488"/>
    <x v="63"/>
    <x v="8"/>
    <m/>
  </r>
  <r>
    <x v="160"/>
    <x v="2"/>
    <d v="2014-12-31T00:00:00"/>
    <n v="3258700000"/>
    <n v="2047800000"/>
    <n v="589800000"/>
    <n v="126300000"/>
    <n v="0"/>
    <n v="716100000"/>
    <x v="628"/>
    <x v="627"/>
    <x v="627"/>
    <n v="0.15183969067419523"/>
    <x v="63"/>
    <x v="8"/>
    <m/>
  </r>
  <r>
    <x v="160"/>
    <x v="3"/>
    <d v="2015-12-31T00:00:00"/>
    <n v="3276500000"/>
    <n v="2201100000"/>
    <n v="737900000"/>
    <n v="143700000"/>
    <n v="0"/>
    <n v="881600000"/>
    <x v="629"/>
    <x v="628"/>
    <x v="628"/>
    <n v="5.9148481611475658E-2"/>
    <x v="63"/>
    <x v="8"/>
    <m/>
  </r>
  <r>
    <x v="161"/>
    <x v="0"/>
    <d v="2013-12-31T00:00:00"/>
    <n v="637413000"/>
    <n v="190454000"/>
    <n v="31970000"/>
    <n v="0"/>
    <n v="160828000"/>
    <n v="192798000"/>
    <x v="630"/>
    <x v="629"/>
    <x v="629"/>
    <n v="0.39873833762411498"/>
    <x v="77"/>
    <x v="7"/>
    <m/>
  </r>
  <r>
    <x v="161"/>
    <x v="1"/>
    <d v="2014-12-31T00:00:00"/>
    <n v="686090000"/>
    <n v="211923000"/>
    <n v="32316000"/>
    <n v="0"/>
    <n v="170814000"/>
    <n v="203130000"/>
    <x v="631"/>
    <x v="630"/>
    <x v="630"/>
    <n v="0.39504583946712529"/>
    <x v="77"/>
    <x v="7"/>
    <m/>
  </r>
  <r>
    <x v="161"/>
    <x v="2"/>
    <d v="2015-12-31T00:00:00"/>
    <n v="744012000"/>
    <n v="233417000"/>
    <n v="35645000"/>
    <n v="0"/>
    <n v="174796000"/>
    <n v="210441000"/>
    <x v="632"/>
    <x v="631"/>
    <x v="631"/>
    <n v="0.40342628882329856"/>
    <x v="77"/>
    <x v="7"/>
    <m/>
  </r>
  <r>
    <x v="161"/>
    <x v="3"/>
    <d v="2016-12-31T00:00:00"/>
    <n v="801591000"/>
    <n v="253612000"/>
    <n v="33399000"/>
    <n v="0"/>
    <n v="193585000"/>
    <n v="226984000"/>
    <x v="633"/>
    <x v="632"/>
    <x v="632"/>
    <n v="0.40044736031217915"/>
    <x v="77"/>
    <x v="7"/>
    <m/>
  </r>
  <r>
    <x v="162"/>
    <x v="0"/>
    <d v="2012-12-31T00:00:00"/>
    <n v="3368545000"/>
    <n v="2515796000"/>
    <n v="280928000"/>
    <n v="132460000"/>
    <n v="0"/>
    <n v="413388000"/>
    <x v="634"/>
    <x v="633"/>
    <x v="633"/>
    <n v="0.13043049744028951"/>
    <x v="7"/>
    <x v="2"/>
    <m/>
  </r>
  <r>
    <x v="162"/>
    <x v="1"/>
    <d v="2013-12-31T00:00:00"/>
    <n v="3309616000"/>
    <n v="2444984000"/>
    <n v="270261000"/>
    <n v="134300000"/>
    <n v="0"/>
    <n v="404561000"/>
    <x v="635"/>
    <x v="634"/>
    <x v="634"/>
    <n v="0.13901038670347254"/>
    <x v="7"/>
    <x v="2"/>
    <m/>
  </r>
  <r>
    <x v="162"/>
    <x v="2"/>
    <d v="2014-12-31T00:00:00"/>
    <n v="3391187000"/>
    <n v="2566246000"/>
    <n v="253827000"/>
    <n v="143969000"/>
    <n v="0"/>
    <n v="397796000"/>
    <x v="636"/>
    <x v="635"/>
    <x v="635"/>
    <n v="0.12595737126852632"/>
    <x v="7"/>
    <x v="2"/>
    <m/>
  </r>
  <r>
    <x v="162"/>
    <x v="3"/>
    <d v="2015-12-31T00:00:00"/>
    <n v="3578995000"/>
    <n v="2659728000"/>
    <n v="255192000"/>
    <n v="130593000"/>
    <n v="0"/>
    <n v="385785000"/>
    <x v="637"/>
    <x v="636"/>
    <x v="636"/>
    <n v="0.1490591632567243"/>
    <x v="7"/>
    <x v="2"/>
    <m/>
  </r>
  <r>
    <x v="163"/>
    <x v="0"/>
    <d v="2012-12-31T00:00:00"/>
    <n v="5011853000"/>
    <n v="0"/>
    <n v="2676141000"/>
    <n v="0"/>
    <n v="1266807000"/>
    <n v="3942948000"/>
    <x v="638"/>
    <x v="637"/>
    <x v="456"/>
    <n v="0.21327540931467862"/>
    <x v="61"/>
    <x v="10"/>
    <m/>
  </r>
  <r>
    <x v="163"/>
    <x v="1"/>
    <d v="2013-12-31T00:00:00"/>
    <n v="4762000000"/>
    <n v="0"/>
    <n v="2616000000"/>
    <n v="0"/>
    <n v="1170000000"/>
    <n v="3786000000"/>
    <x v="639"/>
    <x v="638"/>
    <x v="456"/>
    <n v="0.20495590088198237"/>
    <x v="61"/>
    <x v="10"/>
    <m/>
  </r>
  <r>
    <x v="163"/>
    <x v="2"/>
    <d v="2014-12-31T00:00:00"/>
    <n v="4772000000"/>
    <n v="0"/>
    <n v="2671000000"/>
    <n v="0"/>
    <n v="1139000000"/>
    <n v="3810000000"/>
    <x v="640"/>
    <x v="639"/>
    <x v="456"/>
    <n v="0.20159262363788769"/>
    <x v="61"/>
    <x v="10"/>
    <m/>
  </r>
  <r>
    <x v="163"/>
    <x v="3"/>
    <d v="2015-12-31T00:00:00"/>
    <n v="5576000000"/>
    <n v="0"/>
    <n v="3275000000"/>
    <n v="0"/>
    <n v="1320000000"/>
    <n v="4595000000"/>
    <x v="641"/>
    <x v="640"/>
    <x v="456"/>
    <n v="0.17593256814921091"/>
    <x v="61"/>
    <x v="10"/>
    <m/>
  </r>
  <r>
    <x v="164"/>
    <x v="0"/>
    <d v="2013-12-31T00:00:00"/>
    <n v="30930000000"/>
    <n v="25202000000"/>
    <n v="2039000000"/>
    <n v="0"/>
    <n v="0"/>
    <n v="2039000000"/>
    <x v="642"/>
    <x v="345"/>
    <x v="637"/>
    <n v="0.11926931781441966"/>
    <x v="30"/>
    <x v="0"/>
    <m/>
  </r>
  <r>
    <x v="164"/>
    <x v="1"/>
    <d v="2014-12-31T00:00:00"/>
    <n v="30852000000"/>
    <n v="24979000000"/>
    <n v="1984000000"/>
    <n v="0"/>
    <n v="0"/>
    <n v="1984000000"/>
    <x v="643"/>
    <x v="296"/>
    <x v="638"/>
    <n v="0.12605341631012576"/>
    <x v="30"/>
    <x v="0"/>
    <m/>
  </r>
  <r>
    <x v="164"/>
    <x v="2"/>
    <d v="2015-12-31T00:00:00"/>
    <n v="31469000000"/>
    <n v="25339000000"/>
    <n v="1952000000"/>
    <n v="0"/>
    <n v="0"/>
    <n v="1952000000"/>
    <x v="644"/>
    <x v="641"/>
    <x v="639"/>
    <n v="0.13276557882360418"/>
    <x v="30"/>
    <x v="0"/>
    <m/>
  </r>
  <r>
    <x v="164"/>
    <x v="3"/>
    <d v="2016-12-31T00:00:00"/>
    <n v="31353000000"/>
    <n v="25104000000"/>
    <n v="1940000000"/>
    <n v="0"/>
    <n v="0"/>
    <n v="1940000000"/>
    <x v="645"/>
    <x v="642"/>
    <x v="640"/>
    <n v="0.13743501419321916"/>
    <x v="30"/>
    <x v="0"/>
    <m/>
  </r>
  <r>
    <x v="165"/>
    <x v="0"/>
    <d v="2012-12-31T00:00:00"/>
    <n v="2426301000"/>
    <n v="800336000"/>
    <n v="72163000"/>
    <n v="0"/>
    <n v="768820000"/>
    <n v="840983000"/>
    <x v="646"/>
    <x v="643"/>
    <x v="641"/>
    <n v="0.32353034516327528"/>
    <x v="77"/>
    <x v="7"/>
    <m/>
  </r>
  <r>
    <x v="165"/>
    <x v="1"/>
    <d v="2013-12-31T00:00:00"/>
    <n v="2486017000"/>
    <n v="815095000"/>
    <n v="76864000"/>
    <n v="0"/>
    <n v="749722000"/>
    <n v="826586000"/>
    <x v="647"/>
    <x v="644"/>
    <x v="642"/>
    <n v="0.33963404111878559"/>
    <x v="77"/>
    <x v="7"/>
    <m/>
  </r>
  <r>
    <x v="165"/>
    <x v="2"/>
    <d v="2014-12-31T00:00:00"/>
    <n v="2535559000"/>
    <n v="783602000"/>
    <n v="88705000"/>
    <n v="0"/>
    <n v="708406000"/>
    <n v="797111000"/>
    <x v="648"/>
    <x v="645"/>
    <x v="643"/>
    <n v="0.37658204758792835"/>
    <x v="77"/>
    <x v="7"/>
    <m/>
  </r>
  <r>
    <x v="165"/>
    <x v="3"/>
    <d v="2015-12-31T00:00:00"/>
    <n v="2403906000"/>
    <n v="747276000"/>
    <n v="72363000"/>
    <n v="0"/>
    <n v="643689000"/>
    <n v="716052000"/>
    <x v="649"/>
    <x v="646"/>
    <x v="644"/>
    <n v="0.3912707069244804"/>
    <x v="77"/>
    <x v="7"/>
    <m/>
  </r>
  <r>
    <x v="166"/>
    <x v="0"/>
    <d v="2012-12-31T00:00:00"/>
    <n v="9702000000"/>
    <n v="2471000000"/>
    <n v="1461000000"/>
    <n v="1760000000"/>
    <n v="0"/>
    <n v="3221000000"/>
    <x v="650"/>
    <x v="647"/>
    <x v="645"/>
    <n v="0.41331684188827045"/>
    <x v="19"/>
    <x v="3"/>
    <m/>
  </r>
  <r>
    <x v="166"/>
    <x v="1"/>
    <d v="2013-12-31T00:00:00"/>
    <n v="11202000000"/>
    <n v="2859000000"/>
    <n v="1699000000"/>
    <n v="2120000000"/>
    <n v="0"/>
    <n v="3819000000"/>
    <x v="651"/>
    <x v="648"/>
    <x v="646"/>
    <n v="0.40385645420460631"/>
    <x v="19"/>
    <x v="3"/>
    <m/>
  </r>
  <r>
    <x v="166"/>
    <x v="2"/>
    <d v="2014-12-31T00:00:00"/>
    <n v="24890000000"/>
    <n v="3788000000"/>
    <n v="2983000000"/>
    <n v="2854000000"/>
    <n v="0"/>
    <n v="5837000000"/>
    <x v="652"/>
    <x v="649"/>
    <x v="647"/>
    <n v="0.6132985134592206"/>
    <x v="19"/>
    <x v="3"/>
    <m/>
  </r>
  <r>
    <x v="166"/>
    <x v="3"/>
    <d v="2015-12-31T00:00:00"/>
    <n v="32639000000"/>
    <n v="4006000000"/>
    <n v="3426000000"/>
    <n v="3014000000"/>
    <n v="0"/>
    <n v="6440000000"/>
    <x v="653"/>
    <x v="650"/>
    <x v="648"/>
    <n v="0.67995342994577035"/>
    <x v="19"/>
    <x v="3"/>
    <m/>
  </r>
  <r>
    <x v="167"/>
    <x v="0"/>
    <d v="2013-05-26T00:00:00"/>
    <n v="17774100000"/>
    <n v="11350200000"/>
    <n v="3552300000"/>
    <n v="0"/>
    <n v="0"/>
    <n v="3552300000"/>
    <x v="654"/>
    <x v="651"/>
    <x v="649"/>
    <n v="0.16156092291592825"/>
    <x v="40"/>
    <x v="4"/>
    <m/>
  </r>
  <r>
    <x v="167"/>
    <x v="1"/>
    <d v="2014-05-25T00:00:00"/>
    <n v="17909600000"/>
    <n v="11539800000"/>
    <n v="3474300000"/>
    <n v="0"/>
    <n v="0"/>
    <n v="3474300000"/>
    <x v="655"/>
    <x v="652"/>
    <x v="650"/>
    <n v="0.16167306919194174"/>
    <x v="40"/>
    <x v="4"/>
    <m/>
  </r>
  <r>
    <x v="167"/>
    <x v="2"/>
    <d v="2015-05-31T00:00:00"/>
    <n v="17630300000"/>
    <n v="11681100000"/>
    <n v="3328000000"/>
    <n v="0"/>
    <n v="0"/>
    <n v="3328000000"/>
    <x v="656"/>
    <x v="653"/>
    <x v="651"/>
    <n v="0.14867585917426249"/>
    <x v="40"/>
    <x v="4"/>
    <m/>
  </r>
  <r>
    <x v="167"/>
    <x v="3"/>
    <d v="2016-05-29T00:00:00"/>
    <n v="16563100000"/>
    <n v="10733600000"/>
    <n v="3118900000"/>
    <n v="0"/>
    <n v="0"/>
    <n v="3118900000"/>
    <x v="657"/>
    <x v="654"/>
    <x v="652"/>
    <n v="0.16365293936521544"/>
    <x v="40"/>
    <x v="4"/>
    <m/>
  </r>
  <r>
    <x v="168"/>
    <x v="0"/>
    <d v="2013-12-31T00:00:00"/>
    <n v="7819000000"/>
    <n v="4495000000"/>
    <n v="1126000000"/>
    <n v="710000000"/>
    <n v="31000000"/>
    <n v="1867000000"/>
    <x v="658"/>
    <x v="655"/>
    <x v="653"/>
    <n v="0.18634096431768768"/>
    <x v="29"/>
    <x v="2"/>
    <m/>
  </r>
  <r>
    <x v="168"/>
    <x v="1"/>
    <d v="2014-12-31T00:00:00"/>
    <n v="9715000000"/>
    <n v="5663000000"/>
    <n v="1202000000"/>
    <n v="815000000"/>
    <n v="33000000"/>
    <n v="2050000000"/>
    <x v="659"/>
    <x v="656"/>
    <x v="654"/>
    <n v="0.20607308286155429"/>
    <x v="29"/>
    <x v="2"/>
    <m/>
  </r>
  <r>
    <x v="168"/>
    <x v="2"/>
    <d v="2015-12-31T00:00:00"/>
    <n v="9111000000"/>
    <n v="5458000000"/>
    <n v="1508000000"/>
    <n v="769000000"/>
    <n v="54000000"/>
    <n v="2331000000"/>
    <x v="660"/>
    <x v="352"/>
    <x v="655"/>
    <n v="0.14509933047963999"/>
    <x v="29"/>
    <x v="2"/>
    <m/>
  </r>
  <r>
    <x v="168"/>
    <x v="3"/>
    <d v="2016-12-31T00:00:00"/>
    <n v="9390000000"/>
    <n v="5644000000"/>
    <n v="1472000000"/>
    <n v="742000000"/>
    <n v="64000000"/>
    <n v="2278000000"/>
    <x v="141"/>
    <x v="657"/>
    <x v="656"/>
    <n v="0.15633652822151226"/>
    <x v="29"/>
    <x v="2"/>
    <m/>
  </r>
  <r>
    <x v="169"/>
    <x v="0"/>
    <d v="2013-12-31T00:00:00"/>
    <n v="155427000000"/>
    <n v="137373000000"/>
    <n v="12382000000"/>
    <n v="0"/>
    <n v="0"/>
    <n v="12382000000"/>
    <x v="661"/>
    <x v="658"/>
    <x v="657"/>
    <n v="3.6493016013948672E-2"/>
    <x v="72"/>
    <x v="1"/>
    <m/>
  </r>
  <r>
    <x v="169"/>
    <x v="1"/>
    <d v="2014-12-31T00:00:00"/>
    <n v="155929000000"/>
    <n v="142121000000"/>
    <n v="12158000000"/>
    <n v="0"/>
    <n v="0"/>
    <n v="12158000000"/>
    <x v="662"/>
    <x v="659"/>
    <x v="658"/>
    <n v="1.0581739124858108E-2"/>
    <x v="72"/>
    <x v="1"/>
    <m/>
  </r>
  <r>
    <x v="169"/>
    <x v="2"/>
    <d v="2015-12-31T00:00:00"/>
    <n v="152356000000"/>
    <n v="134054000000"/>
    <n v="13405000000"/>
    <n v="0"/>
    <n v="0"/>
    <n v="13405000000"/>
    <x v="663"/>
    <x v="660"/>
    <x v="659"/>
    <n v="3.2141825723962299E-2"/>
    <x v="72"/>
    <x v="1"/>
    <m/>
  </r>
  <r>
    <x v="169"/>
    <x v="3"/>
    <d v="2016-12-31T00:00:00"/>
    <n v="166380000000"/>
    <n v="145125000000"/>
    <n v="11710000000"/>
    <n v="0"/>
    <n v="0"/>
    <n v="11710000000"/>
    <x v="664"/>
    <x v="661"/>
    <x v="660"/>
    <n v="5.7368674119485513E-2"/>
    <x v="72"/>
    <x v="1"/>
    <m/>
  </r>
  <r>
    <x v="170"/>
    <x v="0"/>
    <d v="2012-12-31T00:00:00"/>
    <n v="13013868000"/>
    <n v="9235777000"/>
    <n v="2656530000"/>
    <n v="0"/>
    <n v="98383000"/>
    <n v="2754913000"/>
    <x v="665"/>
    <x v="662"/>
    <x v="661"/>
    <n v="7.8622128332637153E-2"/>
    <x v="25"/>
    <x v="1"/>
    <m/>
  </r>
  <r>
    <x v="170"/>
    <x v="1"/>
    <d v="2013-12-31T00:00:00"/>
    <n v="14077843000"/>
    <n v="9857923000"/>
    <n v="3028028000"/>
    <n v="0"/>
    <n v="133957000"/>
    <n v="3161985000"/>
    <x v="666"/>
    <x v="663"/>
    <x v="662"/>
    <n v="7.5148941496222116E-2"/>
    <x v="25"/>
    <x v="1"/>
    <m/>
  </r>
  <r>
    <x v="170"/>
    <x v="2"/>
    <d v="2014-12-31T00:00:00"/>
    <n v="15341647000"/>
    <n v="10747886000"/>
    <n v="3314030000"/>
    <n v="0"/>
    <n v="148313000"/>
    <n v="3462343000"/>
    <x v="667"/>
    <x v="664"/>
    <x v="663"/>
    <n v="7.3748144511472588E-2"/>
    <x v="25"/>
    <x v="1"/>
    <m/>
  </r>
  <r>
    <x v="170"/>
    <x v="3"/>
    <d v="2015-12-31T00:00:00"/>
    <n v="15280044000"/>
    <n v="10724192000"/>
    <n v="3277390000"/>
    <n v="0"/>
    <n v="141675000"/>
    <n v="3419065000"/>
    <x v="668"/>
    <x v="665"/>
    <x v="664"/>
    <n v="7.4396840742081638E-2"/>
    <x v="25"/>
    <x v="1"/>
    <m/>
  </r>
  <r>
    <x v="171"/>
    <x v="0"/>
    <d v="2013-05-31T00:00:00"/>
    <n v="2375923000"/>
    <n v="862075000"/>
    <n v="1156635000"/>
    <n v="0"/>
    <n v="0"/>
    <n v="1156635000"/>
    <x v="669"/>
    <x v="666"/>
    <x v="665"/>
    <n v="0.15034704407508157"/>
    <x v="9"/>
    <x v="2"/>
    <m/>
  </r>
  <r>
    <x v="171"/>
    <x v="1"/>
    <d v="2014-05-31T00:00:00"/>
    <n v="2554236000"/>
    <n v="952225000"/>
    <n v="1196512000"/>
    <n v="0"/>
    <n v="0"/>
    <n v="1196512000"/>
    <x v="670"/>
    <x v="667"/>
    <x v="666"/>
    <n v="0.15875549479374654"/>
    <x v="9"/>
    <x v="2"/>
    <m/>
  </r>
  <r>
    <x v="171"/>
    <x v="2"/>
    <d v="2015-05-31T00:00:00"/>
    <n v="2773718000"/>
    <n v="1022107000"/>
    <n v="1295014000"/>
    <n v="0"/>
    <n v="0"/>
    <n v="1295014000"/>
    <x v="671"/>
    <x v="668"/>
    <x v="667"/>
    <n v="0.1646155088585069"/>
    <x v="9"/>
    <x v="2"/>
    <m/>
  </r>
  <r>
    <x v="171"/>
    <x v="3"/>
    <d v="2016-05-31T00:00:00"/>
    <n v="2898150000"/>
    <n v="1147639000"/>
    <n v="1325567000"/>
    <n v="0"/>
    <n v="0"/>
    <n v="1325567000"/>
    <x v="672"/>
    <x v="669"/>
    <x v="668"/>
    <n v="0.14662595103773096"/>
    <x v="9"/>
    <x v="2"/>
    <m/>
  </r>
  <r>
    <x v="172"/>
    <x v="0"/>
    <d v="2013-02-02T00:00:00"/>
    <n v="15651000000"/>
    <n v="9480000000"/>
    <n v="0"/>
    <n v="0"/>
    <n v="0"/>
    <n v="0"/>
    <x v="673"/>
    <x v="670"/>
    <x v="669"/>
    <n v="0.3942879049262028"/>
    <x v="74"/>
    <x v="1"/>
    <m/>
  </r>
  <r>
    <x v="172"/>
    <x v="1"/>
    <d v="2014-02-01T00:00:00"/>
    <n v="16148000000"/>
    <n v="9855000000"/>
    <n v="0"/>
    <n v="0"/>
    <n v="0"/>
    <n v="0"/>
    <x v="674"/>
    <x v="671"/>
    <x v="670"/>
    <n v="0.38970770374040131"/>
    <x v="74"/>
    <x v="1"/>
    <m/>
  </r>
  <r>
    <x v="172"/>
    <x v="2"/>
    <d v="2015-01-31T00:00:00"/>
    <n v="16435000000"/>
    <n v="10146000000"/>
    <n v="0"/>
    <n v="0"/>
    <n v="0"/>
    <n v="0"/>
    <x v="675"/>
    <x v="672"/>
    <x v="671"/>
    <n v="0.38265895953757223"/>
    <x v="74"/>
    <x v="1"/>
    <m/>
  </r>
  <r>
    <x v="172"/>
    <x v="3"/>
    <d v="2016-01-30T00:00:00"/>
    <n v="15797000000"/>
    <n v="10077000000"/>
    <n v="0"/>
    <n v="0"/>
    <n v="0"/>
    <n v="0"/>
    <x v="676"/>
    <x v="673"/>
    <x v="672"/>
    <n v="0.36209406849401787"/>
    <x v="74"/>
    <x v="1"/>
    <m/>
  </r>
  <r>
    <x v="173"/>
    <x v="0"/>
    <d v="2012-12-29T00:00:00"/>
    <n v="2715675000"/>
    <n v="1277195000"/>
    <n v="508547000"/>
    <n v="325773000"/>
    <n v="0"/>
    <n v="834320000"/>
    <x v="677"/>
    <x v="674"/>
    <x v="673"/>
    <n v="0.2224713929317757"/>
    <x v="78"/>
    <x v="1"/>
    <m/>
  </r>
  <r>
    <x v="173"/>
    <x v="1"/>
    <d v="2013-12-28T00:00:00"/>
    <n v="2631851000"/>
    <n v="1224551000"/>
    <n v="468345000"/>
    <n v="364923000"/>
    <n v="0"/>
    <n v="833268000"/>
    <x v="678"/>
    <x v="675"/>
    <x v="674"/>
    <n v="0.21810961182832919"/>
    <x v="78"/>
    <x v="1"/>
    <m/>
  </r>
  <r>
    <x v="173"/>
    <x v="2"/>
    <d v="2014-12-27T00:00:00"/>
    <n v="2870658000"/>
    <n v="1266246000"/>
    <n v="518665000"/>
    <n v="395121000"/>
    <n v="0"/>
    <n v="913786000"/>
    <x v="679"/>
    <x v="676"/>
    <x v="675"/>
    <n v="0.24058107932049028"/>
    <x v="78"/>
    <x v="1"/>
    <m/>
  </r>
  <r>
    <x v="173"/>
    <x v="3"/>
    <d v="2015-12-26T00:00:00"/>
    <n v="2820270000"/>
    <n v="1281566000"/>
    <n v="562080000"/>
    <n v="427043000"/>
    <n v="0"/>
    <n v="989123000"/>
    <x v="680"/>
    <x v="677"/>
    <x v="676"/>
    <n v="0.19486822183691632"/>
    <x v="78"/>
    <x v="1"/>
    <m/>
  </r>
  <r>
    <x v="174"/>
    <x v="0"/>
    <d v="2013-12-31T00:00:00"/>
    <n v="19540000000"/>
    <n v="15422000000"/>
    <n v="2816000000"/>
    <n v="0"/>
    <n v="0"/>
    <n v="2816000000"/>
    <x v="681"/>
    <x v="678"/>
    <x v="677"/>
    <n v="6.6632548618219031E-2"/>
    <x v="79"/>
    <x v="1"/>
    <m/>
  </r>
  <r>
    <x v="174"/>
    <x v="1"/>
    <d v="2014-12-31T00:00:00"/>
    <n v="18138000000"/>
    <n v="13906000000"/>
    <n v="2815000000"/>
    <n v="0"/>
    <n v="0"/>
    <n v="2815000000"/>
    <x v="682"/>
    <x v="679"/>
    <x v="678"/>
    <n v="7.8123277097805713E-2"/>
    <x v="79"/>
    <x v="1"/>
    <m/>
  </r>
  <r>
    <x v="174"/>
    <x v="2"/>
    <d v="2015-12-31T00:00:00"/>
    <n v="16443000000"/>
    <n v="12164000000"/>
    <n v="2728000000"/>
    <n v="0"/>
    <n v="0"/>
    <n v="2728000000"/>
    <x v="683"/>
    <x v="680"/>
    <x v="679"/>
    <n v="9.4325852946542596E-2"/>
    <x v="79"/>
    <x v="1"/>
    <m/>
  </r>
  <r>
    <x v="174"/>
    <x v="3"/>
    <d v="2016-12-31T00:00:00"/>
    <n v="15158000000"/>
    <n v="10972000000"/>
    <n v="2617000000"/>
    <n v="0"/>
    <n v="0"/>
    <n v="2617000000"/>
    <x v="684"/>
    <x v="681"/>
    <x v="680"/>
    <n v="0.10350969784932049"/>
    <x v="79"/>
    <x v="1"/>
    <m/>
  </r>
  <r>
    <x v="175"/>
    <x v="0"/>
    <d v="2012-12-31T00:00:00"/>
    <n v="8950045000"/>
    <n v="5033885000"/>
    <n v="2785035000"/>
    <n v="0"/>
    <n v="0"/>
    <n v="2785035000"/>
    <x v="685"/>
    <x v="682"/>
    <x v="681"/>
    <n v="0.12638204612379045"/>
    <x v="80"/>
    <x v="0"/>
    <m/>
  </r>
  <r>
    <x v="175"/>
    <x v="1"/>
    <d v="2013-12-31T00:00:00"/>
    <n v="9437758000"/>
    <n v="5301275000"/>
    <n v="2839629000"/>
    <n v="0"/>
    <n v="0"/>
    <n v="2839629000"/>
    <x v="686"/>
    <x v="683"/>
    <x v="682"/>
    <n v="0.13741123686367038"/>
    <x v="80"/>
    <x v="0"/>
    <m/>
  </r>
  <r>
    <x v="175"/>
    <x v="2"/>
    <d v="2014-12-31T00:00:00"/>
    <n v="9964953000"/>
    <n v="5650711000"/>
    <n v="2967125000"/>
    <n v="0"/>
    <n v="0"/>
    <n v="2967125000"/>
    <x v="687"/>
    <x v="684"/>
    <x v="683"/>
    <n v="0.13518548456776464"/>
    <x v="80"/>
    <x v="0"/>
    <m/>
  </r>
  <r>
    <x v="175"/>
    <x v="3"/>
    <d v="2015-12-31T00:00:00"/>
    <n v="9973384000"/>
    <n v="5741956000"/>
    <n v="2931108000"/>
    <n v="0"/>
    <n v="0"/>
    <n v="2931108000"/>
    <x v="688"/>
    <x v="685"/>
    <x v="684"/>
    <n v="0.13037901679109118"/>
    <x v="80"/>
    <x v="0"/>
    <m/>
  </r>
  <r>
    <x v="176"/>
    <x v="0"/>
    <d v="2013-12-31T00:00:00"/>
    <n v="29402000000"/>
    <n v="24931000000"/>
    <n v="1333000000"/>
    <n v="0"/>
    <n v="0"/>
    <n v="1333000000"/>
    <x v="689"/>
    <x v="686"/>
    <x v="685"/>
    <n v="0.10672743350792463"/>
    <x v="37"/>
    <x v="9"/>
    <m/>
  </r>
  <r>
    <x v="176"/>
    <x v="1"/>
    <d v="2014-12-31T00:00:00"/>
    <n v="32870000000"/>
    <n v="27334000000"/>
    <n v="293000000"/>
    <n v="0"/>
    <n v="0"/>
    <n v="293000000"/>
    <x v="690"/>
    <x v="687"/>
    <x v="686"/>
    <n v="0.15950714937633101"/>
    <x v="37"/>
    <x v="9"/>
    <m/>
  </r>
  <r>
    <x v="176"/>
    <x v="2"/>
    <d v="2015-12-31T00:00:00"/>
    <n v="23633000000"/>
    <n v="21113000000"/>
    <n v="200000000"/>
    <n v="0"/>
    <n v="0"/>
    <n v="200000000"/>
    <x v="691"/>
    <x v="688"/>
    <x v="687"/>
    <n v="9.8167816189226931E-2"/>
    <x v="37"/>
    <x v="9"/>
    <m/>
  </r>
  <r>
    <x v="176"/>
    <x v="3"/>
    <d v="2016-12-31T00:00:00"/>
    <n v="15887000000"/>
    <n v="15023000000"/>
    <n v="228000000"/>
    <n v="0"/>
    <n v="0"/>
    <n v="228000000"/>
    <x v="692"/>
    <x v="689"/>
    <x v="688"/>
    <n v="4.0032731163844655E-2"/>
    <x v="37"/>
    <x v="9"/>
    <m/>
  </r>
  <r>
    <x v="177"/>
    <x v="0"/>
    <d v="2013-06-30T00:00:00"/>
    <n v="4297842000"/>
    <n v="3193722000"/>
    <n v="902869000"/>
    <n v="0"/>
    <n v="0"/>
    <n v="902869000"/>
    <x v="693"/>
    <x v="690"/>
    <x v="689"/>
    <n v="4.682605828692632E-2"/>
    <x v="78"/>
    <x v="1"/>
    <m/>
  </r>
  <r>
    <x v="177"/>
    <x v="1"/>
    <d v="2014-06-30T00:00:00"/>
    <n v="5348483000"/>
    <n v="3891816000"/>
    <n v="1126940000"/>
    <n v="0"/>
    <n v="0"/>
    <n v="1126940000"/>
    <x v="694"/>
    <x v="691"/>
    <x v="690"/>
    <n v="6.1648695527311205E-2"/>
    <x v="78"/>
    <x v="1"/>
    <m/>
  </r>
  <r>
    <x v="177"/>
    <x v="2"/>
    <d v="2015-06-30T00:00:00"/>
    <n v="6155297000"/>
    <n v="4338193000"/>
    <n v="1347510000"/>
    <n v="0"/>
    <n v="0"/>
    <n v="1347510000"/>
    <x v="695"/>
    <x v="692"/>
    <x v="691"/>
    <n v="7.6291038434051189E-2"/>
    <x v="78"/>
    <x v="1"/>
    <m/>
  </r>
  <r>
    <x v="177"/>
    <x v="3"/>
    <d v="2016-06-30T00:00:00"/>
    <n v="6911676000"/>
    <n v="4818585000"/>
    <n v="1513064000"/>
    <n v="0"/>
    <n v="0"/>
    <n v="1513064000"/>
    <x v="696"/>
    <x v="693"/>
    <x v="692"/>
    <n v="8.3919877031272877E-2"/>
    <x v="78"/>
    <x v="1"/>
    <m/>
  </r>
  <r>
    <x v="178"/>
    <x v="0"/>
    <d v="2012-12-31T00:00:00"/>
    <n v="4088983000"/>
    <n v="1671980000"/>
    <n v="1269586000"/>
    <n v="201197000"/>
    <n v="92369000"/>
    <n v="1563152000"/>
    <x v="697"/>
    <x v="694"/>
    <x v="693"/>
    <n v="0.20881744922881801"/>
    <x v="81"/>
    <x v="1"/>
    <m/>
  </r>
  <r>
    <x v="178"/>
    <x v="1"/>
    <d v="2013-12-29T00:00:00"/>
    <n v="4082157000"/>
    <n v="1672901000"/>
    <n v="1269777000"/>
    <n v="207591000"/>
    <n v="125876000"/>
    <n v="1603244000"/>
    <x v="698"/>
    <x v="695"/>
    <x v="694"/>
    <n v="0.19744757489729081"/>
    <x v="81"/>
    <x v="1"/>
    <m/>
  </r>
  <r>
    <x v="178"/>
    <x v="2"/>
    <d v="2014-12-28T00:00:00"/>
    <n v="4277207000"/>
    <n v="1698372000"/>
    <n v="1315793000"/>
    <n v="222556000"/>
    <n v="99794000"/>
    <n v="1638143000"/>
    <x v="699"/>
    <x v="696"/>
    <x v="695"/>
    <n v="0.21993137110268454"/>
    <x v="81"/>
    <x v="1"/>
    <m/>
  </r>
  <r>
    <x v="178"/>
    <x v="3"/>
    <d v="2015-12-27T00:00:00"/>
    <n v="4447509000"/>
    <n v="1677033000"/>
    <n v="1370183000"/>
    <n v="242944000"/>
    <n v="86171000"/>
    <n v="1699298000"/>
    <x v="700"/>
    <x v="697"/>
    <x v="696"/>
    <n v="0.24084897860802529"/>
    <x v="81"/>
    <x v="1"/>
    <m/>
  </r>
  <r>
    <x v="179"/>
    <x v="0"/>
    <d v="2012-12-31T00:00:00"/>
    <n v="3036584000"/>
    <n v="162167000"/>
    <n v="1789327000"/>
    <n v="0"/>
    <n v="193937000"/>
    <n v="1983264000"/>
    <x v="701"/>
    <x v="698"/>
    <x v="697"/>
    <n v="0.29347220429271842"/>
    <x v="35"/>
    <x v="6"/>
    <m/>
  </r>
  <r>
    <x v="179"/>
    <x v="1"/>
    <d v="2013-12-31T00:00:00"/>
    <n v="2872833000"/>
    <n v="116241000"/>
    <n v="1716639000"/>
    <n v="0"/>
    <n v="131409000"/>
    <n v="1848048000"/>
    <x v="702"/>
    <x v="699"/>
    <x v="698"/>
    <n v="0.31625367711941488"/>
    <x v="35"/>
    <x v="6"/>
    <m/>
  </r>
  <r>
    <x v="179"/>
    <x v="2"/>
    <d v="2014-12-31T00:00:00"/>
    <n v="2955641000"/>
    <n v="86453000"/>
    <n v="1843069000"/>
    <n v="0"/>
    <n v="120266000"/>
    <n v="1963335000"/>
    <x v="703"/>
    <x v="700"/>
    <x v="699"/>
    <n v="0.30648275619400328"/>
    <x v="35"/>
    <x v="6"/>
    <m/>
  </r>
  <r>
    <x v="179"/>
    <x v="3"/>
    <d v="2015-12-31T00:00:00"/>
    <n v="3153251000"/>
    <n v="82175000"/>
    <n v="1948041000"/>
    <n v="0"/>
    <n v="127821000"/>
    <n v="2075862000"/>
    <x v="704"/>
    <x v="701"/>
    <x v="700"/>
    <n v="0.31561521743749549"/>
    <x v="35"/>
    <x v="6"/>
    <m/>
  </r>
  <r>
    <x v="180"/>
    <x v="0"/>
    <d v="2013-12-28T00:00:00"/>
    <n v="4627802000"/>
    <n v="3016109000"/>
    <n v="1096507000"/>
    <n v="0"/>
    <n v="0"/>
    <n v="1096507000"/>
    <x v="705"/>
    <x v="702"/>
    <x v="701"/>
    <n v="0.11132412320146799"/>
    <x v="82"/>
    <x v="1"/>
    <m/>
  </r>
  <r>
    <x v="180"/>
    <x v="1"/>
    <d v="2015-01-03T00:00:00"/>
    <n v="5324746000"/>
    <n v="3420339000"/>
    <n v="1340453000"/>
    <n v="0"/>
    <n v="0"/>
    <n v="1340453000"/>
    <x v="706"/>
    <x v="703"/>
    <x v="702"/>
    <n v="0.10591190640830567"/>
    <x v="82"/>
    <x v="1"/>
    <m/>
  </r>
  <r>
    <x v="180"/>
    <x v="2"/>
    <d v="2016-01-02T00:00:00"/>
    <n v="5731549000"/>
    <n v="3595217000"/>
    <n v="1541214000"/>
    <n v="0"/>
    <n v="0"/>
    <n v="1541214000"/>
    <x v="707"/>
    <x v="704"/>
    <x v="703"/>
    <n v="0.10383196584378848"/>
    <x v="82"/>
    <x v="1"/>
    <m/>
  </r>
  <r>
    <x v="180"/>
    <x v="3"/>
    <d v="2016-12-31T00:00:00"/>
    <n v="6028199000"/>
    <n v="3752151000"/>
    <n v="1500399000"/>
    <n v="0"/>
    <n v="0"/>
    <n v="1500399000"/>
    <x v="708"/>
    <x v="705"/>
    <x v="704"/>
    <n v="0.12867010528351835"/>
    <x v="82"/>
    <x v="1"/>
    <m/>
  </r>
  <r>
    <x v="181"/>
    <x v="0"/>
    <d v="2012-12-31T00:00:00"/>
    <n v="33013000000"/>
    <n v="5717000000"/>
    <n v="20801000000"/>
    <n v="0"/>
    <n v="1679000000"/>
    <n v="22480000000"/>
    <x v="709"/>
    <x v="706"/>
    <x v="705"/>
    <n v="0.14588192530215369"/>
    <x v="65"/>
    <x v="3"/>
    <m/>
  </r>
  <r>
    <x v="181"/>
    <x v="1"/>
    <d v="2013-12-31T00:00:00"/>
    <n v="34182000000"/>
    <n v="5970000000"/>
    <n v="21667000000"/>
    <n v="0"/>
    <n v="1753000000"/>
    <n v="23420000000"/>
    <x v="710"/>
    <x v="707"/>
    <x v="706"/>
    <n v="0.14019074366625708"/>
    <x v="65"/>
    <x v="3"/>
    <m/>
  </r>
  <r>
    <x v="181"/>
    <x v="2"/>
    <d v="2014-12-31T00:00:00"/>
    <n v="36918000000"/>
    <n v="6262000000"/>
    <n v="23271000000"/>
    <n v="0"/>
    <n v="1820000000"/>
    <n v="25091000000"/>
    <x v="711"/>
    <x v="708"/>
    <x v="707"/>
    <n v="0.15073947667804324"/>
    <x v="65"/>
    <x v="3"/>
    <m/>
  </r>
  <r>
    <x v="181"/>
    <x v="3"/>
    <d v="2015-12-31T00:00:00"/>
    <n v="39678000000"/>
    <n v="6638000000"/>
    <n v="25171000000"/>
    <n v="0"/>
    <n v="1904000000"/>
    <n v="27075000000"/>
    <x v="712"/>
    <x v="709"/>
    <x v="708"/>
    <n v="0.15033519834669087"/>
    <x v="65"/>
    <x v="3"/>
    <m/>
  </r>
  <r>
    <x v="182"/>
    <x v="0"/>
    <d v="2012-12-31T00:00:00"/>
    <n v="1765979000"/>
    <n v="567989000"/>
    <n v="158950000"/>
    <n v="0"/>
    <n v="506220000"/>
    <n v="665170000"/>
    <x v="713"/>
    <x v="710"/>
    <x v="709"/>
    <n v="0.30171366703681074"/>
    <x v="14"/>
    <x v="7"/>
    <m/>
  </r>
  <r>
    <x v="182"/>
    <x v="1"/>
    <d v="2013-12-31T00:00:00"/>
    <n v="2847945000"/>
    <n v="1206813000"/>
    <n v="241719000"/>
    <n v="0"/>
    <n v="865800000"/>
    <n v="1107519000"/>
    <x v="714"/>
    <x v="711"/>
    <x v="710"/>
    <n v="0.18736773357631556"/>
    <x v="14"/>
    <x v="7"/>
    <m/>
  </r>
  <r>
    <x v="182"/>
    <x v="2"/>
    <d v="2014-12-31T00:00:00"/>
    <n v="3305879000"/>
    <n v="1403358000"/>
    <n v="212481000"/>
    <n v="0"/>
    <n v="844130000"/>
    <n v="1056611000"/>
    <x v="715"/>
    <x v="712"/>
    <x v="711"/>
    <n v="0.25588050863325607"/>
    <x v="14"/>
    <x v="7"/>
    <m/>
  </r>
  <r>
    <x v="182"/>
    <x v="3"/>
    <d v="2015-12-31T00:00:00"/>
    <n v="3775685000"/>
    <n v="1622257000"/>
    <n v="258342000"/>
    <n v="0"/>
    <n v="826240000"/>
    <n v="1084582000"/>
    <x v="716"/>
    <x v="713"/>
    <x v="712"/>
    <n v="0.28308664520477739"/>
    <x v="14"/>
    <x v="7"/>
    <m/>
  </r>
  <r>
    <x v="183"/>
    <x v="0"/>
    <d v="2013-12-31T00:00:00"/>
    <n v="2013719000"/>
    <n v="0"/>
    <n v="401324000"/>
    <n v="0"/>
    <n v="423312000"/>
    <n v="824636000"/>
    <x v="717"/>
    <x v="714"/>
    <x v="456"/>
    <n v="0.59049102680165411"/>
    <x v="14"/>
    <x v="7"/>
    <m/>
  </r>
  <r>
    <x v="183"/>
    <x v="1"/>
    <d v="2014-12-31T00:00:00"/>
    <n v="1563210000"/>
    <n v="0"/>
    <n v="463059000"/>
    <n v="0"/>
    <n v="455016000"/>
    <n v="918075000"/>
    <x v="718"/>
    <x v="715"/>
    <x v="456"/>
    <n v="0.4126988696336385"/>
    <x v="14"/>
    <x v="7"/>
    <m/>
  </r>
  <r>
    <x v="183"/>
    <x v="2"/>
    <d v="2015-12-31T00:00:00"/>
    <n v="1828305000"/>
    <n v="0"/>
    <n v="706644000"/>
    <n v="0"/>
    <n v="504905000"/>
    <n v="1211549000"/>
    <x v="719"/>
    <x v="716"/>
    <x v="456"/>
    <n v="0.33733758864084495"/>
    <x v="14"/>
    <x v="7"/>
    <m/>
  </r>
  <r>
    <x v="183"/>
    <x v="3"/>
    <d v="2016-12-31T00:00:00"/>
    <n v="2040486000"/>
    <n v="0"/>
    <n v="842010000"/>
    <n v="0"/>
    <n v="568108000"/>
    <n v="1410118000"/>
    <x v="720"/>
    <x v="717"/>
    <x v="456"/>
    <n v="0.3089303234621556"/>
    <x v="14"/>
    <x v="7"/>
    <m/>
  </r>
  <r>
    <x v="184"/>
    <x v="0"/>
    <d v="2013-02-03T00:00:00"/>
    <n v="74754000000"/>
    <n v="48912000000"/>
    <n v="16508000000"/>
    <n v="0"/>
    <n v="1568000000"/>
    <n v="18076000000"/>
    <x v="721"/>
    <x v="718"/>
    <x v="713"/>
    <n v="0.10388741739572464"/>
    <x v="83"/>
    <x v="1"/>
    <m/>
  </r>
  <r>
    <x v="184"/>
    <x v="1"/>
    <d v="2014-02-02T00:00:00"/>
    <n v="78812000000"/>
    <n v="51897000000"/>
    <n v="16122000000"/>
    <n v="0"/>
    <n v="1627000000"/>
    <n v="17749000000"/>
    <x v="722"/>
    <x v="719"/>
    <x v="714"/>
    <n v="0.11630208597675482"/>
    <x v="83"/>
    <x v="1"/>
    <m/>
  </r>
  <r>
    <x v="184"/>
    <x v="2"/>
    <d v="2015-02-01T00:00:00"/>
    <n v="83176000000"/>
    <n v="54787000000"/>
    <n v="16280000000"/>
    <n v="0"/>
    <n v="1640000000"/>
    <n v="17920000000"/>
    <x v="723"/>
    <x v="720"/>
    <x v="715"/>
    <n v="0.12586563431759162"/>
    <x v="83"/>
    <x v="1"/>
    <m/>
  </r>
  <r>
    <x v="184"/>
    <x v="3"/>
    <d v="2016-01-31T00:00:00"/>
    <n v="88519000000"/>
    <n v="58254000000"/>
    <n v="16801000000"/>
    <n v="0"/>
    <n v="1690000000"/>
    <n v="18491000000"/>
    <x v="724"/>
    <x v="721"/>
    <x v="716"/>
    <n v="0.13301099199042013"/>
    <x v="83"/>
    <x v="1"/>
    <m/>
  </r>
  <r>
    <x v="185"/>
    <x v="0"/>
    <d v="2012-12-31T00:00:00"/>
    <n v="12245000000"/>
    <n v="3535000000"/>
    <n v="1126000000"/>
    <n v="0"/>
    <n v="2866000000"/>
    <n v="3992000000"/>
    <x v="725"/>
    <x v="722"/>
    <x v="717"/>
    <n v="0.38530012249897916"/>
    <x v="48"/>
    <x v="9"/>
    <m/>
  </r>
  <r>
    <x v="185"/>
    <x v="1"/>
    <d v="2013-12-31T00:00:00"/>
    <n v="11905000000"/>
    <n v="3969000000"/>
    <n v="1045000000"/>
    <n v="0"/>
    <n v="2687000000"/>
    <n v="3732000000"/>
    <x v="726"/>
    <x v="723"/>
    <x v="718"/>
    <n v="0.35312893742125157"/>
    <x v="48"/>
    <x v="9"/>
    <m/>
  </r>
  <r>
    <x v="185"/>
    <x v="2"/>
    <d v="2014-12-31T00:00:00"/>
    <n v="10737000000"/>
    <n v="3753000000"/>
    <n v="863000000"/>
    <n v="0"/>
    <n v="3224000000"/>
    <n v="4087000000"/>
    <x v="727"/>
    <x v="724"/>
    <x v="719"/>
    <n v="0.26981465958833939"/>
    <x v="48"/>
    <x v="9"/>
    <m/>
  </r>
  <r>
    <x v="185"/>
    <x v="3"/>
    <d v="2015-12-31T00:00:00"/>
    <n v="6636000000"/>
    <n v="3323000000"/>
    <n v="703000000"/>
    <n v="0"/>
    <n v="3955000000"/>
    <n v="4658000000"/>
    <x v="728"/>
    <x v="725"/>
    <x v="720"/>
    <n v="-0.20268233875828812"/>
    <x v="48"/>
    <x v="9"/>
    <m/>
  </r>
  <r>
    <x v="186"/>
    <x v="0"/>
    <d v="2012-12-31T00:00:00"/>
    <n v="22086000000"/>
    <n v="13195000000"/>
    <n v="0"/>
    <n v="0"/>
    <n v="7080000000"/>
    <n v="7080000000"/>
    <x v="729"/>
    <x v="726"/>
    <x v="721"/>
    <n v="8.199764556732772E-2"/>
    <x v="13"/>
    <x v="6"/>
    <m/>
  </r>
  <r>
    <x v="186"/>
    <x v="1"/>
    <d v="2013-12-31T00:00:00"/>
    <n v="20673000000"/>
    <n v="11048000000"/>
    <n v="0"/>
    <n v="0"/>
    <n v="5970000000"/>
    <n v="5970000000"/>
    <x v="730"/>
    <x v="727"/>
    <x v="722"/>
    <n v="0.17680065786291299"/>
    <x v="13"/>
    <x v="6"/>
    <m/>
  </r>
  <r>
    <x v="186"/>
    <x v="2"/>
    <d v="2014-12-31T00:00:00"/>
    <n v="18614000000"/>
    <n v="10805000000"/>
    <n v="0"/>
    <n v="0"/>
    <n v="5757000000"/>
    <n v="5757000000"/>
    <x v="731"/>
    <x v="436"/>
    <x v="723"/>
    <n v="0.11023960459868916"/>
    <x v="13"/>
    <x v="6"/>
    <m/>
  </r>
  <r>
    <x v="186"/>
    <x v="3"/>
    <d v="2015-12-31T00:00:00"/>
    <n v="18377000000"/>
    <n v="10775000000"/>
    <n v="0"/>
    <n v="0"/>
    <n v="5274000000"/>
    <n v="5274000000"/>
    <x v="732"/>
    <x v="728"/>
    <x v="724"/>
    <n v="0.12668008924198726"/>
    <x v="13"/>
    <x v="6"/>
    <m/>
  </r>
  <r>
    <x v="187"/>
    <x v="0"/>
    <d v="2012-12-31T00:00:00"/>
    <n v="5580506000"/>
    <n v="3440623000"/>
    <n v="1111232000"/>
    <n v="0"/>
    <n v="0"/>
    <n v="1111232000"/>
    <x v="733"/>
    <x v="729"/>
    <x v="725"/>
    <n v="0.18432934217793154"/>
    <x v="84"/>
    <x v="1"/>
    <m/>
  </r>
  <r>
    <x v="187"/>
    <x v="1"/>
    <d v="2013-12-31T00:00:00"/>
    <n v="5899872000"/>
    <n v="3621417000"/>
    <n v="1124753000"/>
    <n v="0"/>
    <n v="0"/>
    <n v="1124753000"/>
    <x v="734"/>
    <x v="730"/>
    <x v="726"/>
    <n v="0.19554695423900723"/>
    <x v="84"/>
    <x v="1"/>
    <m/>
  </r>
  <r>
    <x v="187"/>
    <x v="2"/>
    <d v="2014-12-31T00:00:00"/>
    <n v="6228508000"/>
    <n v="3788023000"/>
    <n v="1159502000"/>
    <n v="0"/>
    <n v="0"/>
    <n v="1159502000"/>
    <x v="735"/>
    <x v="731"/>
    <x v="727"/>
    <n v="0.2056645026385131"/>
    <x v="84"/>
    <x v="1"/>
    <m/>
  </r>
  <r>
    <x v="187"/>
    <x v="3"/>
    <d v="2015-12-31T00:00:00"/>
    <n v="5995402000"/>
    <n v="3619612000"/>
    <n v="1220095000"/>
    <n v="0"/>
    <n v="0"/>
    <n v="1220095000"/>
    <x v="736"/>
    <x v="732"/>
    <x v="728"/>
    <n v="0.19276355447057594"/>
    <x v="84"/>
    <x v="1"/>
    <m/>
  </r>
  <r>
    <x v="188"/>
    <x v="0"/>
    <d v="2013-09-28T00:00:00"/>
    <n v="2492300000"/>
    <n v="1330900000"/>
    <n v="661100000"/>
    <n v="197600000"/>
    <n v="112600000"/>
    <n v="971300000"/>
    <x v="737"/>
    <x v="733"/>
    <x v="729"/>
    <n v="7.627492677446536E-2"/>
    <x v="5"/>
    <x v="3"/>
    <m/>
  </r>
  <r>
    <x v="188"/>
    <x v="1"/>
    <d v="2014-09-27T00:00:00"/>
    <n v="2530700000"/>
    <n v="1285200000"/>
    <n v="591500000"/>
    <n v="203200000"/>
    <n v="113800000"/>
    <n v="908500000"/>
    <x v="738"/>
    <x v="734"/>
    <x v="730"/>
    <n v="0.13316473702928044"/>
    <x v="5"/>
    <x v="3"/>
    <m/>
  </r>
  <r>
    <x v="188"/>
    <x v="2"/>
    <d v="2015-09-26T00:00:00"/>
    <n v="2705000000"/>
    <n v="1272300000"/>
    <n v="624000000"/>
    <n v="214900000"/>
    <n v="110200000"/>
    <n v="949100000"/>
    <x v="739"/>
    <x v="735"/>
    <x v="731"/>
    <n v="0.17878003696857672"/>
    <x v="5"/>
    <x v="3"/>
    <m/>
  </r>
  <r>
    <x v="188"/>
    <x v="3"/>
    <d v="2016-09-24T00:00:00"/>
    <n v="2832700000"/>
    <n v="1269400000"/>
    <n v="682400000"/>
    <n v="232100000"/>
    <n v="89700000"/>
    <n v="1004200000"/>
    <x v="740"/>
    <x v="736"/>
    <x v="732"/>
    <n v="0.19737353055388851"/>
    <x v="5"/>
    <x v="3"/>
    <m/>
  </r>
  <r>
    <x v="189"/>
    <x v="0"/>
    <d v="2013-12-31T00:00:00"/>
    <n v="39055000000"/>
    <n v="28364000000"/>
    <n v="5190000000"/>
    <n v="0"/>
    <n v="0"/>
    <n v="5190000000"/>
    <x v="741"/>
    <x v="737"/>
    <x v="733"/>
    <n v="0.14085264370759185"/>
    <x v="53"/>
    <x v="0"/>
    <m/>
  </r>
  <r>
    <x v="189"/>
    <x v="1"/>
    <d v="2014-12-31T00:00:00"/>
    <n v="40306000000"/>
    <n v="28957000000"/>
    <n v="5518000000"/>
    <n v="0"/>
    <n v="0"/>
    <n v="5518000000"/>
    <x v="742"/>
    <x v="738"/>
    <x v="734"/>
    <n v="0.14466828759986106"/>
    <x v="53"/>
    <x v="0"/>
    <m/>
  </r>
  <r>
    <x v="189"/>
    <x v="2"/>
    <d v="2015-12-31T00:00:00"/>
    <n v="38581000000"/>
    <n v="26747000000"/>
    <n v="5006000000"/>
    <n v="0"/>
    <n v="0"/>
    <n v="5006000000"/>
    <x v="743"/>
    <x v="739"/>
    <x v="735"/>
    <n v="0.17697830538347892"/>
    <x v="53"/>
    <x v="0"/>
    <m/>
  </r>
  <r>
    <x v="189"/>
    <x v="3"/>
    <d v="2016-12-31T00:00:00"/>
    <n v="39302000000"/>
    <n v="27150000000"/>
    <n v="5469000000"/>
    <n v="0"/>
    <n v="0"/>
    <n v="5469000000"/>
    <x v="744"/>
    <x v="740"/>
    <x v="736"/>
    <n v="0.17004223703628313"/>
    <x v="53"/>
    <x v="0"/>
    <m/>
  </r>
  <r>
    <x v="190"/>
    <x v="0"/>
    <d v="2013-09-30T00:00:00"/>
    <n v="3387614000"/>
    <n v="1852768000"/>
    <n v="126250000"/>
    <n v="15235000"/>
    <n v="455623000"/>
    <n v="597108000"/>
    <x v="745"/>
    <x v="741"/>
    <x v="737"/>
    <n v="0.27681371018067585"/>
    <x v="85"/>
    <x v="9"/>
    <m/>
  </r>
  <r>
    <x v="190"/>
    <x v="1"/>
    <d v="2014-09-30T00:00:00"/>
    <n v="3715968000"/>
    <n v="2006715000"/>
    <n v="116190000"/>
    <n v="15905000"/>
    <n v="523984000"/>
    <n v="656079000"/>
    <x v="746"/>
    <x v="742"/>
    <x v="738"/>
    <n v="0.28341847938410664"/>
    <x v="85"/>
    <x v="9"/>
    <m/>
  </r>
  <r>
    <x v="190"/>
    <x v="2"/>
    <d v="2015-09-30T00:00:00"/>
    <n v="3161702000"/>
    <n v="1703476000"/>
    <n v="122878000"/>
    <n v="16104000"/>
    <n v="608039000"/>
    <n v="747021000"/>
    <x v="747"/>
    <x v="743"/>
    <x v="739"/>
    <n v="0.22494371702329949"/>
    <x v="85"/>
    <x v="9"/>
    <m/>
  </r>
  <r>
    <x v="190"/>
    <x v="3"/>
    <d v="2016-09-30T00:00:00"/>
    <n v="1624232000"/>
    <n v="898805000"/>
    <n v="136287000"/>
    <n v="10269000"/>
    <n v="598587000"/>
    <n v="745143000"/>
    <x v="748"/>
    <x v="744"/>
    <x v="740"/>
    <n v="-1.2138659994385039E-2"/>
    <x v="85"/>
    <x v="9"/>
    <m/>
  </r>
  <r>
    <x v="191"/>
    <x v="0"/>
    <d v="2014-10-31T00:00:00"/>
    <n v="55123000000"/>
    <n v="39486000000"/>
    <n v="8717000000"/>
    <n v="2197000000"/>
    <n v="906000000"/>
    <n v="11820000000"/>
    <x v="749"/>
    <x v="745"/>
    <x v="741"/>
    <n v="6.9245142680913599E-2"/>
    <x v="86"/>
    <x v="2"/>
    <m/>
  </r>
  <r>
    <x v="191"/>
    <x v="1"/>
    <d v="2015-10-31T00:00:00"/>
    <n v="52107000000"/>
    <n v="37168000000"/>
    <n v="9047000000"/>
    <n v="2338000000"/>
    <n v="852000000"/>
    <n v="12237000000"/>
    <x v="750"/>
    <x v="746"/>
    <x v="742"/>
    <n v="5.1854837161993593E-2"/>
    <x v="86"/>
    <x v="2"/>
    <m/>
  </r>
  <r>
    <x v="191"/>
    <x v="2"/>
    <d v="2016-10-31T00:00:00"/>
    <n v="50123000000"/>
    <n v="35507000000"/>
    <n v="8419000000"/>
    <n v="2298000000"/>
    <n v="755000000"/>
    <n v="11472000000"/>
    <x v="751"/>
    <x v="747"/>
    <x v="743"/>
    <n v="6.2725694790814593E-2"/>
    <x v="86"/>
    <x v="2"/>
    <m/>
  </r>
  <r>
    <x v="192"/>
    <x v="0"/>
    <d v="2013-10-31T00:00:00"/>
    <n v="112298000000"/>
    <n v="86380000000"/>
    <n v="13267000000"/>
    <n v="3135000000"/>
    <n v="1373000000"/>
    <n v="17775000000"/>
    <x v="752"/>
    <x v="748"/>
    <x v="744"/>
    <n v="7.2512422304938651E-2"/>
    <x v="2"/>
    <x v="2"/>
    <m/>
  </r>
  <r>
    <x v="192"/>
    <x v="1"/>
    <d v="2014-10-31T00:00:00"/>
    <n v="56651000000"/>
    <n v="45431000000"/>
    <n v="5361000000"/>
    <n v="1298000000"/>
    <n v="129000000"/>
    <n v="6788000000"/>
    <x v="753"/>
    <x v="749"/>
    <x v="745"/>
    <n v="7.8233393938324125E-2"/>
    <x v="2"/>
    <x v="2"/>
    <m/>
  </r>
  <r>
    <x v="192"/>
    <x v="2"/>
    <d v="2015-10-31T00:00:00"/>
    <n v="51463000000"/>
    <n v="41524000000"/>
    <n v="4663000000"/>
    <n v="1191000000"/>
    <n v="102000000"/>
    <n v="5956000000"/>
    <x v="107"/>
    <x v="750"/>
    <x v="746"/>
    <n v="7.7395410294774883E-2"/>
    <x v="2"/>
    <x v="2"/>
    <m/>
  </r>
  <r>
    <x v="192"/>
    <x v="3"/>
    <d v="2016-10-31T00:00:00"/>
    <n v="48238000000"/>
    <n v="39240000000"/>
    <n v="4019000000"/>
    <n v="1209000000"/>
    <n v="16000000"/>
    <n v="5244000000"/>
    <x v="754"/>
    <x v="751"/>
    <x v="747"/>
    <n v="7.7822463617894605E-2"/>
    <x v="2"/>
    <x v="2"/>
    <m/>
  </r>
  <r>
    <x v="193"/>
    <x v="0"/>
    <d v="2013-04-30T00:00:00"/>
    <n v="2807114000"/>
    <n v="1123773000"/>
    <n v="828095000"/>
    <n v="0"/>
    <n v="92407000"/>
    <n v="920502000"/>
    <x v="755"/>
    <x v="752"/>
    <x v="748"/>
    <n v="0.27175205566998706"/>
    <x v="34"/>
    <x v="6"/>
    <m/>
  </r>
  <r>
    <x v="193"/>
    <x v="1"/>
    <d v="2014-04-30T00:00:00"/>
    <n v="3024295000"/>
    <n v="1179405000"/>
    <n v="830789000"/>
    <n v="0"/>
    <n v="115604000"/>
    <n v="946393000"/>
    <x v="756"/>
    <x v="753"/>
    <x v="749"/>
    <n v="0.2970930415187672"/>
    <x v="34"/>
    <x v="6"/>
    <m/>
  </r>
  <r>
    <x v="193"/>
    <x v="2"/>
    <d v="2015-04-30T00:00:00"/>
    <n v="3078658000"/>
    <n v="1231104000"/>
    <n v="818091000"/>
    <n v="0"/>
    <n v="159804000"/>
    <n v="977895000"/>
    <x v="757"/>
    <x v="754"/>
    <x v="750"/>
    <n v="0.28247989870911289"/>
    <x v="34"/>
    <x v="6"/>
    <m/>
  </r>
  <r>
    <x v="193"/>
    <x v="3"/>
    <d v="2016-04-30T00:00:00"/>
    <n v="3038153000"/>
    <n v="1250320000"/>
    <n v="905648000"/>
    <n v="0"/>
    <n v="173598000"/>
    <n v="1079246000"/>
    <x v="758"/>
    <x v="755"/>
    <x v="751"/>
    <n v="0.23322953123163975"/>
    <x v="34"/>
    <x v="6"/>
    <m/>
  </r>
  <r>
    <x v="194"/>
    <x v="0"/>
    <d v="2013-10-27T00:00:00"/>
    <n v="8751654000"/>
    <n v="7338838000"/>
    <n v="627340000"/>
    <n v="0"/>
    <n v="0"/>
    <n v="627340000"/>
    <x v="759"/>
    <x v="756"/>
    <x v="752"/>
    <n v="8.9751720074856711E-2"/>
    <x v="40"/>
    <x v="4"/>
    <m/>
  </r>
  <r>
    <x v="194"/>
    <x v="1"/>
    <d v="2014-10-26T00:00:00"/>
    <n v="9316256000"/>
    <n v="7751273000"/>
    <n v="650948000"/>
    <n v="0"/>
    <n v="0"/>
    <n v="650948000"/>
    <x v="760"/>
    <x v="757"/>
    <x v="753"/>
    <n v="9.8111838060267992E-2"/>
    <x v="40"/>
    <x v="4"/>
    <m/>
  </r>
  <r>
    <x v="194"/>
    <x v="2"/>
    <d v="2015-10-31T00:00:00"/>
    <n v="9263863000"/>
    <n v="7455282000"/>
    <n v="743611000"/>
    <n v="0"/>
    <n v="0"/>
    <n v="743611000"/>
    <x v="761"/>
    <x v="758"/>
    <x v="754"/>
    <n v="0.11495960162623303"/>
    <x v="40"/>
    <x v="4"/>
    <m/>
  </r>
  <r>
    <x v="194"/>
    <x v="3"/>
    <d v="2016-10-30T00:00:00"/>
    <n v="9523224000"/>
    <n v="7365049000"/>
    <n v="871974000"/>
    <n v="0"/>
    <n v="0"/>
    <n v="871974000"/>
    <x v="762"/>
    <x v="759"/>
    <x v="755"/>
    <n v="0.13505940845243167"/>
    <x v="40"/>
    <x v="4"/>
    <m/>
  </r>
  <r>
    <x v="195"/>
    <x v="0"/>
    <d v="2013-06-28T00:00:00"/>
    <n v="5112000000"/>
    <n v="3385000000"/>
    <n v="914000000"/>
    <n v="0"/>
    <n v="0"/>
    <n v="914000000"/>
    <x v="763"/>
    <x v="760"/>
    <x v="756"/>
    <n v="0.159037558685446"/>
    <x v="87"/>
    <x v="2"/>
    <m/>
  </r>
  <r>
    <x v="195"/>
    <x v="1"/>
    <d v="2014-06-27T00:00:00"/>
    <n v="5012000000"/>
    <n v="3310000000"/>
    <n v="820000000"/>
    <n v="0"/>
    <n v="0"/>
    <n v="820000000"/>
    <x v="764"/>
    <x v="761"/>
    <x v="757"/>
    <n v="0.17597765363128492"/>
    <x v="87"/>
    <x v="2"/>
    <m/>
  </r>
  <r>
    <x v="195"/>
    <x v="2"/>
    <d v="2015-07-03T00:00:00"/>
    <n v="5083000000"/>
    <n v="3348000000"/>
    <n v="976000000"/>
    <n v="0"/>
    <n v="0"/>
    <n v="976000000"/>
    <x v="765"/>
    <x v="762"/>
    <x v="758"/>
    <n v="0.14932126696832579"/>
    <x v="87"/>
    <x v="2"/>
    <m/>
  </r>
  <r>
    <x v="195"/>
    <x v="3"/>
    <d v="2016-07-01T00:00:00"/>
    <n v="7467000000"/>
    <n v="5132000000"/>
    <n v="1186000000"/>
    <n v="0"/>
    <n v="0"/>
    <n v="1186000000"/>
    <x v="766"/>
    <x v="763"/>
    <x v="759"/>
    <n v="0.1538770590598634"/>
    <x v="87"/>
    <x v="2"/>
    <m/>
  </r>
  <r>
    <x v="196"/>
    <x v="0"/>
    <d v="2012-12-29T00:00:00"/>
    <n v="8939967000"/>
    <n v="6432454000"/>
    <n v="1873360000"/>
    <n v="0"/>
    <n v="0"/>
    <n v="1873360000"/>
    <x v="767"/>
    <x v="764"/>
    <x v="760"/>
    <n v="7.0934601883877194E-2"/>
    <x v="4"/>
    <x v="3"/>
    <m/>
  </r>
  <r>
    <x v="196"/>
    <x v="1"/>
    <d v="2013-12-28T00:00:00"/>
    <n v="9560647000"/>
    <n v="6904633000"/>
    <n v="1978960000"/>
    <n v="0"/>
    <n v="0"/>
    <n v="1978960000"/>
    <x v="768"/>
    <x v="765"/>
    <x v="761"/>
    <n v="7.0816755393228098E-2"/>
    <x v="4"/>
    <x v="3"/>
    <m/>
  </r>
  <r>
    <x v="196"/>
    <x v="2"/>
    <d v="2014-12-27T00:00:00"/>
    <n v="10371390000"/>
    <n v="7460075000"/>
    <n v="2196173000"/>
    <n v="0"/>
    <n v="0"/>
    <n v="2196173000"/>
    <x v="769"/>
    <x v="766"/>
    <x v="762"/>
    <n v="6.8953341837497198E-2"/>
    <x v="4"/>
    <x v="3"/>
    <m/>
  </r>
  <r>
    <x v="196"/>
    <x v="3"/>
    <d v="2015-12-26T00:00:00"/>
    <n v="10629719000"/>
    <n v="7617460000"/>
    <n v="2243356000"/>
    <n v="0"/>
    <n v="0"/>
    <n v="2243356000"/>
    <x v="770"/>
    <x v="767"/>
    <x v="763"/>
    <n v="7.2335214129366915E-2"/>
    <x v="4"/>
    <x v="3"/>
    <m/>
  </r>
  <r>
    <x v="197"/>
    <x v="0"/>
    <d v="2012-12-31T00:00:00"/>
    <n v="5059000000"/>
    <n v="1885000000"/>
    <n v="2101000000"/>
    <n v="0"/>
    <n v="722000000"/>
    <n v="2823000000"/>
    <x v="771"/>
    <x v="768"/>
    <x v="764"/>
    <n v="6.938130065230283E-2"/>
    <x v="14"/>
    <x v="7"/>
    <m/>
  </r>
  <r>
    <x v="197"/>
    <x v="1"/>
    <d v="2013-12-31T00:00:00"/>
    <n v="5166000000"/>
    <n v="1989000000"/>
    <n v="1968000000"/>
    <n v="0"/>
    <n v="697000000"/>
    <n v="2665000000"/>
    <x v="772"/>
    <x v="769"/>
    <x v="765"/>
    <n v="9.910956252419667E-2"/>
    <x v="14"/>
    <x v="7"/>
    <m/>
  </r>
  <r>
    <x v="197"/>
    <x v="2"/>
    <d v="2014-12-31T00:00:00"/>
    <n v="5354000000"/>
    <n v="2033000000"/>
    <n v="1920000000"/>
    <n v="0"/>
    <n v="701000000"/>
    <n v="2621000000"/>
    <x v="773"/>
    <x v="770"/>
    <x v="766"/>
    <n v="0.13074336944340681"/>
    <x v="14"/>
    <x v="7"/>
    <m/>
  </r>
  <r>
    <x v="197"/>
    <x v="3"/>
    <d v="2015-12-31T00:00:00"/>
    <n v="5387000000"/>
    <n v="2012000000"/>
    <n v="2011000000"/>
    <n v="0"/>
    <n v="716000000"/>
    <n v="2727000000"/>
    <x v="774"/>
    <x v="771"/>
    <x v="767"/>
    <n v="0.1202895860404678"/>
    <x v="14"/>
    <x v="7"/>
    <m/>
  </r>
  <r>
    <x v="198"/>
    <x v="0"/>
    <d v="2012-12-31T00:00:00"/>
    <n v="6644252000"/>
    <n v="3784370000"/>
    <n v="1703796000"/>
    <n v="0"/>
    <n v="0"/>
    <n v="1703796000"/>
    <x v="775"/>
    <x v="772"/>
    <x v="768"/>
    <n v="0.17399791579247748"/>
    <x v="40"/>
    <x v="4"/>
    <m/>
  </r>
  <r>
    <x v="198"/>
    <x v="1"/>
    <d v="2013-12-31T00:00:00"/>
    <n v="7146079000"/>
    <n v="3865231000"/>
    <n v="1924132000"/>
    <n v="0"/>
    <n v="0"/>
    <n v="1924132000"/>
    <x v="776"/>
    <x v="773"/>
    <x v="769"/>
    <n v="0.18985460418223757"/>
    <x v="40"/>
    <x v="4"/>
    <m/>
  </r>
  <r>
    <x v="198"/>
    <x v="2"/>
    <d v="2014-12-31T00:00:00"/>
    <n v="7421768000"/>
    <n v="4085602000"/>
    <n v="1898284000"/>
    <n v="0"/>
    <n v="0"/>
    <n v="1898284000"/>
    <x v="777"/>
    <x v="774"/>
    <x v="770"/>
    <n v="0.19373847309697637"/>
    <x v="40"/>
    <x v="4"/>
    <m/>
  </r>
  <r>
    <x v="198"/>
    <x v="3"/>
    <d v="2015-12-31T00:00:00"/>
    <n v="7386626000"/>
    <n v="4003951000"/>
    <n v="1969308000"/>
    <n v="0"/>
    <n v="0"/>
    <n v="1969308000"/>
    <x v="778"/>
    <x v="775"/>
    <x v="771"/>
    <n v="0.19134135124751139"/>
    <x v="40"/>
    <x v="4"/>
    <m/>
  </r>
  <r>
    <x v="199"/>
    <x v="0"/>
    <d v="2013-12-31T00:00:00"/>
    <n v="41313000000"/>
    <n v="32564000000"/>
    <n v="0"/>
    <n v="0"/>
    <n v="6688000000"/>
    <n v="6688000000"/>
    <x v="779"/>
    <x v="776"/>
    <x v="772"/>
    <n v="4.9887444630019609E-2"/>
    <x v="26"/>
    <x v="3"/>
    <m/>
  </r>
  <r>
    <x v="199"/>
    <x v="1"/>
    <d v="2014-12-31T00:00:00"/>
    <n v="48500000000"/>
    <n v="38166000000"/>
    <n v="0"/>
    <n v="0"/>
    <n v="7972000000"/>
    <n v="7972000000"/>
    <x v="780"/>
    <x v="777"/>
    <x v="773"/>
    <n v="4.8701030927835051E-2"/>
    <x v="26"/>
    <x v="3"/>
    <m/>
  </r>
  <r>
    <x v="199"/>
    <x v="2"/>
    <d v="2015-12-31T00:00:00"/>
    <n v="54289000000"/>
    <n v="44269000000"/>
    <n v="0"/>
    <n v="0"/>
    <n v="7673000000"/>
    <n v="7673000000"/>
    <x v="781"/>
    <x v="477"/>
    <x v="774"/>
    <n v="4.3231593877212697E-2"/>
    <x v="26"/>
    <x v="3"/>
    <m/>
  </r>
  <r>
    <x v="199"/>
    <x v="3"/>
    <d v="2016-12-31T00:00:00"/>
    <n v="54379000000"/>
    <n v="45007000000"/>
    <n v="0"/>
    <n v="0"/>
    <n v="7631000000"/>
    <n v="7631000000"/>
    <x v="782"/>
    <x v="778"/>
    <x v="775"/>
    <n v="3.2016035601978708E-2"/>
    <x v="26"/>
    <x v="3"/>
    <m/>
  </r>
  <r>
    <x v="200"/>
    <x v="0"/>
    <d v="2012-12-31T00:00:00"/>
    <n v="102874000000"/>
    <n v="52513000000"/>
    <n v="22389000000"/>
    <n v="5816000000"/>
    <n v="0"/>
    <n v="28205000000"/>
    <x v="783"/>
    <x v="779"/>
    <x v="776"/>
    <n v="0.21537025876314714"/>
    <x v="58"/>
    <x v="2"/>
    <m/>
  </r>
  <r>
    <x v="200"/>
    <x v="1"/>
    <d v="2013-12-31T00:00:00"/>
    <n v="98367000000"/>
    <n v="49683000000"/>
    <n v="22629000000"/>
    <n v="5743000000"/>
    <n v="0"/>
    <n v="28372000000"/>
    <x v="784"/>
    <x v="780"/>
    <x v="777"/>
    <n v="0.20649201459839173"/>
    <x v="58"/>
    <x v="2"/>
    <m/>
  </r>
  <r>
    <x v="200"/>
    <x v="2"/>
    <d v="2014-12-31T00:00:00"/>
    <n v="92793000000"/>
    <n v="46386000000"/>
    <n v="22438000000"/>
    <n v="5437000000"/>
    <n v="0"/>
    <n v="27875000000"/>
    <x v="785"/>
    <x v="781"/>
    <x v="778"/>
    <n v="0.1997133404459388"/>
    <x v="58"/>
    <x v="2"/>
    <m/>
  </r>
  <r>
    <x v="200"/>
    <x v="3"/>
    <d v="2015-12-31T00:00:00"/>
    <n v="81741000000"/>
    <n v="41057000000"/>
    <n v="19748000000"/>
    <n v="5247000000"/>
    <n v="0"/>
    <n v="24995000000"/>
    <x v="786"/>
    <x v="782"/>
    <x v="779"/>
    <n v="0.19193550360284312"/>
    <x v="58"/>
    <x v="2"/>
    <m/>
  </r>
  <r>
    <x v="201"/>
    <x v="0"/>
    <d v="2012-12-31T00:00:00"/>
    <n v="1293338000"/>
    <n v="594190000"/>
    <n v="354571000"/>
    <n v="82014000"/>
    <n v="0"/>
    <n v="436585000"/>
    <x v="787"/>
    <x v="783"/>
    <x v="780"/>
    <n v="0.2030118963488276"/>
    <x v="5"/>
    <x v="3"/>
    <m/>
  </r>
  <r>
    <x v="201"/>
    <x v="1"/>
    <d v="2013-12-31T00:00:00"/>
    <n v="1377058000"/>
    <n v="620940000"/>
    <n v="401353000"/>
    <n v="88003000"/>
    <n v="0"/>
    <n v="489356000"/>
    <x v="788"/>
    <x v="784"/>
    <x v="781"/>
    <n v="0.19371878308684165"/>
    <x v="5"/>
    <x v="3"/>
    <m/>
  </r>
  <r>
    <x v="201"/>
    <x v="2"/>
    <d v="2014-12-31T00:00:00"/>
    <n v="1485807000"/>
    <n v="669691000"/>
    <n v="457598000"/>
    <n v="98263000"/>
    <n v="0"/>
    <n v="555861000"/>
    <x v="789"/>
    <x v="785"/>
    <x v="782"/>
    <n v="0.17516070391376537"/>
    <x v="5"/>
    <x v="3"/>
    <m/>
  </r>
  <r>
    <x v="201"/>
    <x v="3"/>
    <d v="2015-12-31T00:00:00"/>
    <n v="1601892000"/>
    <n v="711622000"/>
    <n v="482465000"/>
    <n v="99681000"/>
    <n v="0"/>
    <n v="582146000"/>
    <x v="790"/>
    <x v="786"/>
    <x v="783"/>
    <n v="0.19235004607052161"/>
    <x v="5"/>
    <x v="3"/>
    <m/>
  </r>
  <r>
    <x v="202"/>
    <x v="0"/>
    <d v="2012-12-31T00:00:00"/>
    <n v="2821446000"/>
    <n v="1645912000"/>
    <n v="453535000"/>
    <n v="233713000"/>
    <n v="0"/>
    <n v="687248000"/>
    <x v="791"/>
    <x v="787"/>
    <x v="784"/>
    <n v="0.17306232336185062"/>
    <x v="17"/>
    <x v="8"/>
    <m/>
  </r>
  <r>
    <x v="202"/>
    <x v="1"/>
    <d v="2013-12-31T00:00:00"/>
    <n v="2952896000"/>
    <n v="1668691000"/>
    <n v="505877000"/>
    <n v="259838000"/>
    <n v="0"/>
    <n v="765715000"/>
    <x v="792"/>
    <x v="788"/>
    <x v="785"/>
    <n v="0.17558694921866533"/>
    <x v="17"/>
    <x v="8"/>
    <m/>
  </r>
  <r>
    <x v="202"/>
    <x v="2"/>
    <d v="2014-12-31T00:00:00"/>
    <n v="3088533000"/>
    <n v="1726383000"/>
    <n v="514891000"/>
    <n v="253640000"/>
    <n v="0"/>
    <n v="768531000"/>
    <x v="793"/>
    <x v="789"/>
    <x v="786"/>
    <n v="0.19220095754197866"/>
    <x v="17"/>
    <x v="8"/>
    <m/>
  </r>
  <r>
    <x v="202"/>
    <x v="3"/>
    <d v="2015-12-31T00:00:00"/>
    <n v="3023189000"/>
    <n v="1671590000"/>
    <n v="509557000"/>
    <n v="246101000"/>
    <n v="0"/>
    <n v="755658000"/>
    <x v="794"/>
    <x v="790"/>
    <x v="787"/>
    <n v="0.19712330257883315"/>
    <x v="17"/>
    <x v="8"/>
    <m/>
  </r>
  <r>
    <x v="203"/>
    <x v="0"/>
    <d v="2013-12-29T00:00:00"/>
    <n v="1421178000"/>
    <n v="509291000"/>
    <n v="397285000"/>
    <n v="276743000"/>
    <n v="0"/>
    <n v="674028000"/>
    <x v="795"/>
    <x v="791"/>
    <x v="788"/>
    <n v="0.16736749372703488"/>
    <x v="88"/>
    <x v="3"/>
    <m/>
  </r>
  <r>
    <x v="203"/>
    <x v="1"/>
    <d v="2014-12-28T00:00:00"/>
    <n v="1861358000"/>
    <n v="563648000"/>
    <n v="471921000"/>
    <n v="388055000"/>
    <n v="0"/>
    <n v="859976000"/>
    <x v="796"/>
    <x v="792"/>
    <x v="789"/>
    <n v="0.23516916144019581"/>
    <x v="88"/>
    <x v="3"/>
    <m/>
  </r>
  <r>
    <x v="203"/>
    <x v="2"/>
    <d v="2016-01-03T00:00:00"/>
    <n v="2219762000"/>
    <n v="670472000"/>
    <n v="522046000"/>
    <n v="401527000"/>
    <n v="0"/>
    <n v="923573000"/>
    <x v="797"/>
    <x v="793"/>
    <x v="790"/>
    <n v="0.28188472457858094"/>
    <x v="88"/>
    <x v="3"/>
    <m/>
  </r>
  <r>
    <x v="203"/>
    <x v="3"/>
    <d v="2017-01-01T00:00:00"/>
    <n v="2398373000"/>
    <n v="731925000"/>
    <n v="584491000"/>
    <n v="504415000"/>
    <n v="0"/>
    <n v="1088906000"/>
    <x v="798"/>
    <x v="794"/>
    <x v="791"/>
    <n v="0.24080574622879761"/>
    <x v="88"/>
    <x v="3"/>
    <m/>
  </r>
  <r>
    <x v="204"/>
    <x v="0"/>
    <d v="2013-12-28T00:00:00"/>
    <n v="52708000000"/>
    <n v="21187000000"/>
    <n v="8088000000"/>
    <n v="10611000000"/>
    <n v="291000000"/>
    <n v="18990000000"/>
    <x v="799"/>
    <x v="795"/>
    <x v="792"/>
    <n v="0.23774379600819609"/>
    <x v="7"/>
    <x v="2"/>
    <m/>
  </r>
  <r>
    <x v="204"/>
    <x v="1"/>
    <d v="2014-12-27T00:00:00"/>
    <n v="55870000000"/>
    <n v="20261000000"/>
    <n v="8136000000"/>
    <n v="11537000000"/>
    <n v="294000000"/>
    <n v="19967000000"/>
    <x v="800"/>
    <x v="796"/>
    <x v="793"/>
    <n v="0.27997136209056739"/>
    <x v="7"/>
    <x v="2"/>
    <m/>
  </r>
  <r>
    <x v="204"/>
    <x v="2"/>
    <d v="2015-12-26T00:00:00"/>
    <n v="55355000000"/>
    <n v="20676000000"/>
    <n v="7930000000"/>
    <n v="12128000000"/>
    <n v="265000000"/>
    <n v="20323000000"/>
    <x v="801"/>
    <x v="797"/>
    <x v="794"/>
    <n v="0.2593442326799747"/>
    <x v="7"/>
    <x v="2"/>
    <m/>
  </r>
  <r>
    <x v="204"/>
    <x v="3"/>
    <d v="2016-12-31T00:00:00"/>
    <n v="59387000000"/>
    <n v="23196000000"/>
    <n v="8397000000"/>
    <n v="12740000000"/>
    <n v="294000000"/>
    <n v="21431000000"/>
    <x v="802"/>
    <x v="798"/>
    <x v="795"/>
    <n v="0.24853924259518076"/>
    <x v="7"/>
    <x v="2"/>
    <m/>
  </r>
  <r>
    <x v="205"/>
    <x v="0"/>
    <d v="2013-07-31T00:00:00"/>
    <n v="3946000000"/>
    <n v="527000000"/>
    <n v="1534000000"/>
    <n v="647000000"/>
    <n v="30000000"/>
    <n v="2211000000"/>
    <x v="803"/>
    <x v="799"/>
    <x v="796"/>
    <n v="0.30613279270146987"/>
    <x v="16"/>
    <x v="2"/>
    <m/>
  </r>
  <r>
    <x v="205"/>
    <x v="1"/>
    <d v="2014-07-31T00:00:00"/>
    <n v="4243000000"/>
    <n v="603000000"/>
    <n v="1601000000"/>
    <n v="714000000"/>
    <n v="25000000"/>
    <n v="2340000000"/>
    <x v="804"/>
    <x v="800"/>
    <x v="797"/>
    <n v="0.30638699033702571"/>
    <x v="16"/>
    <x v="2"/>
    <m/>
  </r>
  <r>
    <x v="205"/>
    <x v="2"/>
    <d v="2015-07-31T00:00:00"/>
    <n v="4192000000"/>
    <n v="695000000"/>
    <n v="1771000000"/>
    <n v="798000000"/>
    <n v="42000000"/>
    <n v="2611000000"/>
    <x v="805"/>
    <x v="801"/>
    <x v="798"/>
    <n v="0.21135496183206107"/>
    <x v="16"/>
    <x v="2"/>
    <m/>
  </r>
  <r>
    <x v="205"/>
    <x v="3"/>
    <d v="2016-07-31T00:00:00"/>
    <n v="4694000000"/>
    <n v="730000000"/>
    <n v="1807000000"/>
    <n v="881000000"/>
    <n v="34000000"/>
    <n v="2722000000"/>
    <x v="806"/>
    <x v="802"/>
    <x v="799"/>
    <n v="0.26459309757136773"/>
    <x v="16"/>
    <x v="2"/>
    <m/>
  </r>
  <r>
    <x v="206"/>
    <x v="0"/>
    <d v="2012-12-31T00:00:00"/>
    <n v="21852000000"/>
    <n v="15287000000"/>
    <n v="3303000000"/>
    <n v="0"/>
    <n v="1473000000"/>
    <n v="4776000000"/>
    <x v="807"/>
    <x v="803"/>
    <x v="800"/>
    <n v="8.1868936481786558E-2"/>
    <x v="32"/>
    <x v="8"/>
    <m/>
  </r>
  <r>
    <x v="206"/>
    <x v="1"/>
    <d v="2013-12-31T00:00:00"/>
    <n v="23483000000"/>
    <n v="16282000000"/>
    <n v="3557000000"/>
    <n v="0"/>
    <n v="1531000000"/>
    <n v="5088000000"/>
    <x v="808"/>
    <x v="804"/>
    <x v="801"/>
    <n v="8.9979985521441042E-2"/>
    <x v="32"/>
    <x v="8"/>
    <m/>
  </r>
  <r>
    <x v="206"/>
    <x v="2"/>
    <d v="2014-12-31T00:00:00"/>
    <n v="23617000000"/>
    <n v="16254000000"/>
    <n v="3494000000"/>
    <n v="0"/>
    <n v="1406000000"/>
    <n v="4900000000"/>
    <x v="809"/>
    <x v="805"/>
    <x v="802"/>
    <n v="0.10428928314349832"/>
    <x v="32"/>
    <x v="8"/>
    <m/>
  </r>
  <r>
    <x v="206"/>
    <x v="3"/>
    <d v="2015-12-31T00:00:00"/>
    <n v="22365000000"/>
    <n v="15468000000"/>
    <n v="3219000000"/>
    <n v="0"/>
    <n v="1294000000"/>
    <n v="4513000000"/>
    <x v="810"/>
    <x v="806"/>
    <x v="803"/>
    <n v="0.10659512631343618"/>
    <x v="32"/>
    <x v="8"/>
    <m/>
  </r>
  <r>
    <x v="207"/>
    <x v="0"/>
    <d v="2012-12-31T00:00:00"/>
    <n v="6956200000"/>
    <n v="0"/>
    <n v="6279100000"/>
    <n v="0"/>
    <n v="0"/>
    <n v="6279100000"/>
    <x v="811"/>
    <x v="807"/>
    <x v="456"/>
    <n v="9.7337626865242513E-2"/>
    <x v="89"/>
    <x v="1"/>
    <m/>
  </r>
  <r>
    <x v="207"/>
    <x v="1"/>
    <d v="2013-12-31T00:00:00"/>
    <n v="7122300000"/>
    <n v="0"/>
    <n v="6463400000"/>
    <n v="0"/>
    <n v="0"/>
    <n v="6463400000"/>
    <x v="812"/>
    <x v="808"/>
    <x v="456"/>
    <n v="9.2512250256237452E-2"/>
    <x v="89"/>
    <x v="1"/>
    <m/>
  </r>
  <r>
    <x v="207"/>
    <x v="2"/>
    <d v="2014-12-31T00:00:00"/>
    <n v="7537100000"/>
    <n v="0"/>
    <n v="6748500000"/>
    <n v="0"/>
    <n v="0"/>
    <n v="6748500000"/>
    <x v="813"/>
    <x v="809"/>
    <x v="456"/>
    <n v="0.10462910137851428"/>
    <x v="89"/>
    <x v="1"/>
    <m/>
  </r>
  <r>
    <x v="207"/>
    <x v="3"/>
    <d v="2015-12-31T00:00:00"/>
    <n v="7613800000"/>
    <n v="0"/>
    <n v="6742700000"/>
    <n v="0"/>
    <n v="0"/>
    <n v="6742700000"/>
    <x v="814"/>
    <x v="810"/>
    <x v="456"/>
    <n v="0.11441067535264914"/>
    <x v="89"/>
    <x v="1"/>
    <m/>
  </r>
  <r>
    <x v="208"/>
    <x v="0"/>
    <d v="2012-12-31T00:00:00"/>
    <n v="3003955000"/>
    <n v="1277113000"/>
    <n v="850371000"/>
    <n v="0"/>
    <n v="316344000"/>
    <n v="1166715000"/>
    <x v="815"/>
    <x v="811"/>
    <x v="804"/>
    <n v="0.18646317937519039"/>
    <x v="14"/>
    <x v="7"/>
    <m/>
  </r>
  <r>
    <x v="208"/>
    <x v="1"/>
    <d v="2013-12-31T00:00:00"/>
    <n v="3024623000"/>
    <n v="1288878000"/>
    <n v="924031000"/>
    <n v="0"/>
    <n v="322037000"/>
    <n v="1246068000"/>
    <x v="816"/>
    <x v="812"/>
    <x v="805"/>
    <n v="0.16189687111418513"/>
    <x v="14"/>
    <x v="7"/>
    <m/>
  </r>
  <r>
    <x v="208"/>
    <x v="2"/>
    <d v="2014-12-31T00:00:00"/>
    <n v="3117693000"/>
    <n v="1344636000"/>
    <n v="869572000"/>
    <n v="0"/>
    <n v="353143000"/>
    <n v="1222715000"/>
    <x v="817"/>
    <x v="813"/>
    <x v="806"/>
    <n v="0.1765221912484648"/>
    <x v="14"/>
    <x v="7"/>
    <m/>
  </r>
  <r>
    <x v="208"/>
    <x v="3"/>
    <d v="2015-12-31T00:00:00"/>
    <n v="3007976000"/>
    <n v="1290025000"/>
    <n v="844960000"/>
    <n v="0"/>
    <n v="345464000"/>
    <n v="1190424000"/>
    <x v="818"/>
    <x v="814"/>
    <x v="807"/>
    <n v="0.17537606683032045"/>
    <x v="14"/>
    <x v="7"/>
    <m/>
  </r>
  <r>
    <x v="209"/>
    <x v="0"/>
    <d v="2013-12-31T00:00:00"/>
    <n v="2265100000"/>
    <n v="670900000"/>
    <n v="574000000"/>
    <n v="167700000"/>
    <n v="0"/>
    <n v="741700000"/>
    <x v="819"/>
    <x v="815"/>
    <x v="808"/>
    <n v="0.37636307447794798"/>
    <x v="5"/>
    <x v="3"/>
    <m/>
  </r>
  <r>
    <x v="209"/>
    <x v="1"/>
    <d v="2014-12-31T00:00:00"/>
    <n v="2131700000"/>
    <n v="717900000"/>
    <n v="691000000"/>
    <n v="178000000"/>
    <n v="0"/>
    <n v="869000000"/>
    <x v="820"/>
    <x v="816"/>
    <x v="809"/>
    <n v="0.25557067129521038"/>
    <x v="5"/>
    <x v="3"/>
    <m/>
  </r>
  <r>
    <x v="209"/>
    <x v="2"/>
    <d v="2015-12-31T00:00:00"/>
    <n v="2384400000"/>
    <n v="806500000"/>
    <n v="640500000"/>
    <n v="197400000"/>
    <n v="0"/>
    <n v="837900000"/>
    <x v="821"/>
    <x v="817"/>
    <x v="810"/>
    <n v="0.31035061231337024"/>
    <x v="5"/>
    <x v="3"/>
    <m/>
  </r>
  <r>
    <x v="209"/>
    <x v="3"/>
    <d v="2016-12-31T00:00:00"/>
    <n v="2704400000"/>
    <n v="814300000"/>
    <n v="705300000"/>
    <n v="239600000"/>
    <n v="0"/>
    <n v="944900000"/>
    <x v="822"/>
    <x v="818"/>
    <x v="811"/>
    <n v="0.34950451116698711"/>
    <x v="5"/>
    <x v="3"/>
    <m/>
  </r>
  <r>
    <x v="210"/>
    <x v="0"/>
    <d v="2013-12-31T00:00:00"/>
    <n v="14135000000"/>
    <n v="8554000000"/>
    <n v="2815000000"/>
    <n v="0"/>
    <n v="250000000"/>
    <n v="3065000000"/>
    <x v="823"/>
    <x v="819"/>
    <x v="812"/>
    <n v="0.17799787760877256"/>
    <x v="52"/>
    <x v="0"/>
    <m/>
  </r>
  <r>
    <x v="210"/>
    <x v="1"/>
    <d v="2014-12-31T00:00:00"/>
    <n v="14484000000"/>
    <n v="8673000000"/>
    <n v="2678000000"/>
    <n v="0"/>
    <n v="245000000"/>
    <n v="2923000000"/>
    <x v="824"/>
    <x v="820"/>
    <x v="813"/>
    <n v="0.19939243302954984"/>
    <x v="52"/>
    <x v="0"/>
    <m/>
  </r>
  <r>
    <x v="210"/>
    <x v="2"/>
    <d v="2015-12-31T00:00:00"/>
    <n v="13405000000"/>
    <n v="7888000000"/>
    <n v="2417000000"/>
    <n v="0"/>
    <n v="233000000"/>
    <n v="2650000000"/>
    <x v="825"/>
    <x v="23"/>
    <x v="814"/>
    <n v="0.21387541961954495"/>
    <x v="52"/>
    <x v="0"/>
    <m/>
  </r>
  <r>
    <x v="210"/>
    <x v="3"/>
    <d v="2016-12-31T00:00:00"/>
    <n v="13599000000"/>
    <n v="7896000000"/>
    <n v="2415000000"/>
    <n v="0"/>
    <n v="224000000"/>
    <n v="2639000000"/>
    <x v="826"/>
    <x v="821"/>
    <x v="815"/>
    <n v="0.22531068460916243"/>
    <x v="52"/>
    <x v="0"/>
    <m/>
  </r>
  <r>
    <x v="211"/>
    <x v="0"/>
    <d v="2012-12-31T00:00:00"/>
    <n v="4050400000"/>
    <n v="0"/>
    <n v="3207800000"/>
    <n v="0"/>
    <n v="0"/>
    <n v="3207800000"/>
    <x v="827"/>
    <x v="822"/>
    <x v="456"/>
    <n v="0.20802883665810784"/>
    <x v="22"/>
    <x v="6"/>
    <m/>
  </r>
  <r>
    <x v="211"/>
    <x v="1"/>
    <d v="2013-12-31T00:00:00"/>
    <n v="4644600000"/>
    <n v="0"/>
    <n v="3524400000"/>
    <n v="0"/>
    <n v="0"/>
    <n v="3524400000"/>
    <x v="828"/>
    <x v="823"/>
    <x v="456"/>
    <n v="0.24118330964991602"/>
    <x v="22"/>
    <x v="6"/>
    <m/>
  </r>
  <r>
    <x v="211"/>
    <x v="2"/>
    <d v="2014-12-31T00:00:00"/>
    <n v="5147100000"/>
    <n v="0"/>
    <n v="3870200000"/>
    <n v="0"/>
    <n v="0"/>
    <n v="3870200000"/>
    <x v="829"/>
    <x v="824"/>
    <x v="456"/>
    <n v="0.24808144391987721"/>
    <x v="22"/>
    <x v="6"/>
    <m/>
  </r>
  <r>
    <x v="211"/>
    <x v="3"/>
    <d v="2015-12-31T00:00:00"/>
    <n v="5122900000"/>
    <n v="0"/>
    <n v="3764500000"/>
    <n v="0"/>
    <n v="0"/>
    <n v="3764500000"/>
    <x v="830"/>
    <x v="825"/>
    <x v="456"/>
    <n v="0.26516231041011928"/>
    <x v="22"/>
    <x v="6"/>
    <m/>
  </r>
  <r>
    <x v="212"/>
    <x v="0"/>
    <d v="2012-12-31T00:00:00"/>
    <n v="5054980000"/>
    <n v="3230857000"/>
    <n v="1064757000"/>
    <n v="0"/>
    <n v="229166000"/>
    <n v="1293923000"/>
    <x v="831"/>
    <x v="826"/>
    <x v="816"/>
    <n v="0.10488666621826397"/>
    <x v="90"/>
    <x v="0"/>
    <m/>
  </r>
  <r>
    <x v="212"/>
    <x v="1"/>
    <d v="2013-12-31T00:00:00"/>
    <n v="5584571000"/>
    <n v="3570801000"/>
    <n v="1183682000"/>
    <n v="0"/>
    <n v="253380000"/>
    <n v="1437062000"/>
    <x v="832"/>
    <x v="827"/>
    <x v="817"/>
    <n v="0.10326809346680345"/>
    <x v="90"/>
    <x v="0"/>
    <m/>
  </r>
  <r>
    <x v="212"/>
    <x v="2"/>
    <d v="2014-12-31T00:00:00"/>
    <n v="6165441000"/>
    <n v="3898403000"/>
    <n v="1341000000"/>
    <n v="0"/>
    <n v="294496000"/>
    <n v="1635496000"/>
    <x v="833"/>
    <x v="828"/>
    <x v="818"/>
    <n v="0.10243257538268552"/>
    <x v="90"/>
    <x v="0"/>
    <m/>
  </r>
  <r>
    <x v="212"/>
    <x v="3"/>
    <d v="2015-12-31T00:00:00"/>
    <n v="6187646000"/>
    <n v="3665578000"/>
    <n v="1466761000"/>
    <n v="0"/>
    <n v="339613000"/>
    <n v="1806374000"/>
    <x v="834"/>
    <x v="829"/>
    <x v="819"/>
    <n v="0.11566498794533495"/>
    <x v="90"/>
    <x v="0"/>
    <m/>
  </r>
  <r>
    <x v="213"/>
    <x v="0"/>
    <d v="2013-09-27T00:00:00"/>
    <n v="11818376000"/>
    <n v="9976057000"/>
    <n v="1173340000"/>
    <n v="0"/>
    <n v="0"/>
    <n v="1173340000"/>
    <x v="835"/>
    <x v="830"/>
    <x v="820"/>
    <n v="5.6604985321164258E-2"/>
    <x v="53"/>
    <x v="0"/>
    <m/>
  </r>
  <r>
    <x v="213"/>
    <x v="1"/>
    <d v="2014-09-26T00:00:00"/>
    <n v="12695157000"/>
    <n v="10621373000"/>
    <n v="1545716000"/>
    <n v="0"/>
    <n v="0"/>
    <n v="1545716000"/>
    <x v="836"/>
    <x v="831"/>
    <x v="821"/>
    <n v="4.1596019647492349E-2"/>
    <x v="53"/>
    <x v="0"/>
    <m/>
  </r>
  <r>
    <x v="213"/>
    <x v="2"/>
    <d v="2015-10-02T00:00:00"/>
    <n v="12114832000"/>
    <n v="10146494000"/>
    <n v="1522811000"/>
    <n v="0"/>
    <n v="0"/>
    <n v="1522811000"/>
    <x v="837"/>
    <x v="832"/>
    <x v="822"/>
    <n v="3.6775334565101687E-2"/>
    <x v="53"/>
    <x v="0"/>
    <m/>
  </r>
  <r>
    <x v="213"/>
    <x v="3"/>
    <d v="2016-09-30T00:00:00"/>
    <n v="10964157000"/>
    <n v="9196326000"/>
    <n v="1429233000"/>
    <n v="0"/>
    <n v="0"/>
    <n v="1429233000"/>
    <x v="838"/>
    <x v="833"/>
    <x v="823"/>
    <n v="3.0882264819812412E-2"/>
    <x v="53"/>
    <x v="0"/>
    <m/>
  </r>
  <r>
    <x v="214"/>
    <x v="0"/>
    <d v="2012-12-31T00:00:00"/>
    <n v="4365400000"/>
    <n v="1656600000"/>
    <n v="1252300000"/>
    <n v="1101600000"/>
    <n v="0"/>
    <n v="2353900000"/>
    <x v="839"/>
    <x v="834"/>
    <x v="824"/>
    <n v="8.1298391899940439E-2"/>
    <x v="57"/>
    <x v="2"/>
    <m/>
  </r>
  <r>
    <x v="214"/>
    <x v="1"/>
    <d v="2013-12-31T00:00:00"/>
    <n v="4669100000"/>
    <n v="1727700000"/>
    <n v="1293200000"/>
    <n v="1043200000"/>
    <n v="0"/>
    <n v="2336400000"/>
    <x v="840"/>
    <x v="835"/>
    <x v="825"/>
    <n v="0.12957529288299671"/>
    <x v="57"/>
    <x v="2"/>
    <m/>
  </r>
  <r>
    <x v="214"/>
    <x v="2"/>
    <d v="2014-12-31T00:00:00"/>
    <n v="4627100000"/>
    <n v="1768900000"/>
    <n v="1254700000"/>
    <n v="1006200000"/>
    <n v="0"/>
    <n v="2260900000"/>
    <x v="841"/>
    <x v="836"/>
    <x v="826"/>
    <n v="0.12908733331892547"/>
    <x v="57"/>
    <x v="2"/>
    <m/>
  </r>
  <r>
    <x v="214"/>
    <x v="3"/>
    <d v="2015-12-31T00:00:00"/>
    <n v="4857800000"/>
    <n v="1779200000"/>
    <n v="1172700000"/>
    <n v="994500000"/>
    <n v="0"/>
    <n v="2167200000"/>
    <x v="842"/>
    <x v="837"/>
    <x v="827"/>
    <n v="0.18761579315739635"/>
    <x v="57"/>
    <x v="2"/>
    <m/>
  </r>
  <r>
    <x v="215"/>
    <x v="0"/>
    <d v="2012-12-31T00:00:00"/>
    <n v="93646000000"/>
    <n v="0"/>
    <n v="64729000000"/>
    <n v="0"/>
    <n v="3385000000"/>
    <n v="68114000000"/>
    <x v="843"/>
    <x v="838"/>
    <x v="456"/>
    <n v="0.27264378617346174"/>
    <x v="35"/>
    <x v="6"/>
    <m/>
  </r>
  <r>
    <x v="215"/>
    <x v="1"/>
    <d v="2013-12-31T00:00:00"/>
    <n v="97142000000"/>
    <n v="0"/>
    <n v="70467000000"/>
    <n v="0"/>
    <n v="225000000"/>
    <n v="70692000000"/>
    <x v="844"/>
    <x v="839"/>
    <x v="456"/>
    <n v="0.27228181425130221"/>
    <x v="35"/>
    <x v="6"/>
    <m/>
  </r>
  <r>
    <x v="215"/>
    <x v="2"/>
    <d v="2014-12-31T00:00:00"/>
    <n v="91973000000"/>
    <n v="0"/>
    <n v="61274000000"/>
    <n v="0"/>
    <n v="3139000000"/>
    <n v="64413000000"/>
    <x v="845"/>
    <x v="840"/>
    <x v="456"/>
    <n v="0.29965315907929502"/>
    <x v="35"/>
    <x v="6"/>
    <m/>
  </r>
  <r>
    <x v="215"/>
    <x v="3"/>
    <d v="2015-12-31T00:00:00"/>
    <n v="89716000000"/>
    <n v="0"/>
    <n v="59014000000"/>
    <n v="0"/>
    <n v="3827000000"/>
    <n v="62841000000"/>
    <x v="846"/>
    <x v="841"/>
    <x v="456"/>
    <n v="0.29955637790360695"/>
    <x v="35"/>
    <x v="6"/>
    <m/>
  </r>
  <r>
    <x v="216"/>
    <x v="0"/>
    <d v="2013-02-02T00:00:00"/>
    <n v="12134000000"/>
    <n v="7432000000"/>
    <n v="3357000000"/>
    <n v="0"/>
    <n v="0"/>
    <n v="3357000000"/>
    <x v="847"/>
    <x v="842"/>
    <x v="828"/>
    <n v="0.11084555793637713"/>
    <x v="91"/>
    <x v="1"/>
    <m/>
  </r>
  <r>
    <x v="216"/>
    <x v="1"/>
    <d v="2014-02-01T00:00:00"/>
    <n v="12540000000"/>
    <n v="7737000000"/>
    <n v="3453000000"/>
    <n v="0"/>
    <n v="0"/>
    <n v="3453000000"/>
    <x v="848"/>
    <x v="843"/>
    <x v="829"/>
    <n v="0.1076555023923445"/>
    <x v="91"/>
    <x v="1"/>
    <m/>
  </r>
  <r>
    <x v="216"/>
    <x v="2"/>
    <d v="2015-01-31T00:00:00"/>
    <n v="13506000000"/>
    <n v="8406000000"/>
    <n v="3777000000"/>
    <n v="0"/>
    <n v="0"/>
    <n v="3777000000"/>
    <x v="849"/>
    <x v="844"/>
    <x v="830"/>
    <n v="9.7956463793869394E-2"/>
    <x v="91"/>
    <x v="1"/>
    <m/>
  </r>
  <r>
    <x v="216"/>
    <x v="3"/>
    <d v="2016-01-30T00:00:00"/>
    <n v="14437000000"/>
    <n v="9168000000"/>
    <n v="4168000000"/>
    <n v="0"/>
    <n v="0"/>
    <n v="4168000000"/>
    <x v="850"/>
    <x v="845"/>
    <x v="831"/>
    <n v="7.6262381381173375E-2"/>
    <x v="91"/>
    <x v="1"/>
    <m/>
  </r>
  <r>
    <x v="217"/>
    <x v="0"/>
    <d v="2012-12-29T00:00:00"/>
    <n v="14197000000"/>
    <n v="8763000000"/>
    <n v="3872000000"/>
    <n v="0"/>
    <n v="0"/>
    <n v="3872000000"/>
    <x v="851"/>
    <x v="846"/>
    <x v="832"/>
    <n v="0.11002324434739734"/>
    <x v="40"/>
    <x v="4"/>
    <m/>
  </r>
  <r>
    <x v="217"/>
    <x v="1"/>
    <d v="2013-12-28T00:00:00"/>
    <n v="14792000000"/>
    <n v="8689000000"/>
    <n v="3266000000"/>
    <n v="0"/>
    <n v="0"/>
    <n v="3266000000"/>
    <x v="852"/>
    <x v="847"/>
    <x v="833"/>
    <n v="0.19179286100594917"/>
    <x v="40"/>
    <x v="4"/>
    <m/>
  </r>
  <r>
    <x v="217"/>
    <x v="2"/>
    <d v="2015-01-03T00:00:00"/>
    <n v="14580000000"/>
    <n v="9517000000"/>
    <n v="4039000000"/>
    <n v="0"/>
    <n v="0"/>
    <n v="4039000000"/>
    <x v="853"/>
    <x v="848"/>
    <x v="834"/>
    <n v="7.0233196159122088E-2"/>
    <x v="40"/>
    <x v="4"/>
    <m/>
  </r>
  <r>
    <x v="217"/>
    <x v="3"/>
    <d v="2016-01-02T00:00:00"/>
    <n v="13525000000"/>
    <n v="8844000000"/>
    <n v="3590000000"/>
    <n v="0"/>
    <n v="0"/>
    <n v="3590000000"/>
    <x v="854"/>
    <x v="849"/>
    <x v="835"/>
    <n v="8.0665434380776335E-2"/>
    <x v="40"/>
    <x v="4"/>
    <m/>
  </r>
  <r>
    <x v="218"/>
    <x v="0"/>
    <d v="2013-09-30T00:00:00"/>
    <n v="1287577000"/>
    <n v="1073447000"/>
    <n v="174085000"/>
    <n v="0"/>
    <n v="12784000"/>
    <n v="186869000"/>
    <x v="855"/>
    <x v="850"/>
    <x v="836"/>
    <n v="2.1172326004580695E-2"/>
    <x v="35"/>
    <x v="6"/>
    <m/>
  </r>
  <r>
    <x v="218"/>
    <x v="1"/>
    <d v="2014-09-30T00:00:00"/>
    <n v="1463767000"/>
    <n v="1200308000"/>
    <n v="194491000"/>
    <n v="0"/>
    <n v="13279000"/>
    <n v="207770000"/>
    <x v="856"/>
    <x v="851"/>
    <x v="837"/>
    <n v="3.8044989400635484E-2"/>
    <x v="35"/>
    <x v="6"/>
    <m/>
  </r>
  <r>
    <x v="218"/>
    <x v="2"/>
    <d v="2015-09-30T00:00:00"/>
    <n v="1627413000"/>
    <n v="1354969000"/>
    <n v="207519000"/>
    <n v="0"/>
    <n v="13338000"/>
    <n v="220857000"/>
    <x v="857"/>
    <x v="852"/>
    <x v="838"/>
    <n v="3.1698775909987202E-2"/>
    <x v="35"/>
    <x v="6"/>
    <m/>
  </r>
  <r>
    <x v="218"/>
    <x v="3"/>
    <d v="2016-09-30T00:00:00"/>
    <n v="1822114000"/>
    <n v="1524907000"/>
    <n v="224088000"/>
    <n v="0"/>
    <n v="13794000"/>
    <n v="237882000"/>
    <x v="858"/>
    <x v="853"/>
    <x v="839"/>
    <n v="3.2558336086545625E-2"/>
    <x v="35"/>
    <x v="6"/>
    <m/>
  </r>
  <r>
    <x v="219"/>
    <x v="0"/>
    <d v="2012-12-31T00:00:00"/>
    <n v="793373000"/>
    <n v="206974000"/>
    <n v="123524000"/>
    <n v="0"/>
    <n v="214827000"/>
    <n v="338351000"/>
    <x v="859"/>
    <x v="854"/>
    <x v="840"/>
    <n v="0.31264991372280126"/>
    <x v="14"/>
    <x v="7"/>
    <m/>
  </r>
  <r>
    <x v="219"/>
    <x v="1"/>
    <d v="2013-12-31T00:00:00"/>
    <n v="861527000"/>
    <n v="221498000"/>
    <n v="127470000"/>
    <n v="0"/>
    <n v="224713000"/>
    <n v="352183000"/>
    <x v="860"/>
    <x v="855"/>
    <x v="841"/>
    <n v="0.33411140916071114"/>
    <x v="14"/>
    <x v="7"/>
    <m/>
  </r>
  <r>
    <x v="219"/>
    <x v="2"/>
    <d v="2014-12-31T00:00:00"/>
    <n v="993897000"/>
    <n v="258617000"/>
    <n v="122201000"/>
    <n v="0"/>
    <n v="258074000"/>
    <n v="380275000"/>
    <x v="861"/>
    <x v="856"/>
    <x v="842"/>
    <n v="0.35718489944129017"/>
    <x v="14"/>
    <x v="7"/>
    <m/>
  </r>
  <r>
    <x v="219"/>
    <x v="3"/>
    <d v="2015-12-31T00:00:00"/>
    <n v="1166769000"/>
    <n v="304477000"/>
    <n v="122735000"/>
    <n v="0"/>
    <n v="344527000"/>
    <n v="467262000"/>
    <x v="862"/>
    <x v="857"/>
    <x v="843"/>
    <n v="0.33856744565548108"/>
    <x v="14"/>
    <x v="7"/>
    <m/>
  </r>
  <r>
    <x v="220"/>
    <x v="0"/>
    <d v="2013-06-30T00:00:00"/>
    <n v="2842781000"/>
    <n v="1237452000"/>
    <n v="387812000"/>
    <n v="487832000"/>
    <n v="0"/>
    <n v="875644000"/>
    <x v="863"/>
    <x v="858"/>
    <x v="844"/>
    <n v="0.25667999047411671"/>
    <x v="20"/>
    <x v="2"/>
    <m/>
  </r>
  <r>
    <x v="220"/>
    <x v="1"/>
    <d v="2014-06-30T00:00:00"/>
    <n v="2929408000"/>
    <n v="1232962000"/>
    <n v="384907000"/>
    <n v="539469000"/>
    <n v="0"/>
    <n v="924376000"/>
    <x v="864"/>
    <x v="859"/>
    <x v="845"/>
    <n v="0.26355837083806694"/>
    <x v="20"/>
    <x v="2"/>
    <m/>
  </r>
  <r>
    <x v="220"/>
    <x v="2"/>
    <d v="2015-06-30T00:00:00"/>
    <n v="2814049000"/>
    <n v="1215229000"/>
    <n v="406864000"/>
    <n v="530616000"/>
    <n v="0"/>
    <n v="937480000"/>
    <x v="865"/>
    <x v="860"/>
    <x v="846"/>
    <n v="0.2350136760234097"/>
    <x v="20"/>
    <x v="2"/>
    <m/>
  </r>
  <r>
    <x v="220"/>
    <x v="3"/>
    <d v="2016-06-30T00:00:00"/>
    <n v="2984493000"/>
    <n v="1163391000"/>
    <n v="379399000"/>
    <n v="481258000"/>
    <n v="0"/>
    <n v="860657000"/>
    <x v="866"/>
    <x v="861"/>
    <x v="847"/>
    <n v="0.32181177841596548"/>
    <x v="20"/>
    <x v="2"/>
    <m/>
  </r>
  <r>
    <x v="221"/>
    <x v="0"/>
    <d v="2013-12-31T00:00:00"/>
    <n v="19561000000"/>
    <n v="12952000000"/>
    <n v="3706000000"/>
    <n v="0"/>
    <n v="0"/>
    <n v="3706000000"/>
    <x v="867"/>
    <x v="105"/>
    <x v="848"/>
    <n v="0.14840754562650171"/>
    <x v="47"/>
    <x v="4"/>
    <m/>
  </r>
  <r>
    <x v="221"/>
    <x v="1"/>
    <d v="2014-12-31T00:00:00"/>
    <n v="19724000000"/>
    <n v="13041000000"/>
    <n v="4162000000"/>
    <n v="0"/>
    <n v="0"/>
    <n v="4162000000"/>
    <x v="868"/>
    <x v="862"/>
    <x v="849"/>
    <n v="0.12781383086595011"/>
    <x v="47"/>
    <x v="4"/>
    <m/>
  </r>
  <r>
    <x v="221"/>
    <x v="2"/>
    <d v="2015-12-31T00:00:00"/>
    <n v="18591000000"/>
    <n v="11967000000"/>
    <n v="5011000000"/>
    <n v="0"/>
    <n v="0"/>
    <n v="5011000000"/>
    <x v="869"/>
    <x v="863"/>
    <x v="850"/>
    <n v="8.676241191974611E-2"/>
    <x v="47"/>
    <x v="4"/>
    <m/>
  </r>
  <r>
    <x v="221"/>
    <x v="3"/>
    <d v="2016-12-31T00:00:00"/>
    <n v="18202000000"/>
    <n v="11551000000"/>
    <n v="3334000000"/>
    <n v="0"/>
    <n v="0"/>
    <n v="3334000000"/>
    <x v="870"/>
    <x v="864"/>
    <x v="851"/>
    <n v="0.18223272167893639"/>
    <x v="47"/>
    <x v="4"/>
    <m/>
  </r>
  <r>
    <x v="222"/>
    <x v="0"/>
    <d v="2013-12-31T00:00:00"/>
    <n v="14070000000"/>
    <n v="7365000000"/>
    <n v="1007000000"/>
    <n v="0"/>
    <n v="1806000000"/>
    <n v="2813000000"/>
    <x v="871"/>
    <x v="865"/>
    <x v="852"/>
    <n v="0.27661691542288558"/>
    <x v="92"/>
    <x v="9"/>
    <m/>
  </r>
  <r>
    <x v="222"/>
    <x v="1"/>
    <d v="2014-12-31T00:00:00"/>
    <n v="16226000000"/>
    <n v="8435000000"/>
    <n v="1029000000"/>
    <n v="0"/>
    <n v="2040000000"/>
    <n v="3069000000"/>
    <x v="872"/>
    <x v="866"/>
    <x v="853"/>
    <n v="0.29101442129914951"/>
    <x v="92"/>
    <x v="9"/>
    <m/>
  </r>
  <r>
    <x v="222"/>
    <x v="2"/>
    <d v="2015-12-31T00:00:00"/>
    <n v="14403000000"/>
    <n v="6452000000"/>
    <n v="1126000000"/>
    <n v="0"/>
    <n v="2309000000"/>
    <n v="3435000000"/>
    <x v="873"/>
    <x v="867"/>
    <x v="854"/>
    <n v="0.31354578907172115"/>
    <x v="92"/>
    <x v="9"/>
    <m/>
  </r>
  <r>
    <x v="222"/>
    <x v="3"/>
    <d v="2016-12-31T00:00:00"/>
    <n v="13058000000"/>
    <n v="5801000000"/>
    <n v="1089000000"/>
    <n v="0"/>
    <n v="2209000000"/>
    <n v="3298000000"/>
    <x v="874"/>
    <x v="868"/>
    <x v="855"/>
    <n v="0.30318578649104"/>
    <x v="92"/>
    <x v="9"/>
    <m/>
  </r>
  <r>
    <x v="223"/>
    <x v="0"/>
    <d v="2013-02-28T00:00:00"/>
    <n v="10962818000"/>
    <n v="9498456000"/>
    <n v="731767000"/>
    <n v="0"/>
    <n v="0"/>
    <n v="731767000"/>
    <x v="875"/>
    <x v="869"/>
    <x v="856"/>
    <n v="6.6825427549741315E-2"/>
    <x v="25"/>
    <x v="1"/>
    <m/>
  </r>
  <r>
    <x v="223"/>
    <x v="1"/>
    <d v="2014-02-28T00:00:00"/>
    <n v="12574299000"/>
    <n v="10925598000"/>
    <n v="819048000"/>
    <n v="0"/>
    <n v="0"/>
    <n v="819048000"/>
    <x v="876"/>
    <x v="870"/>
    <x v="857"/>
    <n v="6.5980059802936128E-2"/>
    <x v="25"/>
    <x v="1"/>
    <m/>
  </r>
  <r>
    <x v="223"/>
    <x v="2"/>
    <d v="2015-02-28T00:00:00"/>
    <n v="14268716000"/>
    <n v="12381189000"/>
    <n v="890431000"/>
    <n v="0"/>
    <n v="0"/>
    <n v="890431000"/>
    <x v="877"/>
    <x v="871"/>
    <x v="858"/>
    <n v="6.9879868658118918E-2"/>
    <x v="25"/>
    <x v="1"/>
    <m/>
  </r>
  <r>
    <x v="223"/>
    <x v="3"/>
    <d v="2016-02-29T00:00:00"/>
    <n v="15149675000"/>
    <n v="13130915000"/>
    <n v="959899000"/>
    <n v="0"/>
    <n v="0"/>
    <n v="959899000"/>
    <x v="878"/>
    <x v="872"/>
    <x v="859"/>
    <n v="6.9893314543051255E-2"/>
    <x v="25"/>
    <x v="1"/>
    <m/>
  </r>
  <r>
    <x v="224"/>
    <x v="0"/>
    <d v="2012-12-31T00:00:00"/>
    <n v="48017000000"/>
    <n v="19053000000"/>
    <n v="18185000000"/>
    <n v="0"/>
    <n v="0"/>
    <n v="18185000000"/>
    <x v="879"/>
    <x v="873"/>
    <x v="860"/>
    <n v="0.22448299560572296"/>
    <x v="69"/>
    <x v="4"/>
    <m/>
  </r>
  <r>
    <x v="224"/>
    <x v="1"/>
    <d v="2013-12-31T00:00:00"/>
    <n v="46854000000"/>
    <n v="18421000000"/>
    <n v="18205000000"/>
    <n v="0"/>
    <n v="0"/>
    <n v="18205000000"/>
    <x v="880"/>
    <x v="874"/>
    <x v="861"/>
    <n v="0.21829512955137234"/>
    <x v="69"/>
    <x v="4"/>
    <m/>
  </r>
  <r>
    <x v="224"/>
    <x v="2"/>
    <d v="2014-12-31T00:00:00"/>
    <n v="45998000000"/>
    <n v="17889000000"/>
    <n v="18401000000"/>
    <n v="0"/>
    <n v="0"/>
    <n v="18401000000"/>
    <x v="881"/>
    <x v="875"/>
    <x v="862"/>
    <n v="0.21105265446323754"/>
    <x v="69"/>
    <x v="4"/>
    <m/>
  </r>
  <r>
    <x v="224"/>
    <x v="3"/>
    <d v="2015-12-31T00:00:00"/>
    <n v="44294000000"/>
    <n v="17482000000"/>
    <n v="18084000000"/>
    <n v="0"/>
    <n v="0"/>
    <n v="18084000000"/>
    <x v="882"/>
    <x v="876"/>
    <x v="863"/>
    <n v="0.19704700410890866"/>
    <x v="69"/>
    <x v="4"/>
    <m/>
  </r>
  <r>
    <x v="225"/>
    <x v="0"/>
    <d v="2013-03-30T00:00:00"/>
    <n v="2181732000"/>
    <n v="875166000"/>
    <n v="621536000"/>
    <n v="0"/>
    <n v="54291000"/>
    <n v="675827000"/>
    <x v="883"/>
    <x v="877"/>
    <x v="864"/>
    <n v="0.28910012778838096"/>
    <x v="82"/>
    <x v="1"/>
    <m/>
  </r>
  <r>
    <x v="225"/>
    <x v="1"/>
    <d v="2014-03-29T00:00:00"/>
    <n v="3310800000"/>
    <n v="1294700000"/>
    <n v="926900000"/>
    <n v="0"/>
    <n v="79700000"/>
    <n v="1006600000"/>
    <x v="884"/>
    <x v="878"/>
    <x v="865"/>
    <n v="0.30491119971003988"/>
    <x v="82"/>
    <x v="1"/>
    <m/>
  </r>
  <r>
    <x v="225"/>
    <x v="2"/>
    <d v="2015-03-28T00:00:00"/>
    <n v="4371500000"/>
    <n v="1723800000"/>
    <n v="1251500000"/>
    <n v="0"/>
    <n v="138400000"/>
    <n v="1389900000"/>
    <x v="885"/>
    <x v="879"/>
    <x v="866"/>
    <n v="0.28772732471691637"/>
    <x v="82"/>
    <x v="1"/>
    <m/>
  </r>
  <r>
    <x v="225"/>
    <x v="3"/>
    <d v="2016-04-02T00:00:00"/>
    <n v="4712100000"/>
    <n v="1914900000"/>
    <n v="1428000000"/>
    <n v="0"/>
    <n v="183200000"/>
    <n v="1611200000"/>
    <x v="886"/>
    <x v="880"/>
    <x v="867"/>
    <n v="0.25169245134865559"/>
    <x v="82"/>
    <x v="1"/>
    <m/>
  </r>
  <r>
    <x v="226"/>
    <x v="0"/>
    <d v="2013-02-02T00:00:00"/>
    <n v="96619000000"/>
    <n v="76726000000"/>
    <n v="15477000000"/>
    <n v="0"/>
    <n v="1652000000"/>
    <n v="17129000000"/>
    <x v="887"/>
    <x v="881"/>
    <x v="868"/>
    <n v="2.8607209762055084E-2"/>
    <x v="93"/>
    <x v="4"/>
    <m/>
  </r>
  <r>
    <x v="226"/>
    <x v="1"/>
    <d v="2014-02-01T00:00:00"/>
    <n v="98375000000"/>
    <n v="78138000000"/>
    <n v="15809000000"/>
    <n v="0"/>
    <n v="1703000000"/>
    <n v="17512000000"/>
    <x v="888"/>
    <x v="882"/>
    <x v="869"/>
    <n v="2.770012706480305E-2"/>
    <x v="93"/>
    <x v="4"/>
    <m/>
  </r>
  <r>
    <x v="226"/>
    <x v="2"/>
    <d v="2015-01-31T00:00:00"/>
    <n v="108465000000"/>
    <n v="85512000000"/>
    <n v="17868000000"/>
    <n v="0"/>
    <n v="1948000000"/>
    <n v="19816000000"/>
    <x v="889"/>
    <x v="883"/>
    <x v="870"/>
    <n v="2.8921772000184393E-2"/>
    <x v="93"/>
    <x v="4"/>
    <m/>
  </r>
  <r>
    <x v="226"/>
    <x v="3"/>
    <d v="2016-01-30T00:00:00"/>
    <n v="109830000000"/>
    <n v="85496000000"/>
    <n v="18669000000"/>
    <n v="0"/>
    <n v="2089000000"/>
    <n v="20758000000"/>
    <x v="890"/>
    <x v="884"/>
    <x v="871"/>
    <n v="3.2559409997268508E-2"/>
    <x v="93"/>
    <x v="4"/>
    <m/>
  </r>
  <r>
    <x v="227"/>
    <x v="0"/>
    <d v="2013-02-02T00:00:00"/>
    <n v="19279000000"/>
    <n v="12289000000"/>
    <n v="4267000000"/>
    <n v="0"/>
    <n v="833000000"/>
    <n v="5100000000"/>
    <x v="891"/>
    <x v="215"/>
    <x v="872"/>
    <n v="9.8034130400954406E-2"/>
    <x v="64"/>
    <x v="1"/>
    <m/>
  </r>
  <r>
    <x v="227"/>
    <x v="1"/>
    <d v="2014-02-01T00:00:00"/>
    <n v="19031000000"/>
    <n v="12087000000"/>
    <n v="4313000000"/>
    <n v="0"/>
    <n v="889000000"/>
    <n v="5202000000"/>
    <x v="892"/>
    <x v="885"/>
    <x v="873"/>
    <n v="9.1534864168987443E-2"/>
    <x v="64"/>
    <x v="1"/>
    <m/>
  </r>
  <r>
    <x v="227"/>
    <x v="2"/>
    <d v="2015-01-31T00:00:00"/>
    <n v="19023000000"/>
    <n v="12098000000"/>
    <n v="4350000000"/>
    <n v="0"/>
    <n v="886000000"/>
    <n v="5236000000"/>
    <x v="893"/>
    <x v="886"/>
    <x v="874"/>
    <n v="8.8787257530357988E-2"/>
    <x v="64"/>
    <x v="1"/>
    <m/>
  </r>
  <r>
    <x v="227"/>
    <x v="3"/>
    <d v="2016-01-30T00:00:00"/>
    <n v="19204000000"/>
    <n v="12265000000"/>
    <n v="4452000000"/>
    <n v="0"/>
    <n v="934000000"/>
    <n v="5386000000"/>
    <x v="894"/>
    <x v="887"/>
    <x v="875"/>
    <n v="8.0868569048114972E-2"/>
    <x v="64"/>
    <x v="1"/>
    <m/>
  </r>
  <r>
    <x v="228"/>
    <x v="0"/>
    <d v="2013-12-31T00:00:00"/>
    <n v="2369300000"/>
    <n v="805300000"/>
    <n v="602100000"/>
    <n v="0"/>
    <n v="223300000"/>
    <n v="825400000"/>
    <x v="895"/>
    <x v="888"/>
    <x v="876"/>
    <n v="0.31173764402988224"/>
    <x v="59"/>
    <x v="0"/>
    <m/>
  </r>
  <r>
    <x v="228"/>
    <x v="1"/>
    <d v="2014-12-31T00:00:00"/>
    <n v="2577100000"/>
    <n v="877900000"/>
    <n v="632000000"/>
    <n v="0"/>
    <n v="258100000"/>
    <n v="890100000"/>
    <x v="896"/>
    <x v="889"/>
    <x v="877"/>
    <n v="0.31395754918319041"/>
    <x v="59"/>
    <x v="0"/>
    <m/>
  </r>
  <r>
    <x v="228"/>
    <x v="2"/>
    <d v="2015-12-31T00:00:00"/>
    <n v="2418800000"/>
    <n v="759200000"/>
    <n v="571200000"/>
    <n v="0"/>
    <n v="284600000"/>
    <n v="855800000"/>
    <x v="897"/>
    <x v="890"/>
    <x v="878"/>
    <n v="0.3323135439060691"/>
    <x v="59"/>
    <x v="0"/>
    <m/>
  </r>
  <r>
    <x v="228"/>
    <x v="3"/>
    <d v="2016-12-31T00:00:00"/>
    <n v="2334200000"/>
    <n v="691100000"/>
    <n v="519600000"/>
    <n v="0"/>
    <n v="305000000"/>
    <n v="824600000"/>
    <x v="898"/>
    <x v="891"/>
    <x v="879"/>
    <n v="0.35065547082512211"/>
    <x v="59"/>
    <x v="0"/>
    <m/>
  </r>
  <r>
    <x v="229"/>
    <x v="0"/>
    <d v="2013-02-02T00:00:00"/>
    <n v="10459000000"/>
    <n v="6073000000"/>
    <n v="2720000000"/>
    <n v="0"/>
    <n v="0"/>
    <n v="2720000000"/>
    <x v="899"/>
    <x v="892"/>
    <x v="880"/>
    <n v="0.15928865092265035"/>
    <x v="74"/>
    <x v="1"/>
    <m/>
  </r>
  <r>
    <x v="229"/>
    <x v="1"/>
    <d v="2014-02-01T00:00:00"/>
    <n v="10773000000"/>
    <n v="6344000000"/>
    <n v="2686000000"/>
    <n v="0"/>
    <n v="0"/>
    <n v="2686000000"/>
    <x v="900"/>
    <x v="893"/>
    <x v="881"/>
    <n v="0.1617933723196881"/>
    <x v="74"/>
    <x v="1"/>
    <m/>
  </r>
  <r>
    <x v="229"/>
    <x v="2"/>
    <d v="2015-01-31T00:00:00"/>
    <n v="11454000000"/>
    <n v="6646000000"/>
    <n v="2855000000"/>
    <n v="0"/>
    <n v="0"/>
    <n v="2855000000"/>
    <x v="901"/>
    <x v="894"/>
    <x v="882"/>
    <n v="0.17050811943425878"/>
    <x v="74"/>
    <x v="1"/>
    <m/>
  </r>
  <r>
    <x v="229"/>
    <x v="3"/>
    <d v="2016-01-30T00:00:00"/>
    <n v="12154000000"/>
    <n v="6950000000"/>
    <n v="3012000000"/>
    <n v="0"/>
    <n v="0"/>
    <n v="3012000000"/>
    <x v="902"/>
    <x v="895"/>
    <x v="883"/>
    <n v="0.18035214744117162"/>
    <x v="74"/>
    <x v="1"/>
    <m/>
  </r>
  <r>
    <x v="230"/>
    <x v="0"/>
    <d v="2012-12-31T00:00:00"/>
    <n v="3414500000"/>
    <n v="2718900000"/>
    <n v="346100000"/>
    <n v="0"/>
    <n v="25100000"/>
    <n v="371200000"/>
    <x v="903"/>
    <x v="896"/>
    <x v="884"/>
    <n v="9.5006589544589251E-2"/>
    <x v="53"/>
    <x v="0"/>
    <m/>
  </r>
  <r>
    <x v="230"/>
    <x v="1"/>
    <d v="2013-12-31T00:00:00"/>
    <n v="3477200000"/>
    <n v="2767300000"/>
    <n v="346900000"/>
    <n v="0"/>
    <n v="25400000"/>
    <n v="372300000"/>
    <x v="904"/>
    <x v="897"/>
    <x v="885"/>
    <n v="9.7089612331761194E-2"/>
    <x v="53"/>
    <x v="0"/>
    <m/>
  </r>
  <r>
    <x v="230"/>
    <x v="2"/>
    <d v="2014-12-31T00:00:00"/>
    <n v="3782300000"/>
    <n v="2991900000"/>
    <n v="439200000"/>
    <n v="0"/>
    <n v="19700000"/>
    <n v="458900000"/>
    <x v="905"/>
    <x v="898"/>
    <x v="886"/>
    <n v="8.7645083679242786E-2"/>
    <x v="53"/>
    <x v="0"/>
    <m/>
  </r>
  <r>
    <x v="230"/>
    <x v="3"/>
    <d v="2015-12-31T00:00:00"/>
    <n v="3917200000"/>
    <n v="2994000000"/>
    <n v="411800000"/>
    <n v="0"/>
    <n v="20800000"/>
    <n v="432600000"/>
    <x v="906"/>
    <x v="899"/>
    <x v="887"/>
    <n v="0.12524252016746656"/>
    <x v="53"/>
    <x v="0"/>
    <m/>
  </r>
  <r>
    <x v="231"/>
    <x v="0"/>
    <d v="2013-11-30T00:00:00"/>
    <n v="5935095000"/>
    <n v="4920664000"/>
    <n v="328595000"/>
    <n v="0"/>
    <n v="0"/>
    <n v="328595000"/>
    <x v="907"/>
    <x v="900"/>
    <x v="888"/>
    <n v="0.11555602732559463"/>
    <x v="66"/>
    <x v="1"/>
    <m/>
  </r>
  <r>
    <x v="231"/>
    <x v="1"/>
    <d v="2014-11-30T00:00:00"/>
    <n v="7779812000"/>
    <n v="6336272000"/>
    <n v="521502000"/>
    <n v="0"/>
    <n v="0"/>
    <n v="521502000"/>
    <x v="908"/>
    <x v="901"/>
    <x v="889"/>
    <n v="0.11851674564886658"/>
    <x v="66"/>
    <x v="1"/>
    <m/>
  </r>
  <r>
    <x v="231"/>
    <x v="2"/>
    <d v="2015-11-30T00:00:00"/>
    <n v="9474008000"/>
    <n v="7757571000"/>
    <n v="630421000"/>
    <n v="0"/>
    <n v="0"/>
    <n v="630421000"/>
    <x v="909"/>
    <x v="902"/>
    <x v="890"/>
    <n v="0.1146311043858101"/>
    <x v="66"/>
    <x v="1"/>
    <m/>
  </r>
  <r>
    <x v="231"/>
    <x v="3"/>
    <d v="2016-11-30T00:00:00"/>
    <n v="10949999000"/>
    <n v="8923519000"/>
    <n v="764117000"/>
    <n v="0"/>
    <n v="0"/>
    <n v="764117000"/>
    <x v="910"/>
    <x v="903"/>
    <x v="891"/>
    <n v="0.11528430276568975"/>
    <x v="66"/>
    <x v="1"/>
    <m/>
  </r>
  <r>
    <x v="232"/>
    <x v="0"/>
    <d v="2012-12-31T00:00:00"/>
    <n v="5671400000"/>
    <n v="3421700000"/>
    <n v="1114600000"/>
    <n v="0"/>
    <n v="86300000"/>
    <n v="1200900000"/>
    <x v="911"/>
    <x v="904"/>
    <x v="892"/>
    <n v="0.18492788376767641"/>
    <x v="65"/>
    <x v="3"/>
    <m/>
  </r>
  <r>
    <x v="232"/>
    <x v="1"/>
    <d v="2013-12-31T00:00:00"/>
    <n v="5808300000"/>
    <n v="3585100000"/>
    <n v="1128800000"/>
    <n v="0"/>
    <n v="81700000"/>
    <n v="1210500000"/>
    <x v="912"/>
    <x v="905"/>
    <x v="893"/>
    <n v="0.17435394177298005"/>
    <x v="65"/>
    <x v="3"/>
    <m/>
  </r>
  <r>
    <x v="232"/>
    <x v="2"/>
    <d v="2014-12-31T00:00:00"/>
    <n v="6011600000"/>
    <n v="3808500000"/>
    <n v="1198200000"/>
    <n v="0"/>
    <n v="76700000"/>
    <n v="1274900000"/>
    <x v="913"/>
    <x v="906"/>
    <x v="894"/>
    <n v="0.15440149045179319"/>
    <x v="65"/>
    <x v="3"/>
    <m/>
  </r>
  <r>
    <x v="232"/>
    <x v="3"/>
    <d v="2015-12-31T00:00:00"/>
    <n v="8680100000"/>
    <n v="5776800000"/>
    <n v="1622000000"/>
    <n v="0"/>
    <n v="164500000"/>
    <n v="1786500000"/>
    <x v="914"/>
    <x v="907"/>
    <x v="895"/>
    <n v="0.12866211218764761"/>
    <x v="65"/>
    <x v="3"/>
    <m/>
  </r>
  <r>
    <x v="233"/>
    <x v="0"/>
    <d v="2012-12-31T00:00:00"/>
    <n v="4122930000"/>
    <n v="2398790000"/>
    <n v="1219343000"/>
    <n v="0"/>
    <n v="64093000"/>
    <n v="1283436000"/>
    <x v="915"/>
    <x v="908"/>
    <x v="896"/>
    <n v="0.10689097316714084"/>
    <x v="94"/>
    <x v="1"/>
    <m/>
  </r>
  <r>
    <x v="233"/>
    <x v="1"/>
    <d v="2013-12-31T00:00:00"/>
    <n v="5062528000"/>
    <n v="2987126000"/>
    <n v="1454080000"/>
    <n v="0"/>
    <n v="80969000"/>
    <n v="1535049000"/>
    <x v="916"/>
    <x v="909"/>
    <x v="897"/>
    <n v="0.10673580472048748"/>
    <x v="94"/>
    <x v="1"/>
    <m/>
  </r>
  <r>
    <x v="233"/>
    <x v="2"/>
    <d v="2014-12-31T00:00:00"/>
    <n v="6740064000"/>
    <n v="4088151000"/>
    <n v="1866520000"/>
    <n v="0"/>
    <n v="120719000"/>
    <n v="1987239000"/>
    <x v="917"/>
    <x v="910"/>
    <x v="898"/>
    <n v="9.8615384067569686E-2"/>
    <x v="94"/>
    <x v="1"/>
    <m/>
  </r>
  <r>
    <x v="233"/>
    <x v="3"/>
    <d v="2015-12-31T00:00:00"/>
    <n v="7192633000"/>
    <n v="4359104000"/>
    <n v="1987271000"/>
    <n v="0"/>
    <n v="122120000"/>
    <n v="2109391000"/>
    <x v="918"/>
    <x v="911"/>
    <x v="899"/>
    <n v="0.10067773512147776"/>
    <x v="94"/>
    <x v="1"/>
    <m/>
  </r>
  <r>
    <x v="234"/>
    <x v="0"/>
    <d v="2012-12-31T00:00:00"/>
    <n v="13107000000"/>
    <n v="11799000000"/>
    <n v="0"/>
    <n v="0"/>
    <n v="0"/>
    <n v="0"/>
    <x v="919"/>
    <x v="912"/>
    <x v="900"/>
    <n v="9.9794003204394605E-2"/>
    <x v="53"/>
    <x v="0"/>
    <m/>
  </r>
  <r>
    <x v="234"/>
    <x v="1"/>
    <d v="2013-12-31T00:00:00"/>
    <n v="11420000000"/>
    <n v="10303000000"/>
    <n v="0"/>
    <n v="0"/>
    <n v="0"/>
    <n v="0"/>
    <x v="920"/>
    <x v="913"/>
    <x v="901"/>
    <n v="9.781085814360771E-2"/>
    <x v="53"/>
    <x v="0"/>
    <m/>
  </r>
  <r>
    <x v="234"/>
    <x v="2"/>
    <d v="2014-12-31T00:00:00"/>
    <n v="10986000000"/>
    <n v="9974000000"/>
    <n v="0"/>
    <n v="0"/>
    <n v="0"/>
    <n v="0"/>
    <x v="921"/>
    <x v="914"/>
    <x v="902"/>
    <n v="9.2117240123793923E-2"/>
    <x v="53"/>
    <x v="0"/>
    <m/>
  </r>
  <r>
    <x v="234"/>
    <x v="3"/>
    <d v="2015-12-31T00:00:00"/>
    <n v="10466000000"/>
    <n v="9576000000"/>
    <n v="0"/>
    <n v="0"/>
    <n v="0"/>
    <n v="0"/>
    <x v="922"/>
    <x v="915"/>
    <x v="903"/>
    <n v="8.503726351996943E-2"/>
    <x v="53"/>
    <x v="0"/>
    <m/>
  </r>
  <r>
    <x v="235"/>
    <x v="0"/>
    <d v="2013-06-30T00:00:00"/>
    <n v="1282236000"/>
    <n v="322516000"/>
    <n v="151382000"/>
    <n v="235184000"/>
    <n v="0"/>
    <n v="386566000"/>
    <x v="923"/>
    <x v="916"/>
    <x v="904"/>
    <n v="0.4469957168571152"/>
    <x v="7"/>
    <x v="2"/>
    <m/>
  </r>
  <r>
    <x v="235"/>
    <x v="1"/>
    <d v="2014-06-29T00:00:00"/>
    <n v="1388386000"/>
    <n v="338580000"/>
    <n v="159642000"/>
    <n v="250434000"/>
    <n v="0"/>
    <n v="410076000"/>
    <x v="924"/>
    <x v="917"/>
    <x v="905"/>
    <n v="0.46077243648380206"/>
    <x v="7"/>
    <x v="2"/>
    <m/>
  </r>
  <r>
    <x v="235"/>
    <x v="2"/>
    <d v="2015-06-28T00:00:00"/>
    <n v="1475139000"/>
    <n v="355727000"/>
    <n v="169952000"/>
    <n v="266761000"/>
    <n v="0"/>
    <n v="436713000"/>
    <x v="925"/>
    <x v="918"/>
    <x v="906"/>
    <n v="0.46280316634567997"/>
    <x v="7"/>
    <x v="2"/>
    <m/>
  </r>
  <r>
    <x v="235"/>
    <x v="3"/>
    <d v="2016-07-03T00:00:00"/>
    <n v="1423936000"/>
    <n v="343801000"/>
    <n v="170120000"/>
    <n v="276462000"/>
    <n v="0"/>
    <n v="446582000"/>
    <x v="926"/>
    <x v="919"/>
    <x v="907"/>
    <n v="0.44493081149714592"/>
    <x v="7"/>
    <x v="2"/>
    <m/>
  </r>
  <r>
    <x v="236"/>
    <x v="0"/>
    <d v="2012-12-31T00:00:00"/>
    <n v="22603400000"/>
    <n v="4796500000"/>
    <n v="6839500000"/>
    <n v="5278100000"/>
    <n v="0"/>
    <n v="12117600000"/>
    <x v="927"/>
    <x v="920"/>
    <x v="908"/>
    <n v="0.25170107152021376"/>
    <x v="3"/>
    <x v="3"/>
    <m/>
  </r>
  <r>
    <x v="236"/>
    <x v="1"/>
    <d v="2013-12-31T00:00:00"/>
    <n v="23113100000"/>
    <n v="4908100000"/>
    <n v="6606700000"/>
    <n v="5531300000"/>
    <n v="0"/>
    <n v="12138000000"/>
    <x v="928"/>
    <x v="921"/>
    <x v="909"/>
    <n v="0.26249183363547079"/>
    <x v="3"/>
    <x v="3"/>
    <m/>
  </r>
  <r>
    <x v="236"/>
    <x v="2"/>
    <d v="2014-12-31T00:00:00"/>
    <n v="19615600000"/>
    <n v="4932500000"/>
    <n v="6280300000"/>
    <n v="4733600000"/>
    <n v="0"/>
    <n v="11013900000"/>
    <x v="929"/>
    <x v="922"/>
    <x v="910"/>
    <n v="0.18705520096249922"/>
    <x v="3"/>
    <x v="3"/>
    <m/>
  </r>
  <r>
    <x v="236"/>
    <x v="3"/>
    <d v="2015-12-31T00:00:00"/>
    <n v="19958700000"/>
    <n v="5037200000"/>
    <n v="6432400000"/>
    <n v="4796400000"/>
    <n v="0"/>
    <n v="11228800000"/>
    <x v="930"/>
    <x v="923"/>
    <x v="911"/>
    <n v="0.18501706022937367"/>
    <x v="3"/>
    <x v="3"/>
    <m/>
  </r>
  <r>
    <x v="237"/>
    <x v="0"/>
    <d v="2013-12-31T00:00:00"/>
    <n v="45358000000"/>
    <n v="41171000000"/>
    <n v="-318000000"/>
    <n v="0"/>
    <n v="0"/>
    <n v="-318000000"/>
    <x v="931"/>
    <x v="924"/>
    <x v="912"/>
    <n v="9.9320957714184935E-2"/>
    <x v="30"/>
    <x v="0"/>
    <m/>
  </r>
  <r>
    <x v="237"/>
    <x v="1"/>
    <d v="2014-12-31T00:00:00"/>
    <n v="39946000000"/>
    <n v="35263000000"/>
    <n v="-329000000"/>
    <n v="0"/>
    <n v="0"/>
    <n v="-329000000"/>
    <x v="932"/>
    <x v="80"/>
    <x v="913"/>
    <n v="0.12546938366795174"/>
    <x v="30"/>
    <x v="0"/>
    <m/>
  </r>
  <r>
    <x v="237"/>
    <x v="2"/>
    <d v="2015-12-31T00:00:00"/>
    <n v="40536000000"/>
    <n v="36044000000"/>
    <n v="-220000000"/>
    <n v="0"/>
    <n v="0"/>
    <n v="-220000000"/>
    <x v="933"/>
    <x v="925"/>
    <x v="914"/>
    <n v="0.11624235247681074"/>
    <x v="30"/>
    <x v="0"/>
    <m/>
  </r>
  <r>
    <x v="237"/>
    <x v="3"/>
    <d v="2016-12-31T00:00:00"/>
    <n v="47248000000"/>
    <n v="42186000000"/>
    <n v="-487000000"/>
    <n v="0"/>
    <n v="0"/>
    <n v="-487000000"/>
    <x v="934"/>
    <x v="926"/>
    <x v="915"/>
    <n v="0.11744412461903149"/>
    <x v="30"/>
    <x v="0"/>
    <m/>
  </r>
  <r>
    <x v="238"/>
    <x v="0"/>
    <d v="2012-12-31T00:00:00"/>
    <n v="3094500000"/>
    <n v="2144200000"/>
    <n v="98200000"/>
    <n v="0"/>
    <n v="332400000"/>
    <n v="430600000"/>
    <x v="935"/>
    <x v="927"/>
    <x v="916"/>
    <n v="0.16794312489901439"/>
    <x v="11"/>
    <x v="5"/>
    <m/>
  </r>
  <r>
    <x v="238"/>
    <x v="1"/>
    <d v="2013-12-31T00:00:00"/>
    <n v="3276800000"/>
    <n v="2272400000"/>
    <n v="99600000"/>
    <n v="0"/>
    <n v="370900000"/>
    <n v="470500000"/>
    <x v="936"/>
    <x v="928"/>
    <x v="917"/>
    <n v="0.162933349609375"/>
    <x v="11"/>
    <x v="5"/>
    <m/>
  </r>
  <r>
    <x v="238"/>
    <x v="2"/>
    <d v="2014-12-31T00:00:00"/>
    <n v="3350300000"/>
    <n v="2317500000"/>
    <n v="101100000"/>
    <n v="0"/>
    <n v="388100000"/>
    <n v="489200000"/>
    <x v="937"/>
    <x v="929"/>
    <x v="918"/>
    <n v="0.16225412649613469"/>
    <x v="11"/>
    <x v="5"/>
    <m/>
  </r>
  <r>
    <x v="238"/>
    <x v="3"/>
    <d v="2015-12-31T00:00:00"/>
    <n v="3253600000"/>
    <n v="2171600000"/>
    <n v="103700000"/>
    <n v="0"/>
    <n v="401300000"/>
    <n v="505000000"/>
    <x v="938"/>
    <x v="930"/>
    <x v="919"/>
    <n v="0.17734202114580772"/>
    <x v="11"/>
    <x v="5"/>
    <m/>
  </r>
  <r>
    <x v="239"/>
    <x v="0"/>
    <d v="2013-02-01T00:00:00"/>
    <n v="50521000000"/>
    <n v="33194000000"/>
    <n v="12244000000"/>
    <n v="0"/>
    <n v="1523000000"/>
    <n v="13767000000"/>
    <x v="939"/>
    <x v="931"/>
    <x v="920"/>
    <n v="7.0465746917123567E-2"/>
    <x v="83"/>
    <x v="1"/>
    <m/>
  </r>
  <r>
    <x v="239"/>
    <x v="1"/>
    <d v="2014-01-31T00:00:00"/>
    <n v="53417000000"/>
    <n v="34941000000"/>
    <n v="12865000000"/>
    <n v="0"/>
    <n v="1462000000"/>
    <n v="14327000000"/>
    <x v="940"/>
    <x v="932"/>
    <x v="921"/>
    <n v="7.7671902203418394E-2"/>
    <x v="83"/>
    <x v="1"/>
    <m/>
  </r>
  <r>
    <x v="239"/>
    <x v="2"/>
    <d v="2015-01-30T00:00:00"/>
    <n v="56223000000"/>
    <n v="36665000000"/>
    <n v="13281000000"/>
    <n v="0"/>
    <n v="1485000000"/>
    <n v="14766000000"/>
    <x v="941"/>
    <x v="707"/>
    <x v="922"/>
    <n v="8.5232022481902425E-2"/>
    <x v="83"/>
    <x v="1"/>
    <m/>
  </r>
  <r>
    <x v="239"/>
    <x v="3"/>
    <d v="2016-01-29T00:00:00"/>
    <n v="59074000000"/>
    <n v="38504000000"/>
    <n v="14115000000"/>
    <n v="0"/>
    <n v="1484000000"/>
    <n v="15599000000"/>
    <x v="942"/>
    <x v="933"/>
    <x v="923"/>
    <n v="8.4148694857297632E-2"/>
    <x v="83"/>
    <x v="1"/>
    <m/>
  </r>
  <r>
    <x v="240"/>
    <x v="0"/>
    <d v="2013-06-30T00:00:00"/>
    <n v="3598916000"/>
    <n v="2195857000"/>
    <n v="601300000"/>
    <n v="683688000"/>
    <n v="0"/>
    <n v="1284988000"/>
    <x v="943"/>
    <x v="934"/>
    <x v="924"/>
    <n v="3.2807378666242837E-2"/>
    <x v="20"/>
    <x v="2"/>
    <m/>
  </r>
  <r>
    <x v="240"/>
    <x v="1"/>
    <d v="2014-06-29T00:00:00"/>
    <n v="4607309000"/>
    <n v="2599828000"/>
    <n v="613341000"/>
    <n v="716471000"/>
    <n v="0"/>
    <n v="1329812000"/>
    <x v="944"/>
    <x v="935"/>
    <x v="925"/>
    <n v="0.1470856415317488"/>
    <x v="20"/>
    <x v="2"/>
    <m/>
  </r>
  <r>
    <x v="240"/>
    <x v="2"/>
    <d v="2015-06-28T00:00:00"/>
    <n v="5259312000"/>
    <n v="2974976000"/>
    <n v="591611000"/>
    <n v="825242000"/>
    <n v="0"/>
    <n v="1416853000"/>
    <x v="945"/>
    <x v="936"/>
    <x v="926"/>
    <n v="0.16494229663499713"/>
    <x v="20"/>
    <x v="2"/>
    <m/>
  </r>
  <r>
    <x v="240"/>
    <x v="3"/>
    <d v="2016-06-26T00:00:00"/>
    <n v="5885893000"/>
    <n v="3266971000"/>
    <n v="630954000"/>
    <n v="913712000"/>
    <n v="0"/>
    <n v="1544666000"/>
    <x v="946"/>
    <x v="937"/>
    <x v="927"/>
    <n v="0.18251368144137176"/>
    <x v="20"/>
    <x v="2"/>
    <m/>
  </r>
  <r>
    <x v="241"/>
    <x v="0"/>
    <d v="2012-12-31T00:00:00"/>
    <n v="7810610000"/>
    <n v="7479746000"/>
    <n v="360586000"/>
    <n v="0"/>
    <n v="116388000"/>
    <n v="476974000"/>
    <x v="947"/>
    <x v="938"/>
    <x v="928"/>
    <n v="-1.8706605502003044E-2"/>
    <x v="95"/>
    <x v="6"/>
    <m/>
  </r>
  <r>
    <x v="241"/>
    <x v="1"/>
    <d v="2013-12-31T00:00:00"/>
    <n v="9531778000"/>
    <n v="7567707000"/>
    <n v="2177616000"/>
    <n v="0"/>
    <n v="167425000"/>
    <n v="2345041000"/>
    <x v="948"/>
    <x v="939"/>
    <x v="929"/>
    <n v="-3.9968408832014343E-2"/>
    <x v="95"/>
    <x v="6"/>
    <m/>
  </r>
  <r>
    <x v="241"/>
    <x v="2"/>
    <d v="2014-12-31T00:00:00"/>
    <n v="10681897000"/>
    <n v="8024286000"/>
    <n v="2856642000"/>
    <n v="0"/>
    <n v="185993000"/>
    <n v="3042635000"/>
    <x v="949"/>
    <x v="940"/>
    <x v="930"/>
    <n v="-3.6044534037353103E-2"/>
    <x v="95"/>
    <x v="6"/>
    <m/>
  </r>
  <r>
    <x v="241"/>
    <x v="3"/>
    <d v="2015-12-31T00:00:00"/>
    <n v="10116502000"/>
    <n v="7677233000"/>
    <n v="2620072000"/>
    <n v="0"/>
    <n v="224133000"/>
    <n v="2844205000"/>
    <x v="950"/>
    <x v="941"/>
    <x v="931"/>
    <n v="-4.0027274249538031E-2"/>
    <x v="95"/>
    <x v="6"/>
    <m/>
  </r>
  <r>
    <x v="242"/>
    <x v="0"/>
    <d v="2013-12-31T00:00:00"/>
    <n v="17699000000"/>
    <n v="8307000000"/>
    <n v="7161000000"/>
    <n v="0"/>
    <n v="867000000"/>
    <n v="8028000000"/>
    <x v="951"/>
    <x v="942"/>
    <x v="932"/>
    <n v="7.706650093225606E-2"/>
    <x v="0"/>
    <x v="0"/>
    <m/>
  </r>
  <r>
    <x v="242"/>
    <x v="1"/>
    <d v="2014-12-31T00:00:00"/>
    <n v="18605000000"/>
    <n v="7677000000"/>
    <n v="7639000000"/>
    <n v="0"/>
    <n v="938000000"/>
    <n v="8577000000"/>
    <x v="952"/>
    <x v="943"/>
    <x v="933"/>
    <n v="0.12636388067723731"/>
    <x v="0"/>
    <x v="0"/>
    <m/>
  </r>
  <r>
    <x v="242"/>
    <x v="2"/>
    <d v="2015-12-31T00:00:00"/>
    <n v="19820000000"/>
    <n v="6025000000"/>
    <n v="8625000000"/>
    <n v="0"/>
    <n v="1015000000"/>
    <n v="9640000000"/>
    <x v="953"/>
    <x v="944"/>
    <x v="934"/>
    <n v="0.20963673057517659"/>
    <x v="0"/>
    <x v="0"/>
    <m/>
  </r>
  <r>
    <x v="242"/>
    <x v="3"/>
    <d v="2016-12-31T00:00:00"/>
    <n v="20425000000"/>
    <n v="6132000000"/>
    <n v="9312000000"/>
    <n v="0"/>
    <n v="1221000000"/>
    <n v="10533000000"/>
    <x v="954"/>
    <x v="945"/>
    <x v="935"/>
    <n v="0.18408812729498164"/>
    <x v="0"/>
    <x v="0"/>
    <m/>
  </r>
  <r>
    <x v="243"/>
    <x v="0"/>
    <d v="2012-12-31T00:00:00"/>
    <n v="6376000000"/>
    <n v="3851000000"/>
    <n v="1201000000"/>
    <n v="0"/>
    <n v="749000000"/>
    <n v="1950000000"/>
    <x v="955"/>
    <x v="946"/>
    <x v="936"/>
    <n v="9.0181932245922206E-2"/>
    <x v="96"/>
    <x v="10"/>
    <m/>
  </r>
  <r>
    <x v="243"/>
    <x v="1"/>
    <d v="2013-12-31T00:00:00"/>
    <n v="6313000000"/>
    <n v="3685000000"/>
    <n v="1162000000"/>
    <n v="0"/>
    <n v="800000000"/>
    <n v="1962000000"/>
    <x v="956"/>
    <x v="611"/>
    <x v="937"/>
    <n v="0.10549659432916204"/>
    <x v="96"/>
    <x v="10"/>
    <m/>
  </r>
  <r>
    <x v="243"/>
    <x v="2"/>
    <d v="2014-12-31T00:00:00"/>
    <n v="6777000000"/>
    <n v="3775000000"/>
    <n v="1181000000"/>
    <n v="0"/>
    <n v="808000000"/>
    <n v="1989000000"/>
    <x v="957"/>
    <x v="947"/>
    <x v="938"/>
    <n v="0.14947616939648811"/>
    <x v="96"/>
    <x v="10"/>
    <m/>
  </r>
  <r>
    <x v="243"/>
    <x v="3"/>
    <d v="2015-12-31T00:00:00"/>
    <n v="8229000000"/>
    <n v="4265000000"/>
    <n v="1467000000"/>
    <n v="0"/>
    <n v="1166000000"/>
    <n v="2633000000"/>
    <x v="806"/>
    <x v="948"/>
    <x v="939"/>
    <n v="0.16174504800097217"/>
    <x v="96"/>
    <x v="10"/>
    <m/>
  </r>
  <r>
    <x v="244"/>
    <x v="0"/>
    <d v="2012-12-31T00:00:00"/>
    <n v="45352000000"/>
    <n v="39595000000"/>
    <n v="909000000"/>
    <n v="172000000"/>
    <n v="0"/>
    <n v="1081000000"/>
    <x v="958"/>
    <x v="949"/>
    <x v="940"/>
    <n v="0.10310460398659375"/>
    <x v="63"/>
    <x v="8"/>
    <m/>
  </r>
  <r>
    <x v="244"/>
    <x v="1"/>
    <d v="2013-12-31T00:00:00"/>
    <n v="44062000000"/>
    <n v="37940000000"/>
    <n v="870000000"/>
    <n v="150000000"/>
    <n v="0"/>
    <n v="1020000000"/>
    <x v="959"/>
    <x v="950"/>
    <x v="941"/>
    <n v="0.11579138486677863"/>
    <x v="63"/>
    <x v="8"/>
    <m/>
  </r>
  <r>
    <x v="244"/>
    <x v="2"/>
    <d v="2014-12-31T00:00:00"/>
    <n v="45608000000"/>
    <n v="38939000000"/>
    <n v="806000000"/>
    <n v="127000000"/>
    <n v="0"/>
    <n v="933000000"/>
    <x v="960"/>
    <x v="951"/>
    <x v="942"/>
    <n v="0.12576740922645149"/>
    <x v="63"/>
    <x v="8"/>
    <m/>
  </r>
  <r>
    <x v="244"/>
    <x v="3"/>
    <d v="2015-12-31T00:00:00"/>
    <n v="32735000000"/>
    <n v="25683000000"/>
    <n v="828000000"/>
    <n v="102000000"/>
    <n v="0"/>
    <n v="930000000"/>
    <x v="961"/>
    <x v="952"/>
    <x v="943"/>
    <n v="0.18701695433022758"/>
    <x v="63"/>
    <x v="8"/>
    <m/>
  </r>
  <r>
    <x v="245"/>
    <x v="0"/>
    <d v="2013-02-02T00:00:00"/>
    <n v="27686000000"/>
    <n v="16538000000"/>
    <n v="8482000000"/>
    <n v="0"/>
    <n v="0"/>
    <n v="8482000000"/>
    <x v="962"/>
    <x v="953"/>
    <x v="944"/>
    <n v="9.6294155891064076E-2"/>
    <x v="91"/>
    <x v="1"/>
    <m/>
  </r>
  <r>
    <x v="245"/>
    <x v="1"/>
    <d v="2014-02-01T00:00:00"/>
    <n v="27931000000"/>
    <n v="16725000000"/>
    <n v="8440000000"/>
    <n v="0"/>
    <n v="0"/>
    <n v="8440000000"/>
    <x v="963"/>
    <x v="954"/>
    <x v="945"/>
    <n v="9.9029751888582582E-2"/>
    <x v="91"/>
    <x v="1"/>
    <m/>
  </r>
  <r>
    <x v="245"/>
    <x v="2"/>
    <d v="2015-01-31T00:00:00"/>
    <n v="28105000000"/>
    <n v="16863000000"/>
    <n v="8355000000"/>
    <n v="0"/>
    <n v="0"/>
    <n v="8355000000"/>
    <x v="964"/>
    <x v="955"/>
    <x v="946"/>
    <n v="0.10272193559864792"/>
    <x v="91"/>
    <x v="1"/>
    <m/>
  </r>
  <r>
    <x v="245"/>
    <x v="3"/>
    <d v="2016-01-30T00:00:00"/>
    <n v="27079000000"/>
    <n v="16496000000"/>
    <n v="8256000000"/>
    <n v="0"/>
    <n v="0"/>
    <n v="8256000000"/>
    <x v="965"/>
    <x v="956"/>
    <x v="947"/>
    <n v="8.5933749399903989E-2"/>
    <x v="91"/>
    <x v="1"/>
    <m/>
  </r>
  <r>
    <x v="246"/>
    <x v="0"/>
    <d v="2013-12-31T00:00:00"/>
    <n v="8312000000"/>
    <n v="0"/>
    <n v="3456000000"/>
    <n v="0"/>
    <n v="258000000"/>
    <n v="3714000000"/>
    <x v="966"/>
    <x v="957"/>
    <x v="456"/>
    <n v="0.55317613089509143"/>
    <x v="16"/>
    <x v="2"/>
    <m/>
  </r>
  <r>
    <x v="246"/>
    <x v="1"/>
    <d v="2014-12-31T00:00:00"/>
    <n v="9441000000"/>
    <n v="0"/>
    <n v="4014000000"/>
    <n v="0"/>
    <n v="321000000"/>
    <n v="4335000000"/>
    <x v="967"/>
    <x v="958"/>
    <x v="456"/>
    <n v="0.54083253892596128"/>
    <x v="16"/>
    <x v="2"/>
    <m/>
  </r>
  <r>
    <x v="246"/>
    <x v="2"/>
    <d v="2015-12-31T00:00:00"/>
    <n v="9667000000"/>
    <n v="0"/>
    <n v="4162000000"/>
    <n v="0"/>
    <n v="366000000"/>
    <n v="4528000000"/>
    <x v="968"/>
    <x v="959"/>
    <x v="456"/>
    <n v="0.53160235853936066"/>
    <x v="16"/>
    <x v="2"/>
    <m/>
  </r>
  <r>
    <x v="246"/>
    <x v="3"/>
    <d v="2016-12-31T00:00:00"/>
    <n v="10776000000"/>
    <n v="0"/>
    <n v="4525000000"/>
    <n v="0"/>
    <n v="373000000"/>
    <n v="4898000000"/>
    <x v="969"/>
    <x v="960"/>
    <x v="456"/>
    <n v="0.54547141796585008"/>
    <x v="16"/>
    <x v="2"/>
    <m/>
  </r>
  <r>
    <x v="247"/>
    <x v="0"/>
    <d v="2012-12-31T00:00:00"/>
    <n v="475888000"/>
    <n v="117275000"/>
    <n v="47115000"/>
    <n v="0"/>
    <n v="121211000"/>
    <n v="168326000"/>
    <x v="970"/>
    <x v="961"/>
    <x v="948"/>
    <n v="0.39985668896883303"/>
    <x v="70"/>
    <x v="7"/>
    <m/>
  </r>
  <r>
    <x v="247"/>
    <x v="1"/>
    <d v="2013-12-31T00:00:00"/>
    <n v="635490000"/>
    <n v="172050000"/>
    <n v="43720000"/>
    <n v="0"/>
    <n v="186979000"/>
    <n v="230699000"/>
    <x v="971"/>
    <x v="962"/>
    <x v="949"/>
    <n v="0.36623865049017296"/>
    <x v="70"/>
    <x v="7"/>
    <m/>
  </r>
  <r>
    <x v="247"/>
    <x v="2"/>
    <d v="2014-12-31T00:00:00"/>
    <n v="992332000"/>
    <n v="275379000"/>
    <n v="57664000"/>
    <n v="0"/>
    <n v="301812000"/>
    <n v="359476000"/>
    <x v="972"/>
    <x v="963"/>
    <x v="950"/>
    <n v="0.36023931506794099"/>
    <x v="70"/>
    <x v="7"/>
    <m/>
  </r>
  <r>
    <x v="247"/>
    <x v="3"/>
    <d v="2015-12-31T00:00:00"/>
    <n v="1042779000"/>
    <n v="280901000"/>
    <n v="53992000"/>
    <n v="0"/>
    <n v="294520000"/>
    <n v="348512000"/>
    <x v="973"/>
    <x v="964"/>
    <x v="951"/>
    <n v="0.39640805961761794"/>
    <x v="70"/>
    <x v="7"/>
    <m/>
  </r>
  <r>
    <x v="248"/>
    <x v="0"/>
    <d v="2012-12-31T00:00:00"/>
    <n v="797517000"/>
    <n v="337533000"/>
    <n v="20412000"/>
    <n v="0"/>
    <n v="277621000"/>
    <n v="298033000"/>
    <x v="974"/>
    <x v="965"/>
    <x v="952"/>
    <n v="0.20306902548785793"/>
    <x v="77"/>
    <x v="7"/>
    <m/>
  </r>
  <r>
    <x v="248"/>
    <x v="1"/>
    <d v="2013-12-31T00:00:00"/>
    <n v="1029475000"/>
    <n v="423256000"/>
    <n v="27772000"/>
    <n v="0"/>
    <n v="357165000"/>
    <n v="384937000"/>
    <x v="975"/>
    <x v="966"/>
    <x v="953"/>
    <n v="0.21494645328929796"/>
    <x v="77"/>
    <x v="7"/>
    <m/>
  </r>
  <r>
    <x v="248"/>
    <x v="2"/>
    <d v="2014-12-31T00:00:00"/>
    <n v="1105247000"/>
    <n v="441929000"/>
    <n v="29412000"/>
    <n v="0"/>
    <n v="378716000"/>
    <n v="408128000"/>
    <x v="976"/>
    <x v="967"/>
    <x v="954"/>
    <n v="0.23088956586174855"/>
    <x v="77"/>
    <x v="7"/>
    <m/>
  </r>
  <r>
    <x v="248"/>
    <x v="3"/>
    <d v="2015-12-31T00:00:00"/>
    <n v="1288149000"/>
    <n v="497359000"/>
    <n v="29870000"/>
    <n v="0"/>
    <n v="464472000"/>
    <n v="494342000"/>
    <x v="977"/>
    <x v="968"/>
    <x v="955"/>
    <n v="0.23013486793841395"/>
    <x v="77"/>
    <x v="7"/>
    <m/>
  </r>
  <r>
    <x v="249"/>
    <x v="0"/>
    <d v="2012-12-31T00:00:00"/>
    <n v="11814000000"/>
    <n v="10190000000"/>
    <n v="582000000"/>
    <n v="0"/>
    <n v="102000000"/>
    <n v="684000000"/>
    <x v="978"/>
    <x v="969"/>
    <x v="956"/>
    <n v="7.9566615879465036E-2"/>
    <x v="43"/>
    <x v="1"/>
    <m/>
  </r>
  <r>
    <x v="249"/>
    <x v="1"/>
    <d v="2013-12-31T00:00:00"/>
    <n v="12784000000"/>
    <n v="11020000000"/>
    <n v="649000000"/>
    <n v="0"/>
    <n v="127000000"/>
    <n v="776000000"/>
    <x v="979"/>
    <x v="970"/>
    <x v="957"/>
    <n v="7.7284105131414274E-2"/>
    <x v="43"/>
    <x v="1"/>
    <m/>
  </r>
  <r>
    <x v="249"/>
    <x v="2"/>
    <d v="2014-12-31T00:00:00"/>
    <n v="13796000000"/>
    <n v="11830000000"/>
    <n v="659000000"/>
    <n v="0"/>
    <n v="148000000"/>
    <n v="807000000"/>
    <x v="980"/>
    <x v="971"/>
    <x v="958"/>
    <n v="8.400985792983473E-2"/>
    <x v="43"/>
    <x v="1"/>
    <m/>
  </r>
  <r>
    <x v="249"/>
    <x v="3"/>
    <d v="2015-12-31T00:00:00"/>
    <n v="14486000000"/>
    <n v="12363000000"/>
    <n v="634000000"/>
    <n v="0"/>
    <n v="139000000"/>
    <n v="773000000"/>
    <x v="981"/>
    <x v="843"/>
    <x v="959"/>
    <n v="9.319342813751208E-2"/>
    <x v="43"/>
    <x v="1"/>
    <m/>
  </r>
  <r>
    <x v="250"/>
    <x v="0"/>
    <d v="2013-12-31T00:00:00"/>
    <n v="6761000000"/>
    <n v="4802000000"/>
    <n v="1347000000"/>
    <n v="0"/>
    <n v="0"/>
    <n v="1347000000"/>
    <x v="982"/>
    <x v="972"/>
    <x v="960"/>
    <n v="9.0519153971306027E-2"/>
    <x v="18"/>
    <x v="0"/>
    <m/>
  </r>
  <r>
    <x v="250"/>
    <x v="1"/>
    <d v="2014-12-31T00:00:00"/>
    <n v="7006000000"/>
    <n v="4946000000"/>
    <n v="1338000000"/>
    <n v="0"/>
    <n v="0"/>
    <n v="1338000000"/>
    <x v="89"/>
    <x v="973"/>
    <x v="961"/>
    <n v="0.10305452469312018"/>
    <x v="18"/>
    <x v="0"/>
    <m/>
  </r>
  <r>
    <x v="250"/>
    <x v="2"/>
    <d v="2015-12-31T00:00:00"/>
    <n v="7142000000"/>
    <n v="4889000000"/>
    <n v="1339000000"/>
    <n v="0"/>
    <n v="0"/>
    <n v="1339000000"/>
    <x v="983"/>
    <x v="974"/>
    <x v="962"/>
    <n v="0.12797535704284513"/>
    <x v="18"/>
    <x v="0"/>
    <m/>
  </r>
  <r>
    <x v="250"/>
    <x v="3"/>
    <d v="2016-12-31T00:00:00"/>
    <n v="7357000000"/>
    <n v="4901000000"/>
    <n v="1403000000"/>
    <n v="0"/>
    <n v="0"/>
    <n v="1403000000"/>
    <x v="984"/>
    <x v="975"/>
    <x v="963"/>
    <n v="0.14312899279597663"/>
    <x v="18"/>
    <x v="0"/>
    <m/>
  </r>
  <r>
    <x v="251"/>
    <x v="0"/>
    <d v="2012-12-31T00:00:00"/>
    <n v="6420881000"/>
    <n v="3011684000"/>
    <n v="2388182000"/>
    <n v="0"/>
    <n v="0"/>
    <n v="2388182000"/>
    <x v="985"/>
    <x v="976"/>
    <x v="964"/>
    <n v="0.15901478317383549"/>
    <x v="81"/>
    <x v="1"/>
    <m/>
  </r>
  <r>
    <x v="251"/>
    <x v="1"/>
    <d v="2013-12-31T00:00:00"/>
    <n v="6484892000"/>
    <n v="3006009000"/>
    <n v="2310780000"/>
    <n v="0"/>
    <n v="0"/>
    <n v="2310780000"/>
    <x v="986"/>
    <x v="977"/>
    <x v="965"/>
    <n v="0.18012682400878843"/>
    <x v="81"/>
    <x v="1"/>
    <m/>
  </r>
  <r>
    <x v="251"/>
    <x v="2"/>
    <d v="2014-12-31T00:00:00"/>
    <n v="6023819000"/>
    <n v="3022797000"/>
    <n v="2347308000"/>
    <n v="0"/>
    <n v="0"/>
    <n v="2347308000"/>
    <x v="987"/>
    <x v="978"/>
    <x v="966"/>
    <n v="0.10852152098195514"/>
    <x v="81"/>
    <x v="1"/>
    <m/>
  </r>
  <r>
    <x v="251"/>
    <x v="3"/>
    <d v="2015-12-31T00:00:00"/>
    <n v="5702613000"/>
    <n v="2896255000"/>
    <n v="2265436000"/>
    <n v="0"/>
    <n v="0"/>
    <n v="2265436000"/>
    <x v="988"/>
    <x v="979"/>
    <x v="967"/>
    <n v="9.4855112910520137E-2"/>
    <x v="81"/>
    <x v="1"/>
    <m/>
  </r>
  <r>
    <x v="252"/>
    <x v="0"/>
    <d v="2012-12-31T00:00:00"/>
    <n v="27567000000"/>
    <n v="16750700000"/>
    <n v="2211700000"/>
    <n v="0"/>
    <n v="0"/>
    <n v="2211700000"/>
    <x v="989"/>
    <x v="980"/>
    <x v="968"/>
    <n v="0.31213407334856896"/>
    <x v="51"/>
    <x v="1"/>
    <m/>
  </r>
  <r>
    <x v="252"/>
    <x v="1"/>
    <d v="2013-12-31T00:00:00"/>
    <n v="28105700000"/>
    <n v="17203000000"/>
    <n v="2138400000"/>
    <n v="0"/>
    <n v="0"/>
    <n v="2138400000"/>
    <x v="990"/>
    <x v="981"/>
    <x v="969"/>
    <n v="0.31183354266216462"/>
    <x v="51"/>
    <x v="1"/>
    <m/>
  </r>
  <r>
    <x v="252"/>
    <x v="2"/>
    <d v="2014-12-31T00:00:00"/>
    <n v="27441300000"/>
    <n v="16985600000"/>
    <n v="2506500000"/>
    <n v="0"/>
    <n v="0"/>
    <n v="2506500000"/>
    <x v="991"/>
    <x v="982"/>
    <x v="970"/>
    <n v="0.28968015363703614"/>
    <x v="51"/>
    <x v="1"/>
    <m/>
  </r>
  <r>
    <x v="252"/>
    <x v="3"/>
    <d v="2015-12-31T00:00:00"/>
    <n v="25413000000"/>
    <n v="15623800000"/>
    <n v="2643700000"/>
    <n v="0"/>
    <n v="0"/>
    <n v="2643700000"/>
    <x v="992"/>
    <x v="983"/>
    <x v="971"/>
    <n v="0.28117498917876677"/>
    <x v="51"/>
    <x v="1"/>
    <m/>
  </r>
  <r>
    <x v="253"/>
    <x v="0"/>
    <d v="2013-03-31T00:00:00"/>
    <n v="1581623000"/>
    <n v="743164000"/>
    <n v="261471000"/>
    <n v="254723000"/>
    <n v="111537000"/>
    <n v="627731000"/>
    <x v="993"/>
    <x v="984"/>
    <x v="972"/>
    <n v="0.13323529058441866"/>
    <x v="7"/>
    <x v="2"/>
    <m/>
  </r>
  <r>
    <x v="253"/>
    <x v="1"/>
    <d v="2014-03-31T00:00:00"/>
    <n v="1931217000"/>
    <n v="802474000"/>
    <n v="267278000"/>
    <n v="305043000"/>
    <n v="94534000"/>
    <n v="666855000"/>
    <x v="994"/>
    <x v="985"/>
    <x v="973"/>
    <n v="0.23916939422136405"/>
    <x v="7"/>
    <x v="2"/>
    <m/>
  </r>
  <r>
    <x v="253"/>
    <x v="2"/>
    <d v="2015-03-31T00:00:00"/>
    <n v="2147036000"/>
    <n v="917472000"/>
    <n v="274815000"/>
    <n v="349543000"/>
    <n v="176746000"/>
    <n v="801104000"/>
    <x v="995"/>
    <x v="986"/>
    <x v="974"/>
    <n v="0.19955883366650581"/>
    <x v="7"/>
    <x v="2"/>
    <m/>
  </r>
  <r>
    <x v="253"/>
    <x v="3"/>
    <d v="2016-03-31T00:00:00"/>
    <n v="2173334000"/>
    <n v="967870000"/>
    <n v="301670000"/>
    <n v="372596000"/>
    <n v="174896000"/>
    <n v="849162000"/>
    <x v="996"/>
    <x v="987"/>
    <x v="975"/>
    <n v="0.16394258774767248"/>
    <x v="7"/>
    <x v="2"/>
    <m/>
  </r>
  <r>
    <x v="254"/>
    <x v="0"/>
    <d v="2013-03-31T00:00:00"/>
    <n v="122196000000"/>
    <n v="115315000000"/>
    <n v="4110000000"/>
    <n v="433000000"/>
    <n v="0"/>
    <n v="4543000000"/>
    <x v="997"/>
    <x v="988"/>
    <x v="976"/>
    <n v="1.9133195849291303E-2"/>
    <x v="4"/>
    <x v="3"/>
    <m/>
  </r>
  <r>
    <x v="254"/>
    <x v="1"/>
    <d v="2014-03-31T00:00:00"/>
    <n v="137392000000"/>
    <n v="129040000000"/>
    <n v="5388000000"/>
    <n v="457000000"/>
    <n v="0"/>
    <n v="5845000000"/>
    <x v="998"/>
    <x v="989"/>
    <x v="977"/>
    <n v="1.8247059508559451E-2"/>
    <x v="4"/>
    <x v="3"/>
    <m/>
  </r>
  <r>
    <x v="254"/>
    <x v="2"/>
    <d v="2015-03-31T00:00:00"/>
    <n v="179045000000"/>
    <n v="167634000000"/>
    <n v="7901000000"/>
    <n v="392000000"/>
    <n v="0"/>
    <n v="8293000000"/>
    <x v="999"/>
    <x v="990"/>
    <x v="978"/>
    <n v="1.7414616437208524E-2"/>
    <x v="4"/>
    <x v="3"/>
    <m/>
  </r>
  <r>
    <x v="254"/>
    <x v="3"/>
    <d v="2016-03-31T00:00:00"/>
    <n v="190884000000"/>
    <n v="179468000000"/>
    <n v="7276000000"/>
    <n v="392000000"/>
    <n v="0"/>
    <n v="7668000000"/>
    <x v="1000"/>
    <x v="991"/>
    <x v="979"/>
    <n v="1.9634961547327173E-2"/>
    <x v="4"/>
    <x v="3"/>
    <m/>
  </r>
  <r>
    <x v="255"/>
    <x v="0"/>
    <d v="2012-12-31T00:00:00"/>
    <n v="2730300000"/>
    <n v="795000000"/>
    <n v="752200000"/>
    <n v="0"/>
    <n v="93500000"/>
    <n v="845700000"/>
    <x v="1001"/>
    <x v="992"/>
    <x v="980"/>
    <n v="0.39907702450280191"/>
    <x v="97"/>
    <x v="6"/>
    <m/>
  </r>
  <r>
    <x v="255"/>
    <x v="1"/>
    <d v="2013-12-31T00:00:00"/>
    <n v="2972500000"/>
    <n v="822400000"/>
    <n v="822100000"/>
    <n v="0"/>
    <n v="93400000"/>
    <n v="915500000"/>
    <x v="1002"/>
    <x v="993"/>
    <x v="981"/>
    <n v="0.41534062237174096"/>
    <x v="97"/>
    <x v="6"/>
    <m/>
  </r>
  <r>
    <x v="255"/>
    <x v="2"/>
    <d v="2014-12-31T00:00:00"/>
    <n v="3334300000"/>
    <n v="930300000"/>
    <n v="869300000"/>
    <n v="0"/>
    <n v="95600000"/>
    <n v="964900000"/>
    <x v="1003"/>
    <x v="994"/>
    <x v="982"/>
    <n v="0.43160483459796661"/>
    <x v="97"/>
    <x v="6"/>
    <m/>
  </r>
  <r>
    <x v="255"/>
    <x v="3"/>
    <d v="2015-12-31T00:00:00"/>
    <n v="3484500000"/>
    <n v="976300000"/>
    <n v="921300000"/>
    <n v="0"/>
    <n v="113500000"/>
    <n v="1034800000"/>
    <x v="1004"/>
    <x v="995"/>
    <x v="983"/>
    <n v="0.42284402353278805"/>
    <x v="97"/>
    <x v="6"/>
    <m/>
  </r>
  <r>
    <x v="256"/>
    <x v="0"/>
    <d v="2012-12-31T00:00:00"/>
    <n v="35015000000"/>
    <n v="21939000000"/>
    <n v="9176000000"/>
    <n v="0"/>
    <n v="217000000"/>
    <n v="9393000000"/>
    <x v="1005"/>
    <x v="996"/>
    <x v="984"/>
    <n v="0.1051834927888048"/>
    <x v="40"/>
    <x v="4"/>
    <m/>
  </r>
  <r>
    <x v="256"/>
    <x v="1"/>
    <d v="2013-12-31T00:00:00"/>
    <n v="35299000000"/>
    <n v="22189000000"/>
    <n v="8679000000"/>
    <n v="0"/>
    <n v="217000000"/>
    <n v="8896000000"/>
    <x v="1006"/>
    <x v="413"/>
    <x v="985"/>
    <n v="0.11938015241224964"/>
    <x v="40"/>
    <x v="4"/>
    <m/>
  </r>
  <r>
    <x v="256"/>
    <x v="2"/>
    <d v="2014-12-31T00:00:00"/>
    <n v="34244000000"/>
    <n v="21647000000"/>
    <n v="8457000000"/>
    <n v="0"/>
    <n v="206000000"/>
    <n v="8663000000"/>
    <x v="1007"/>
    <x v="997"/>
    <x v="986"/>
    <n v="0.11488143908421913"/>
    <x v="40"/>
    <x v="4"/>
    <m/>
  </r>
  <r>
    <x v="256"/>
    <x v="3"/>
    <d v="2015-12-31T00:00:00"/>
    <n v="29636000000"/>
    <n v="18124000000"/>
    <n v="7577000000"/>
    <n v="0"/>
    <n v="181000000"/>
    <n v="7758000000"/>
    <x v="1008"/>
    <x v="751"/>
    <x v="987"/>
    <n v="0.12667026589283303"/>
    <x v="40"/>
    <x v="4"/>
    <m/>
  </r>
  <r>
    <x v="257"/>
    <x v="0"/>
    <d v="2012-12-31T00:00:00"/>
    <n v="68150000000"/>
    <n v="37987000000"/>
    <n v="9098000000"/>
    <n v="0"/>
    <n v="17755000000"/>
    <n v="26853000000"/>
    <x v="1009"/>
    <x v="998"/>
    <x v="988"/>
    <n v="4.8569332355099047E-2"/>
    <x v="12"/>
    <x v="6"/>
    <m/>
  </r>
  <r>
    <x v="257"/>
    <x v="1"/>
    <d v="2013-12-31T00:00:00"/>
    <n v="68199000000"/>
    <n v="38107000000"/>
    <n v="9438000000"/>
    <n v="0"/>
    <n v="16602000000"/>
    <n v="26040000000"/>
    <x v="1010"/>
    <x v="999"/>
    <x v="989"/>
    <n v="5.9414360914382909E-2"/>
    <x v="12"/>
    <x v="6"/>
    <m/>
  </r>
  <r>
    <x v="257"/>
    <x v="2"/>
    <d v="2014-12-31T00:00:00"/>
    <n v="73316000000"/>
    <n v="39102000000"/>
    <n v="8319000000"/>
    <n v="0"/>
    <n v="17091000000"/>
    <n v="25410000000"/>
    <x v="57"/>
    <x v="1000"/>
    <x v="990"/>
    <n v="0.12008292869223634"/>
    <x v="12"/>
    <x v="6"/>
    <m/>
  </r>
  <r>
    <x v="257"/>
    <x v="3"/>
    <d v="2015-12-31T00:00:00"/>
    <n v="69951000000"/>
    <n v="38714000000"/>
    <n v="6998000000"/>
    <n v="0"/>
    <n v="16769000000"/>
    <n v="23767000000"/>
    <x v="1011"/>
    <x v="1001"/>
    <x v="991"/>
    <n v="0.10678903804091436"/>
    <x v="12"/>
    <x v="6"/>
    <m/>
  </r>
  <r>
    <x v="258"/>
    <x v="0"/>
    <d v="2012-12-31T00:00:00"/>
    <n v="5787980000"/>
    <n v="4297922000"/>
    <n v="1110550000"/>
    <n v="0"/>
    <n v="0"/>
    <n v="1110550000"/>
    <x v="1012"/>
    <x v="1002"/>
    <x v="992"/>
    <n v="6.5568298439179121E-2"/>
    <x v="98"/>
    <x v="1"/>
    <m/>
  </r>
  <r>
    <x v="258"/>
    <x v="1"/>
    <d v="2013-12-31T00:00:00"/>
    <n v="7348754000"/>
    <n v="5427945000"/>
    <n v="1373878000"/>
    <n v="0"/>
    <n v="0"/>
    <n v="1373878000"/>
    <x v="1013"/>
    <x v="1003"/>
    <x v="993"/>
    <n v="7.4424997761525294E-2"/>
    <x v="98"/>
    <x v="1"/>
    <m/>
  </r>
  <r>
    <x v="258"/>
    <x v="2"/>
    <d v="2014-12-31T00:00:00"/>
    <n v="7803446000"/>
    <n v="5649254000"/>
    <n v="1381396000"/>
    <n v="0"/>
    <n v="0"/>
    <n v="1381396000"/>
    <x v="1014"/>
    <x v="1004"/>
    <x v="994"/>
    <n v="9.9032658135905602E-2"/>
    <x v="98"/>
    <x v="1"/>
    <m/>
  </r>
  <r>
    <x v="258"/>
    <x v="3"/>
    <d v="2015-12-31T00:00:00"/>
    <n v="8071563000"/>
    <n v="5660877000"/>
    <n v="1573120000"/>
    <n v="0"/>
    <n v="0"/>
    <n v="1573120000"/>
    <x v="1015"/>
    <x v="1005"/>
    <x v="995"/>
    <n v="0.10376751070393678"/>
    <x v="98"/>
    <x v="1"/>
    <m/>
  </r>
  <r>
    <x v="259"/>
    <x v="0"/>
    <d v="2012-12-31T00:00:00"/>
    <n v="3901300000"/>
    <n v="1503800000"/>
    <n v="1457300000"/>
    <n v="100100000"/>
    <n v="0"/>
    <n v="1557400000"/>
    <x v="1016"/>
    <x v="1006"/>
    <x v="996"/>
    <n v="0.21533847691795044"/>
    <x v="40"/>
    <x v="4"/>
    <m/>
  </r>
  <r>
    <x v="259"/>
    <x v="1"/>
    <d v="2013-12-31T00:00:00"/>
    <n v="4200700000"/>
    <n v="1528500000"/>
    <n v="1548600000"/>
    <n v="100200000"/>
    <n v="0"/>
    <n v="1648800000"/>
    <x v="1017"/>
    <x v="1007"/>
    <x v="997"/>
    <n v="0.24362606232294617"/>
    <x v="40"/>
    <x v="4"/>
    <m/>
  </r>
  <r>
    <x v="259"/>
    <x v="2"/>
    <d v="2014-12-31T00:00:00"/>
    <n v="4409300000"/>
    <n v="1700600000"/>
    <n v="1617600000"/>
    <n v="115100000"/>
    <n v="0"/>
    <n v="1732700000"/>
    <x v="1018"/>
    <x v="638"/>
    <x v="998"/>
    <n v="0.22135032771641758"/>
    <x v="40"/>
    <x v="4"/>
    <m/>
  </r>
  <r>
    <x v="259"/>
    <x v="3"/>
    <d v="2015-12-31T00:00:00"/>
    <n v="4071300000"/>
    <n v="1455300000"/>
    <n v="1532400000"/>
    <n v="108400000"/>
    <n v="0"/>
    <n v="1640800000"/>
    <x v="1019"/>
    <x v="1008"/>
    <x v="999"/>
    <n v="0.23953037113452705"/>
    <x v="40"/>
    <x v="4"/>
    <m/>
  </r>
  <r>
    <x v="260"/>
    <x v="0"/>
    <d v="2013-11-30T00:00:00"/>
    <n v="4123400000"/>
    <n v="2457600000"/>
    <n v="1090300000"/>
    <n v="0"/>
    <n v="0"/>
    <n v="1090300000"/>
    <x v="1020"/>
    <x v="1009"/>
    <x v="1000"/>
    <n v="0.13956928748120484"/>
    <x v="40"/>
    <x v="4"/>
    <m/>
  </r>
  <r>
    <x v="260"/>
    <x v="1"/>
    <d v="2014-11-30T00:00:00"/>
    <n v="4243200000"/>
    <n v="2513000000"/>
    <n v="1122000000"/>
    <n v="0"/>
    <n v="0"/>
    <n v="1122000000"/>
    <x v="1021"/>
    <x v="1010"/>
    <x v="1001"/>
    <n v="0.14333521870286575"/>
    <x v="40"/>
    <x v="4"/>
    <m/>
  </r>
  <r>
    <x v="260"/>
    <x v="2"/>
    <d v="2015-11-30T00:00:00"/>
    <n v="4296300000"/>
    <n v="2559000000"/>
    <n v="1127400000"/>
    <n v="0"/>
    <n v="0"/>
    <n v="1127400000"/>
    <x v="1022"/>
    <x v="1011"/>
    <x v="1002"/>
    <n v="0.14195936037986173"/>
    <x v="40"/>
    <x v="4"/>
    <m/>
  </r>
  <r>
    <x v="260"/>
    <x v="3"/>
    <d v="2016-11-30T00:00:00"/>
    <n v="4411500000"/>
    <n v="2579800000"/>
    <n v="1175000000"/>
    <n v="0"/>
    <n v="0"/>
    <n v="1175000000"/>
    <x v="1023"/>
    <x v="1012"/>
    <x v="1003"/>
    <n v="0.14886093165589936"/>
    <x v="40"/>
    <x v="4"/>
    <m/>
  </r>
  <r>
    <x v="261"/>
    <x v="0"/>
    <d v="2012-12-31T00:00:00"/>
    <n v="2031901000"/>
    <n v="1704767000"/>
    <n v="135824000"/>
    <n v="0"/>
    <n v="0"/>
    <n v="135824000"/>
    <x v="1024"/>
    <x v="1013"/>
    <x v="1004"/>
    <n v="9.4153209236079907E-2"/>
    <x v="99"/>
    <x v="8"/>
    <m/>
  </r>
  <r>
    <x v="261"/>
    <x v="1"/>
    <d v="2013-12-31T00:00:00"/>
    <n v="2155551000"/>
    <n v="1791594000"/>
    <n v="145298000"/>
    <n v="0"/>
    <n v="0"/>
    <n v="145298000"/>
    <x v="1025"/>
    <x v="1014"/>
    <x v="1005"/>
    <n v="0.10143995665145478"/>
    <x v="99"/>
    <x v="8"/>
    <m/>
  </r>
  <r>
    <x v="261"/>
    <x v="2"/>
    <d v="2014-12-31T00:00:00"/>
    <n v="2957951000"/>
    <n v="2435591000"/>
    <n v="164596000"/>
    <n v="0"/>
    <n v="0"/>
    <n v="164596000"/>
    <x v="1026"/>
    <x v="1015"/>
    <x v="1006"/>
    <n v="0.12094994136143566"/>
    <x v="99"/>
    <x v="8"/>
    <m/>
  </r>
  <r>
    <x v="261"/>
    <x v="3"/>
    <d v="2015-12-31T00:00:00"/>
    <n v="3539570000"/>
    <n v="2817803000"/>
    <n v="233887000"/>
    <n v="0"/>
    <n v="0"/>
    <n v="233887000"/>
    <x v="1027"/>
    <x v="1016"/>
    <x v="1007"/>
    <n v="0.13783595182465666"/>
    <x v="99"/>
    <x v="8"/>
    <m/>
  </r>
  <r>
    <x v="262"/>
    <x v="0"/>
    <d v="2012-12-31T00:00:00"/>
    <n v="11924000000"/>
    <n v="0"/>
    <n v="7134000000"/>
    <n v="0"/>
    <n v="2961000000"/>
    <n v="10095000000"/>
    <x v="1028"/>
    <x v="1017"/>
    <x v="456"/>
    <n v="0.15338812479033881"/>
    <x v="100"/>
    <x v="6"/>
    <m/>
  </r>
  <r>
    <x v="262"/>
    <x v="1"/>
    <d v="2013-12-31T00:00:00"/>
    <n v="12261000000"/>
    <n v="0"/>
    <n v="7226000000"/>
    <n v="0"/>
    <n v="2958000000"/>
    <n v="10184000000"/>
    <x v="1029"/>
    <x v="1018"/>
    <x v="456"/>
    <n v="0.16939890710382513"/>
    <x v="100"/>
    <x v="6"/>
    <m/>
  </r>
  <r>
    <x v="262"/>
    <x v="2"/>
    <d v="2014-12-31T00:00:00"/>
    <n v="12951000000"/>
    <n v="0"/>
    <n v="7515000000"/>
    <n v="0"/>
    <n v="3135000000"/>
    <n v="10650000000"/>
    <x v="1030"/>
    <x v="1019"/>
    <x v="456"/>
    <n v="0.17766967801714154"/>
    <x v="100"/>
    <x v="6"/>
    <m/>
  </r>
  <r>
    <x v="262"/>
    <x v="3"/>
    <d v="2015-12-31T00:00:00"/>
    <n v="12893000000"/>
    <n v="0"/>
    <n v="7334000000"/>
    <n v="0"/>
    <n v="3140000000"/>
    <n v="10474000000"/>
    <x v="1031"/>
    <x v="1020"/>
    <x v="456"/>
    <n v="0.18762118979291087"/>
    <x v="100"/>
    <x v="6"/>
    <m/>
  </r>
  <r>
    <x v="263"/>
    <x v="0"/>
    <d v="2013-12-31T00:00:00"/>
    <n v="30871000000"/>
    <n v="16106000000"/>
    <n v="6384000000"/>
    <n v="1715000000"/>
    <n v="0"/>
    <n v="8099000000"/>
    <x v="1032"/>
    <x v="1021"/>
    <x v="1008"/>
    <n v="0.21593080884972951"/>
    <x v="53"/>
    <x v="0"/>
    <m/>
  </r>
  <r>
    <x v="263"/>
    <x v="1"/>
    <d v="2014-12-31T00:00:00"/>
    <n v="31821000000"/>
    <n v="16447000000"/>
    <n v="6469000000"/>
    <n v="1770000000"/>
    <n v="0"/>
    <n v="8239000000"/>
    <x v="1033"/>
    <x v="1022"/>
    <x v="1009"/>
    <n v="0.2242229973916596"/>
    <x v="53"/>
    <x v="0"/>
    <m/>
  </r>
  <r>
    <x v="263"/>
    <x v="2"/>
    <d v="2015-12-31T00:00:00"/>
    <n v="30274000000"/>
    <n v="15383000000"/>
    <n v="6182000000"/>
    <n v="1763000000"/>
    <n v="0"/>
    <n v="7945000000"/>
    <x v="1034"/>
    <x v="1023"/>
    <x v="1010"/>
    <n v="0.22943780141375439"/>
    <x v="53"/>
    <x v="0"/>
    <m/>
  </r>
  <r>
    <x v="263"/>
    <x v="3"/>
    <d v="2016-12-31T00:00:00"/>
    <n v="30109000000"/>
    <n v="15040000000"/>
    <n v="6111000000"/>
    <n v="1735000000"/>
    <n v="0"/>
    <n v="7846000000"/>
    <x v="1035"/>
    <x v="1024"/>
    <x v="1011"/>
    <n v="0.23989504799229466"/>
    <x v="53"/>
    <x v="0"/>
    <m/>
  </r>
  <r>
    <x v="264"/>
    <x v="0"/>
    <d v="2012-12-31T00:00:00"/>
    <n v="2060702000"/>
    <n v="995046000"/>
    <n v="0"/>
    <n v="0"/>
    <n v="0"/>
    <n v="0"/>
    <x v="1036"/>
    <x v="1025"/>
    <x v="1012"/>
    <n v="0.51713251115396597"/>
    <x v="69"/>
    <x v="4"/>
    <m/>
  </r>
  <r>
    <x v="264"/>
    <x v="1"/>
    <d v="2013-12-31T00:00:00"/>
    <n v="2246428000"/>
    <n v="1073497000"/>
    <n v="0"/>
    <n v="0"/>
    <n v="0"/>
    <n v="0"/>
    <x v="1037"/>
    <x v="1026"/>
    <x v="1013"/>
    <n v="0.52213157955652267"/>
    <x v="69"/>
    <x v="4"/>
    <m/>
  </r>
  <r>
    <x v="264"/>
    <x v="2"/>
    <d v="2014-12-31T00:00:00"/>
    <n v="2464867000"/>
    <n v="1125057000"/>
    <n v="0"/>
    <n v="0"/>
    <n v="0"/>
    <n v="0"/>
    <x v="1038"/>
    <x v="1027"/>
    <x v="1014"/>
    <n v="0.54356279669450724"/>
    <x v="69"/>
    <x v="4"/>
    <m/>
  </r>
  <r>
    <x v="264"/>
    <x v="3"/>
    <d v="2015-12-31T00:00:00"/>
    <n v="2722564000"/>
    <n v="1090263000"/>
    <n v="0"/>
    <n v="0"/>
    <n v="0"/>
    <n v="0"/>
    <x v="1039"/>
    <x v="1028"/>
    <x v="1015"/>
    <n v="0.59954550196065182"/>
    <x v="69"/>
    <x v="4"/>
    <m/>
  </r>
  <r>
    <x v="265"/>
    <x v="0"/>
    <d v="2012-12-31T00:00:00"/>
    <n v="24618000000"/>
    <n v="15055000000"/>
    <n v="2249000000"/>
    <n v="0"/>
    <n v="0"/>
    <n v="2249000000"/>
    <x v="1040"/>
    <x v="1029"/>
    <x v="1016"/>
    <n v="0.29709968315866442"/>
    <x v="101"/>
    <x v="4"/>
    <m/>
  </r>
  <r>
    <x v="265"/>
    <x v="1"/>
    <d v="2013-12-31T00:00:00"/>
    <n v="24466000000"/>
    <n v="14009000000"/>
    <n v="2362000000"/>
    <n v="0"/>
    <n v="0"/>
    <n v="2362000000"/>
    <x v="1041"/>
    <x v="1030"/>
    <x v="1017"/>
    <n v="0.33086732608517944"/>
    <x v="101"/>
    <x v="4"/>
    <m/>
  </r>
  <r>
    <x v="265"/>
    <x v="2"/>
    <d v="2014-12-31T00:00:00"/>
    <n v="24522000000"/>
    <n v="14362000000"/>
    <n v="2541000000"/>
    <n v="0"/>
    <n v="0"/>
    <n v="2541000000"/>
    <x v="1042"/>
    <x v="1031"/>
    <x v="1018"/>
    <n v="0.31070059538373707"/>
    <x v="101"/>
    <x v="4"/>
    <m/>
  </r>
  <r>
    <x v="265"/>
    <x v="3"/>
    <d v="2015-12-31T00:00:00"/>
    <n v="25434000000"/>
    <n v="14320000000"/>
    <n v="2749000000"/>
    <n v="0"/>
    <n v="0"/>
    <n v="2749000000"/>
    <x v="1043"/>
    <x v="1032"/>
    <x v="1019"/>
    <n v="0.32889046158685226"/>
    <x v="101"/>
    <x v="4"/>
    <m/>
  </r>
  <r>
    <x v="266"/>
    <x v="0"/>
    <d v="2013-08-31T00:00:00"/>
    <n v="14861000000"/>
    <n v="7208000000"/>
    <n v="2550000000"/>
    <n v="1533000000"/>
    <n v="0"/>
    <n v="4083000000"/>
    <x v="1044"/>
    <x v="1033"/>
    <x v="1020"/>
    <n v="0.24022609514837495"/>
    <x v="45"/>
    <x v="8"/>
    <m/>
  </r>
  <r>
    <x v="266"/>
    <x v="1"/>
    <d v="2014-08-31T00:00:00"/>
    <n v="15855000000"/>
    <n v="7281000000"/>
    <n v="2774000000"/>
    <n v="1725000000"/>
    <n v="0"/>
    <n v="4499000000"/>
    <x v="1045"/>
    <x v="1034"/>
    <x v="1021"/>
    <n v="0.25701671397035636"/>
    <x v="45"/>
    <x v="8"/>
    <m/>
  </r>
  <r>
    <x v="266"/>
    <x v="2"/>
    <d v="2015-08-31T00:00:00"/>
    <n v="15001000000"/>
    <n v="6819000000"/>
    <n v="2686000000"/>
    <n v="1580000000"/>
    <n v="0"/>
    <n v="4266000000"/>
    <x v="1046"/>
    <x v="1035"/>
    <x v="1022"/>
    <n v="0.26104926338244117"/>
    <x v="45"/>
    <x v="8"/>
    <m/>
  </r>
  <r>
    <x v="266"/>
    <x v="3"/>
    <d v="2016-08-31T00:00:00"/>
    <n v="13502000000"/>
    <n v="6485000000"/>
    <n v="2833000000"/>
    <n v="1512000000"/>
    <n v="0"/>
    <n v="4345000000"/>
    <x v="1047"/>
    <x v="1036"/>
    <x v="1023"/>
    <n v="0.19789660790993926"/>
    <x v="45"/>
    <x v="8"/>
    <m/>
  </r>
  <r>
    <x v="267"/>
    <x v="0"/>
    <d v="2013-05-31T00:00:00"/>
    <n v="9974100000"/>
    <n v="7213900000"/>
    <n v="550600000"/>
    <n v="0"/>
    <n v="0"/>
    <n v="550600000"/>
    <x v="1048"/>
    <x v="1037"/>
    <x v="1024"/>
    <n v="0.22153377247069911"/>
    <x v="45"/>
    <x v="8"/>
    <m/>
  </r>
  <r>
    <x v="267"/>
    <x v="1"/>
    <d v="2014-12-31T00:00:00"/>
    <n v="9055800000"/>
    <n v="7129200000"/>
    <n v="505800000"/>
    <n v="0"/>
    <n v="0"/>
    <n v="505800000"/>
    <x v="1049"/>
    <x v="1038"/>
    <x v="1025"/>
    <n v="0.15689392433578481"/>
    <x v="45"/>
    <x v="8"/>
    <m/>
  </r>
  <r>
    <x v="267"/>
    <x v="2"/>
    <d v="2015-12-31T00:00:00"/>
    <n v="8895300000"/>
    <n v="7177400000"/>
    <n v="439100000"/>
    <n v="0"/>
    <n v="0"/>
    <n v="439100000"/>
    <x v="1050"/>
    <x v="1039"/>
    <x v="1026"/>
    <n v="0.14376131215360921"/>
    <x v="45"/>
    <x v="8"/>
    <m/>
  </r>
  <r>
    <x v="267"/>
    <x v="3"/>
    <d v="2016-12-31T00:00:00"/>
    <n v="7162800000"/>
    <n v="6352800000"/>
    <n v="491000000"/>
    <n v="0"/>
    <n v="0"/>
    <n v="491000000"/>
    <x v="1051"/>
    <x v="1040"/>
    <x v="1027"/>
    <n v="4.4535656447199416E-2"/>
    <x v="45"/>
    <x v="8"/>
    <m/>
  </r>
  <r>
    <x v="268"/>
    <x v="0"/>
    <d v="2012-12-31T00:00:00"/>
    <n v="82243000000"/>
    <n v="68948000000"/>
    <n v="7202000000"/>
    <n v="0"/>
    <n v="995000000"/>
    <n v="8197000000"/>
    <x v="1052"/>
    <x v="1041"/>
    <x v="1028"/>
    <n v="6.198703841056382E-2"/>
    <x v="92"/>
    <x v="9"/>
    <m/>
  </r>
  <r>
    <x v="268"/>
    <x v="1"/>
    <d v="2013-12-31T00:00:00"/>
    <n v="100160000000"/>
    <n v="87758000000"/>
    <n v="7851000000"/>
    <n v="0"/>
    <n v="1220000000"/>
    <n v="9071000000"/>
    <x v="1053"/>
    <x v="1042"/>
    <x v="1029"/>
    <n v="3.3256789137380192E-2"/>
    <x v="92"/>
    <x v="9"/>
    <m/>
  </r>
  <r>
    <x v="268"/>
    <x v="2"/>
    <d v="2014-12-31T00:00:00"/>
    <n v="97817000000"/>
    <n v="84275000000"/>
    <n v="8450000000"/>
    <n v="0"/>
    <n v="1326000000"/>
    <n v="9776000000"/>
    <x v="1054"/>
    <x v="1043"/>
    <x v="1030"/>
    <n v="3.8500465154318778E-2"/>
    <x v="92"/>
    <x v="9"/>
    <m/>
  </r>
  <r>
    <x v="268"/>
    <x v="3"/>
    <d v="2015-12-31T00:00:00"/>
    <n v="72051000000"/>
    <n v="55891000000"/>
    <n v="10029000000"/>
    <n v="0"/>
    <n v="1646000000"/>
    <n v="11675000000"/>
    <x v="1055"/>
    <x v="1044"/>
    <x v="1031"/>
    <n v="6.2247574634633804E-2"/>
    <x v="92"/>
    <x v="9"/>
    <m/>
  </r>
  <r>
    <x v="269"/>
    <x v="0"/>
    <d v="2012-12-31T00:00:00"/>
    <n v="47267000000"/>
    <n v="16446000000"/>
    <n v="12776000000"/>
    <n v="8168000000"/>
    <n v="0"/>
    <n v="20944000000"/>
    <x v="1056"/>
    <x v="1045"/>
    <x v="1032"/>
    <n v="0.20896185499397044"/>
    <x v="3"/>
    <x v="3"/>
    <m/>
  </r>
  <r>
    <x v="269"/>
    <x v="1"/>
    <d v="2013-12-31T00:00:00"/>
    <n v="44033000000"/>
    <n v="16954000000"/>
    <n v="11911000000"/>
    <n v="7503000000"/>
    <n v="0"/>
    <n v="19414000000"/>
    <x v="1057"/>
    <x v="1046"/>
    <x v="1033"/>
    <n v="0.17407398996207391"/>
    <x v="3"/>
    <x v="3"/>
    <m/>
  </r>
  <r>
    <x v="269"/>
    <x v="2"/>
    <d v="2014-12-31T00:00:00"/>
    <n v="42237000000"/>
    <n v="16768000000"/>
    <n v="11606000000"/>
    <n v="7180000000"/>
    <n v="0"/>
    <n v="18786000000"/>
    <x v="1058"/>
    <x v="740"/>
    <x v="1034"/>
    <n v="0.15822619977744631"/>
    <x v="3"/>
    <x v="3"/>
    <m/>
  </r>
  <r>
    <x v="269"/>
    <x v="3"/>
    <d v="2015-12-31T00:00:00"/>
    <n v="39498000000"/>
    <n v="14934000000"/>
    <n v="10313000000"/>
    <n v="6704000000"/>
    <n v="0"/>
    <n v="17017000000"/>
    <x v="1059"/>
    <x v="1047"/>
    <x v="1035"/>
    <n v="0.19107296571978327"/>
    <x v="3"/>
    <x v="3"/>
    <m/>
  </r>
  <r>
    <x v="270"/>
    <x v="0"/>
    <d v="2012-12-31T00:00:00"/>
    <n v="11966000000"/>
    <n v="2079000000"/>
    <n v="4017000000"/>
    <n v="0"/>
    <n v="2008000000"/>
    <n v="6025000000"/>
    <x v="1060"/>
    <x v="1048"/>
    <x v="1036"/>
    <n v="0.32274778539194382"/>
    <x v="27"/>
    <x v="9"/>
    <m/>
  </r>
  <r>
    <x v="270"/>
    <x v="1"/>
    <d v="2013-12-31T00:00:00"/>
    <n v="11325000000"/>
    <n v="2156000000"/>
    <n v="3469000000"/>
    <n v="0"/>
    <n v="2500000000"/>
    <n v="5969000000"/>
    <x v="1061"/>
    <x v="1049"/>
    <x v="1037"/>
    <n v="0.282560706401766"/>
    <x v="27"/>
    <x v="9"/>
    <m/>
  </r>
  <r>
    <x v="270"/>
    <x v="2"/>
    <d v="2014-12-31T00:00:00"/>
    <n v="10846000000"/>
    <n v="2246000000"/>
    <n v="3627000000"/>
    <n v="0"/>
    <n v="2861000000"/>
    <n v="6488000000"/>
    <x v="1062"/>
    <x v="1050"/>
    <x v="1038"/>
    <n v="0.1947261663286004"/>
    <x v="27"/>
    <x v="9"/>
    <m/>
  </r>
  <r>
    <x v="270"/>
    <x v="3"/>
    <d v="2015-12-31T00:00:00"/>
    <n v="5522000000"/>
    <n v="1694000000"/>
    <n v="1831000000"/>
    <n v="0"/>
    <n v="2957000000"/>
    <n v="4788000000"/>
    <x v="1063"/>
    <x v="1051"/>
    <x v="1039"/>
    <n v="-0.17385005432814199"/>
    <x v="27"/>
    <x v="9"/>
    <m/>
  </r>
  <r>
    <x v="271"/>
    <x v="0"/>
    <d v="2013-06-30T00:00:00"/>
    <n v="77849000000"/>
    <n v="20385000000"/>
    <n v="20289000000"/>
    <n v="10411000000"/>
    <n v="0"/>
    <n v="30700000000"/>
    <x v="1064"/>
    <x v="1052"/>
    <x v="1040"/>
    <n v="0.34379375457616668"/>
    <x v="102"/>
    <x v="2"/>
    <m/>
  </r>
  <r>
    <x v="271"/>
    <x v="1"/>
    <d v="2014-06-30T00:00:00"/>
    <n v="86833000000"/>
    <n v="27078000000"/>
    <n v="20488000000"/>
    <n v="11381000000"/>
    <n v="0"/>
    <n v="31869000000"/>
    <x v="1065"/>
    <x v="1053"/>
    <x v="1041"/>
    <n v="0.32114518673776099"/>
    <x v="102"/>
    <x v="2"/>
    <m/>
  </r>
  <r>
    <x v="271"/>
    <x v="2"/>
    <d v="2015-06-30T00:00:00"/>
    <n v="93580000000"/>
    <n v="33038000000"/>
    <n v="20324000000"/>
    <n v="12046000000"/>
    <n v="0"/>
    <n v="32370000000"/>
    <x v="1066"/>
    <x v="1054"/>
    <x v="1042"/>
    <n v="0.30104723231459712"/>
    <x v="102"/>
    <x v="2"/>
    <m/>
  </r>
  <r>
    <x v="271"/>
    <x v="3"/>
    <d v="2016-06-30T00:00:00"/>
    <n v="85320000000"/>
    <n v="32780000000"/>
    <n v="19260000000"/>
    <n v="11988000000"/>
    <n v="0"/>
    <n v="31248000000"/>
    <x v="1067"/>
    <x v="1055"/>
    <x v="1043"/>
    <n v="0.24955461790904829"/>
    <x v="102"/>
    <x v="2"/>
    <m/>
  </r>
  <r>
    <x v="272"/>
    <x v="0"/>
    <d v="2012-12-31T00:00:00"/>
    <n v="4608955000"/>
    <n v="116586000"/>
    <n v="2448629000"/>
    <n v="0"/>
    <n v="264631000"/>
    <n v="2713260000"/>
    <x v="1068"/>
    <x v="1056"/>
    <x v="1044"/>
    <n v="0.38601136266246905"/>
    <x v="35"/>
    <x v="6"/>
    <m/>
  </r>
  <r>
    <x v="272"/>
    <x v="1"/>
    <d v="2013-12-31T00:00:00"/>
    <n v="4822539000"/>
    <n v="83692000"/>
    <n v="2540954000"/>
    <n v="0"/>
    <n v="231912000"/>
    <n v="2772866000"/>
    <x v="1069"/>
    <x v="1057"/>
    <x v="1045"/>
    <n v="0.40766513241261504"/>
    <x v="35"/>
    <x v="6"/>
    <m/>
  </r>
  <r>
    <x v="272"/>
    <x v="2"/>
    <d v="2014-12-31T00:00:00"/>
    <n v="4736150000"/>
    <n v="63083000"/>
    <n v="2655650000"/>
    <n v="0"/>
    <n v="157824000"/>
    <n v="2813474000"/>
    <x v="1070"/>
    <x v="1058"/>
    <x v="1046"/>
    <n v="0.39263811323543385"/>
    <x v="35"/>
    <x v="6"/>
    <m/>
  </r>
  <r>
    <x v="272"/>
    <x v="3"/>
    <d v="2015-12-31T00:00:00"/>
    <n v="4995881000"/>
    <n v="73814000"/>
    <n v="2796508000"/>
    <n v="0"/>
    <n v="196424000"/>
    <n v="2992932000"/>
    <x v="1071"/>
    <x v="1059"/>
    <x v="1047"/>
    <n v="0.38614510633860172"/>
    <x v="35"/>
    <x v="6"/>
    <m/>
  </r>
  <r>
    <x v="273"/>
    <x v="0"/>
    <d v="2013-12-31T00:00:00"/>
    <n v="2378972000"/>
    <n v="1097041000"/>
    <n v="692693000"/>
    <n v="116346000"/>
    <n v="24539000"/>
    <n v="833578000"/>
    <x v="1072"/>
    <x v="1060"/>
    <x v="1048"/>
    <n v="0.18846501766309146"/>
    <x v="88"/>
    <x v="3"/>
    <m/>
  </r>
  <r>
    <x v="273"/>
    <x v="1"/>
    <d v="2014-12-31T00:00:00"/>
    <n v="2485983000"/>
    <n v="1127233000"/>
    <n v="728582000"/>
    <n v="123297000"/>
    <n v="29185000"/>
    <n v="881064000"/>
    <x v="1073"/>
    <x v="1061"/>
    <x v="1049"/>
    <n v="0.19215175646816571"/>
    <x v="88"/>
    <x v="3"/>
    <m/>
  </r>
  <r>
    <x v="273"/>
    <x v="2"/>
    <d v="2015-12-31T00:00:00"/>
    <n v="2395447000"/>
    <n v="1043454000"/>
    <n v="700810000"/>
    <n v="119076000"/>
    <n v="30951000"/>
    <n v="850837000"/>
    <x v="1074"/>
    <x v="1062"/>
    <x v="1050"/>
    <n v="0.20921189239419616"/>
    <x v="88"/>
    <x v="3"/>
    <m/>
  </r>
  <r>
    <x v="273"/>
    <x v="3"/>
    <d v="2016-12-31T00:00:00"/>
    <n v="2508257000"/>
    <n v="1072670000"/>
    <n v="732622000"/>
    <n v="119968000"/>
    <n v="36052000"/>
    <n v="888642000"/>
    <x v="1075"/>
    <x v="1063"/>
    <x v="1051"/>
    <n v="0.21805779870244557"/>
    <x v="88"/>
    <x v="3"/>
    <m/>
  </r>
  <r>
    <x v="274"/>
    <x v="0"/>
    <d v="2013-08-29T00:00:00"/>
    <n v="9073000000"/>
    <n v="7226000000"/>
    <n v="554000000"/>
    <n v="931000000"/>
    <n v="0"/>
    <n v="1485000000"/>
    <x v="1076"/>
    <x v="1064"/>
    <x v="1052"/>
    <n v="3.9898600242477683E-2"/>
    <x v="7"/>
    <x v="2"/>
    <m/>
  </r>
  <r>
    <x v="274"/>
    <x v="1"/>
    <d v="2014-08-28T00:00:00"/>
    <n v="16358000000"/>
    <n v="10921000000"/>
    <n v="939000000"/>
    <n v="1371000000"/>
    <n v="0"/>
    <n v="2310000000"/>
    <x v="1077"/>
    <x v="1065"/>
    <x v="1053"/>
    <n v="0.19116028854383177"/>
    <x v="7"/>
    <x v="2"/>
    <m/>
  </r>
  <r>
    <x v="274"/>
    <x v="2"/>
    <d v="2015-09-03T00:00:00"/>
    <n v="16192000000"/>
    <n v="10977000000"/>
    <n v="674000000"/>
    <n v="1540000000"/>
    <n v="0"/>
    <n v="2214000000"/>
    <x v="1078"/>
    <x v="1066"/>
    <x v="1054"/>
    <n v="0.18533843873517786"/>
    <x v="7"/>
    <x v="2"/>
    <m/>
  </r>
  <r>
    <x v="274"/>
    <x v="3"/>
    <d v="2016-09-01T00:00:00"/>
    <n v="12399000000"/>
    <n v="9894000000"/>
    <n v="653000000"/>
    <n v="1617000000"/>
    <n v="0"/>
    <n v="2270000000"/>
    <x v="613"/>
    <x v="1067"/>
    <x v="1055"/>
    <n v="1.8953141382369545E-2"/>
    <x v="7"/>
    <x v="2"/>
    <m/>
  </r>
  <r>
    <x v="275"/>
    <x v="0"/>
    <d v="2012-12-31T00:00:00"/>
    <n v="4608563000"/>
    <n v="1079136000"/>
    <n v="285144000"/>
    <n v="0"/>
    <n v="1291456000"/>
    <n v="1576600000"/>
    <x v="1079"/>
    <x v="1068"/>
    <x v="1056"/>
    <n v="0.42373880968970157"/>
    <x v="48"/>
    <x v="9"/>
    <m/>
  </r>
  <r>
    <x v="275"/>
    <x v="1"/>
    <d v="2013-12-31T00:00:00"/>
    <n v="5312686000"/>
    <n v="1252812000"/>
    <n v="466498000"/>
    <n v="0"/>
    <n v="1602390000"/>
    <n v="2068888000"/>
    <x v="1080"/>
    <x v="1069"/>
    <x v="1057"/>
    <n v="0.37476071426016894"/>
    <x v="48"/>
    <x v="9"/>
    <m/>
  </r>
  <r>
    <x v="275"/>
    <x v="2"/>
    <d v="2014-12-31T00:00:00"/>
    <n v="5288933000"/>
    <n v="1089888000"/>
    <n v="471219000"/>
    <n v="0"/>
    <n v="1957025000"/>
    <n v="2428244000"/>
    <x v="1081"/>
    <x v="1070"/>
    <x v="1058"/>
    <n v="0.33481252267706929"/>
    <x v="48"/>
    <x v="9"/>
    <m/>
  </r>
  <r>
    <x v="275"/>
    <x v="3"/>
    <d v="2015-12-31T00:00:00"/>
    <n v="2787116000"/>
    <n v="832306000"/>
    <n v="372457000"/>
    <n v="0"/>
    <n v="1668489000"/>
    <n v="2040946000"/>
    <x v="1082"/>
    <x v="1071"/>
    <x v="1059"/>
    <n v="-3.0905064590063709E-2"/>
    <x v="48"/>
    <x v="9"/>
    <m/>
  </r>
  <r>
    <x v="276"/>
    <x v="0"/>
    <d v="2014-12-31T00:00:00"/>
    <n v="7719600000"/>
    <n v="4191600000"/>
    <n v="1545700000"/>
    <n v="581800000"/>
    <n v="0"/>
    <n v="2127500000"/>
    <x v="1083"/>
    <x v="1072"/>
    <x v="1060"/>
    <n v="0.18142131716669258"/>
    <x v="3"/>
    <x v="3"/>
    <m/>
  </r>
  <r>
    <x v="276"/>
    <x v="1"/>
    <d v="2015-12-31T00:00:00"/>
    <n v="9429300000"/>
    <n v="5213200000"/>
    <n v="2180700000"/>
    <n v="671900000"/>
    <n v="0"/>
    <n v="2852600000"/>
    <x v="1084"/>
    <x v="1073"/>
    <x v="1061"/>
    <n v="0.14460246253698578"/>
    <x v="3"/>
    <x v="3"/>
    <m/>
  </r>
  <r>
    <x v="277"/>
    <x v="0"/>
    <d v="2013-12-31T00:00:00"/>
    <n v="5015000000"/>
    <n v="844000000"/>
    <n v="446000000"/>
    <n v="0"/>
    <n v="1568000000"/>
    <n v="2014000000"/>
    <x v="198"/>
    <x v="1074"/>
    <x v="1062"/>
    <n v="0.43010967098703889"/>
    <x v="27"/>
    <x v="9"/>
    <m/>
  </r>
  <r>
    <x v="277"/>
    <x v="1"/>
    <d v="2014-12-31T00:00:00"/>
    <n v="5115000000"/>
    <n v="945000000"/>
    <n v="495000000"/>
    <n v="0"/>
    <n v="1759000000"/>
    <n v="2254000000"/>
    <x v="1085"/>
    <x v="1075"/>
    <x v="1063"/>
    <n v="0.37458455522971651"/>
    <x v="27"/>
    <x v="9"/>
    <m/>
  </r>
  <r>
    <x v="277"/>
    <x v="2"/>
    <d v="2015-12-31T00:00:00"/>
    <n v="3183000000"/>
    <n v="979000000"/>
    <n v="745000000"/>
    <n v="0"/>
    <n v="2131000000"/>
    <n v="2876000000"/>
    <x v="1086"/>
    <x v="1076"/>
    <x v="1064"/>
    <n v="-0.21112158341187559"/>
    <x v="27"/>
    <x v="9"/>
    <m/>
  </r>
  <r>
    <x v="277"/>
    <x v="3"/>
    <d v="2016-12-31T00:00:00"/>
    <n v="3491000000"/>
    <n v="1083000000"/>
    <n v="233000000"/>
    <n v="0"/>
    <n v="2454000000"/>
    <n v="2687000000"/>
    <x v="1087"/>
    <x v="1077"/>
    <x v="1065"/>
    <n v="-7.9919793755370949E-2"/>
    <x v="27"/>
    <x v="9"/>
    <m/>
  </r>
  <r>
    <x v="278"/>
    <x v="0"/>
    <d v="2012-12-31T00:00:00"/>
    <n v="3023000000"/>
    <n v="1446000000"/>
    <n v="832000000"/>
    <n v="0"/>
    <n v="104000000"/>
    <n v="936000000"/>
    <x v="1088"/>
    <x v="1078"/>
    <x v="1066"/>
    <n v="0.2120410188554416"/>
    <x v="97"/>
    <x v="6"/>
    <m/>
  </r>
  <r>
    <x v="278"/>
    <x v="1"/>
    <d v="2013-12-31T00:00:00"/>
    <n v="3100000000"/>
    <n v="1316000000"/>
    <n v="1054000000"/>
    <n v="0"/>
    <n v="122000000"/>
    <n v="1176000000"/>
    <x v="1089"/>
    <x v="1079"/>
    <x v="1067"/>
    <n v="0.19612903225806452"/>
    <x v="97"/>
    <x v="6"/>
    <m/>
  </r>
  <r>
    <x v="278"/>
    <x v="2"/>
    <d v="2014-12-31T00:00:00"/>
    <n v="3383000000"/>
    <n v="1433000000"/>
    <n v="1095000000"/>
    <n v="0"/>
    <n v="137000000"/>
    <n v="1232000000"/>
    <x v="1090"/>
    <x v="1080"/>
    <x v="1068"/>
    <n v="0.21223765888264853"/>
    <x v="97"/>
    <x v="6"/>
    <m/>
  </r>
  <r>
    <x v="278"/>
    <x v="3"/>
    <d v="2015-12-31T00:00:00"/>
    <n v="3292000000"/>
    <n v="1313000000"/>
    <n v="1050000000"/>
    <n v="0"/>
    <n v="138000000"/>
    <n v="1188000000"/>
    <x v="1091"/>
    <x v="1081"/>
    <x v="1069"/>
    <n v="0.24027946537059539"/>
    <x v="97"/>
    <x v="6"/>
    <m/>
  </r>
  <r>
    <x v="279"/>
    <x v="0"/>
    <d v="2012-12-31T00:00:00"/>
    <n v="14256000000"/>
    <n v="8276000000"/>
    <n v="1186000000"/>
    <n v="0"/>
    <n v="1518000000"/>
    <n v="2704000000"/>
    <x v="1092"/>
    <x v="1082"/>
    <x v="1070"/>
    <n v="0.22979797979797981"/>
    <x v="10"/>
    <x v="5"/>
    <m/>
  </r>
  <r>
    <x v="279"/>
    <x v="1"/>
    <d v="2013-12-31T00:00:00"/>
    <n v="15136000000"/>
    <n v="8152000000"/>
    <n v="1280000000"/>
    <n v="0"/>
    <n v="2163000000"/>
    <n v="3443000000"/>
    <x v="727"/>
    <x v="1083"/>
    <x v="1071"/>
    <n v="0.23394556025369978"/>
    <x v="10"/>
    <x v="5"/>
    <m/>
  </r>
  <r>
    <x v="279"/>
    <x v="2"/>
    <d v="2014-12-31T00:00:00"/>
    <n v="17021000000"/>
    <n v="8751000000"/>
    <n v="1324000000"/>
    <n v="0"/>
    <n v="2551000000"/>
    <n v="3875000000"/>
    <x v="1093"/>
    <x v="1084"/>
    <x v="1072"/>
    <n v="0.25821044591974618"/>
    <x v="10"/>
    <x v="5"/>
    <m/>
  </r>
  <r>
    <x v="279"/>
    <x v="3"/>
    <d v="2015-12-31T00:00:00"/>
    <n v="17486000000"/>
    <n v="8596000000"/>
    <n v="1399000000"/>
    <n v="0"/>
    <n v="2831000000"/>
    <n v="4230000000"/>
    <x v="1094"/>
    <x v="1085"/>
    <x v="1073"/>
    <n v="0.26649891341644744"/>
    <x v="10"/>
    <x v="5"/>
    <m/>
  </r>
  <r>
    <x v="280"/>
    <x v="0"/>
    <d v="2012-12-31T00:00:00"/>
    <n v="9964000000"/>
    <n v="4334000000"/>
    <n v="757000000"/>
    <n v="704000000"/>
    <n v="1032000000"/>
    <n v="2493000000"/>
    <x v="1095"/>
    <x v="883"/>
    <x v="1074"/>
    <n v="0.31483340024086715"/>
    <x v="103"/>
    <x v="8"/>
    <m/>
  </r>
  <r>
    <x v="280"/>
    <x v="1"/>
    <d v="2013-12-31T00:00:00"/>
    <n v="8414000000"/>
    <n v="5299000000"/>
    <n v="584000000"/>
    <n v="469000000"/>
    <n v="1362000000"/>
    <n v="2415000000"/>
    <x v="1096"/>
    <x v="770"/>
    <x v="1075"/>
    <n v="8.3194675540765387E-2"/>
    <x v="103"/>
    <x v="8"/>
    <m/>
  </r>
  <r>
    <x v="280"/>
    <x v="2"/>
    <d v="2014-12-31T00:00:00"/>
    <n v="7292000000"/>
    <n v="4457000000"/>
    <n v="545000000"/>
    <n v="325000000"/>
    <n v="1229000000"/>
    <n v="2099000000"/>
    <x v="1097"/>
    <x v="1086"/>
    <x v="1076"/>
    <n v="0.10093252879868349"/>
    <x v="103"/>
    <x v="8"/>
    <m/>
  </r>
  <r>
    <x v="280"/>
    <x v="3"/>
    <d v="2015-12-31T00:00:00"/>
    <n v="7729000000"/>
    <n v="4312000000"/>
    <n v="670000000"/>
    <n v="289000000"/>
    <n v="1239000000"/>
    <n v="2198000000"/>
    <x v="1098"/>
    <x v="1087"/>
    <x v="1077"/>
    <n v="0.15771768663475222"/>
    <x v="103"/>
    <x v="8"/>
    <m/>
  </r>
  <r>
    <x v="281"/>
    <x v="0"/>
    <d v="2013-12-31T00:00:00"/>
    <n v="4374562000"/>
    <n v="3117203000"/>
    <n v="650243000"/>
    <n v="378769000"/>
    <n v="0"/>
    <n v="1029012000"/>
    <x v="1099"/>
    <x v="1088"/>
    <x v="1078"/>
    <n v="5.2198825848164911E-2"/>
    <x v="16"/>
    <x v="2"/>
    <m/>
  </r>
  <r>
    <x v="281"/>
    <x v="1"/>
    <d v="2014-12-31T00:00:00"/>
    <n v="5504656000"/>
    <n v="3752760000"/>
    <n v="876927000"/>
    <n v="472321000"/>
    <n v="0"/>
    <n v="1349248000"/>
    <x v="1100"/>
    <x v="1089"/>
    <x v="1079"/>
    <n v="7.3146805177289914E-2"/>
    <x v="16"/>
    <x v="2"/>
    <m/>
  </r>
  <r>
    <x v="281"/>
    <x v="2"/>
    <d v="2015-12-31T00:00:00"/>
    <n v="6779511000"/>
    <n v="4591476000"/>
    <n v="1231421000"/>
    <n v="650788000"/>
    <n v="0"/>
    <n v="1882209000"/>
    <x v="1101"/>
    <x v="1090"/>
    <x v="1080"/>
    <n v="4.5110333178897413E-2"/>
    <x v="16"/>
    <x v="2"/>
    <m/>
  </r>
  <r>
    <x v="281"/>
    <x v="3"/>
    <d v="2016-12-31T00:00:00"/>
    <n v="8830669000"/>
    <n v="6029901000"/>
    <n v="1568877000"/>
    <n v="852098000"/>
    <n v="0"/>
    <n v="2420975000"/>
    <x v="1102"/>
    <x v="1091"/>
    <x v="1081"/>
    <n v="4.3008406271370835E-2"/>
    <x v="16"/>
    <x v="2"/>
    <m/>
  </r>
  <r>
    <x v="282"/>
    <x v="0"/>
    <d v="2012-12-31T00:00:00"/>
    <n v="1562000000"/>
    <n v="413000000"/>
    <n v="311000000"/>
    <n v="0"/>
    <n v="704000000"/>
    <n v="1015000000"/>
    <x v="1103"/>
    <x v="1092"/>
    <x v="1082"/>
    <n v="8.5787451984635082E-2"/>
    <x v="27"/>
    <x v="9"/>
    <m/>
  </r>
  <r>
    <x v="282"/>
    <x v="1"/>
    <d v="2013-12-31T00:00:00"/>
    <n v="1857000000"/>
    <n v="411000000"/>
    <n v="311000000"/>
    <n v="0"/>
    <n v="685000000"/>
    <n v="996000000"/>
    <x v="1104"/>
    <x v="1093"/>
    <x v="1083"/>
    <n v="0.24232633279483037"/>
    <x v="27"/>
    <x v="9"/>
    <m/>
  </r>
  <r>
    <x v="282"/>
    <x v="2"/>
    <d v="2014-12-31T00:00:00"/>
    <n v="2288000000"/>
    <n v="485000000"/>
    <n v="358000000"/>
    <n v="0"/>
    <n v="870000000"/>
    <n v="1228000000"/>
    <x v="1105"/>
    <x v="946"/>
    <x v="1084"/>
    <n v="0.2513111888111888"/>
    <x v="27"/>
    <x v="9"/>
    <m/>
  </r>
  <r>
    <x v="282"/>
    <x v="3"/>
    <d v="2015-12-31T00:00:00"/>
    <n v="1557000000"/>
    <n v="497000000"/>
    <n v="5204000000"/>
    <n v="0"/>
    <n v="917000000"/>
    <n v="6121000000"/>
    <x v="1106"/>
    <x v="1094"/>
    <x v="1085"/>
    <n v="-3.2504816955684008"/>
    <x v="27"/>
    <x v="9"/>
    <m/>
  </r>
  <r>
    <x v="283"/>
    <x v="0"/>
    <d v="2013-05-31T00:00:00"/>
    <n v="25313000000"/>
    <n v="14279000000"/>
    <n v="7796000000"/>
    <n v="0"/>
    <n v="0"/>
    <n v="7796000000"/>
    <x v="1107"/>
    <x v="1095"/>
    <x v="1086"/>
    <n v="0.12791846086990874"/>
    <x v="82"/>
    <x v="1"/>
    <m/>
  </r>
  <r>
    <x v="283"/>
    <x v="1"/>
    <d v="2014-05-31T00:00:00"/>
    <n v="27799000000"/>
    <n v="15353000000"/>
    <n v="8766000000"/>
    <n v="0"/>
    <n v="0"/>
    <n v="8766000000"/>
    <x v="1108"/>
    <x v="1096"/>
    <x v="1087"/>
    <n v="0.13237886254901254"/>
    <x v="82"/>
    <x v="1"/>
    <m/>
  </r>
  <r>
    <x v="283"/>
    <x v="2"/>
    <d v="2015-05-31T00:00:00"/>
    <n v="30601000000"/>
    <n v="16534000000"/>
    <n v="9892000000"/>
    <n v="0"/>
    <n v="0"/>
    <n v="9892000000"/>
    <x v="1109"/>
    <x v="1097"/>
    <x v="1088"/>
    <n v="0.13643344988725858"/>
    <x v="82"/>
    <x v="1"/>
    <m/>
  </r>
  <r>
    <x v="283"/>
    <x v="3"/>
    <d v="2016-05-31T00:00:00"/>
    <n v="32376000000"/>
    <n v="17405000000"/>
    <n v="10469000000"/>
    <n v="0"/>
    <n v="0"/>
    <n v="10469000000"/>
    <x v="1110"/>
    <x v="1098"/>
    <x v="1089"/>
    <n v="0.13905361996540647"/>
    <x v="82"/>
    <x v="1"/>
    <m/>
  </r>
  <r>
    <x v="284"/>
    <x v="0"/>
    <d v="2013-12-31T00:00:00"/>
    <n v="5703000000"/>
    <n v="2398000000"/>
    <n v="1815000000"/>
    <n v="0"/>
    <n v="510000000"/>
    <n v="2325000000"/>
    <x v="1111"/>
    <x v="1099"/>
    <x v="1090"/>
    <n v="0.17183938278099245"/>
    <x v="68"/>
    <x v="0"/>
    <m/>
  </r>
  <r>
    <x v="284"/>
    <x v="1"/>
    <d v="2014-12-31T00:00:00"/>
    <n v="6288000000"/>
    <n v="2620000000"/>
    <n v="1917000000"/>
    <n v="0"/>
    <n v="573000000"/>
    <n v="2490000000"/>
    <x v="1112"/>
    <x v="1100"/>
    <x v="1091"/>
    <n v="0.18734096692111959"/>
    <x v="68"/>
    <x v="0"/>
    <m/>
  </r>
  <r>
    <x v="284"/>
    <x v="2"/>
    <d v="2015-12-31T00:00:00"/>
    <n v="6172000000"/>
    <n v="2539000000"/>
    <n v="1915000000"/>
    <n v="0"/>
    <n v="574000000"/>
    <n v="2489000000"/>
    <x v="1113"/>
    <x v="1101"/>
    <x v="1092"/>
    <n v="0.18535320803629293"/>
    <x v="68"/>
    <x v="0"/>
    <m/>
  </r>
  <r>
    <x v="284"/>
    <x v="3"/>
    <d v="2016-12-31T00:00:00"/>
    <n v="6309000000"/>
    <n v="2607000000"/>
    <n v="1851000000"/>
    <n v="0"/>
    <n v="603000000"/>
    <n v="2454000000"/>
    <x v="1114"/>
    <x v="1102"/>
    <x v="1093"/>
    <n v="0.19781264859724204"/>
    <x v="68"/>
    <x v="0"/>
    <m/>
  </r>
  <r>
    <x v="285"/>
    <x v="0"/>
    <d v="2012-12-31T00:00:00"/>
    <n v="17194000000"/>
    <n v="12151000000"/>
    <n v="1654000000"/>
    <n v="0"/>
    <n v="0"/>
    <n v="1654000000"/>
    <x v="1115"/>
    <x v="367"/>
    <x v="1094"/>
    <n v="0.19710364080493195"/>
    <x v="37"/>
    <x v="9"/>
    <m/>
  </r>
  <r>
    <x v="285"/>
    <x v="1"/>
    <d v="2013-12-31T00:00:00"/>
    <n v="19221000000"/>
    <n v="14117000000"/>
    <n v="1905000000"/>
    <n v="0"/>
    <n v="0"/>
    <n v="1905000000"/>
    <x v="1116"/>
    <x v="1103"/>
    <x v="1095"/>
    <n v="0.16643254773424901"/>
    <x v="37"/>
    <x v="9"/>
    <m/>
  </r>
  <r>
    <x v="285"/>
    <x v="2"/>
    <d v="2014-12-31T00:00:00"/>
    <n v="21440000000"/>
    <n v="15631000000"/>
    <n v="2092000000"/>
    <n v="0"/>
    <n v="0"/>
    <n v="2092000000"/>
    <x v="1117"/>
    <x v="1104"/>
    <x v="1096"/>
    <n v="0.17336753731343282"/>
    <x v="37"/>
    <x v="9"/>
    <m/>
  </r>
  <r>
    <x v="285"/>
    <x v="3"/>
    <d v="2015-12-31T00:00:00"/>
    <n v="14757000000"/>
    <n v="11694000000"/>
    <n v="1764000000"/>
    <n v="0"/>
    <n v="0"/>
    <n v="1764000000"/>
    <x v="1118"/>
    <x v="228"/>
    <x v="1097"/>
    <n v="8.8026021549095348E-2"/>
    <x v="37"/>
    <x v="9"/>
    <m/>
  </r>
  <r>
    <x v="286"/>
    <x v="0"/>
    <d v="2013-12-31T00:00:00"/>
    <n v="11245000000"/>
    <n v="4070000000"/>
    <n v="3002000000"/>
    <n v="0"/>
    <n v="916000000"/>
    <n v="3918000000"/>
    <x v="1119"/>
    <x v="1105"/>
    <x v="1098"/>
    <n v="0.28963983992885728"/>
    <x v="59"/>
    <x v="0"/>
    <m/>
  </r>
  <r>
    <x v="286"/>
    <x v="1"/>
    <d v="2014-12-31T00:00:00"/>
    <n v="11624000000"/>
    <n v="4201000000"/>
    <n v="2897000000"/>
    <n v="0"/>
    <n v="951000000"/>
    <n v="3848000000"/>
    <x v="1120"/>
    <x v="1106"/>
    <x v="1099"/>
    <n v="0.30755333792154166"/>
    <x v="59"/>
    <x v="0"/>
    <m/>
  </r>
  <r>
    <x v="286"/>
    <x v="2"/>
    <d v="2015-12-31T00:00:00"/>
    <n v="10511000000"/>
    <n v="3662000000"/>
    <n v="2911000000"/>
    <n v="0"/>
    <n v="1054000000"/>
    <n v="3965000000"/>
    <x v="1121"/>
    <x v="1107"/>
    <x v="1100"/>
    <n v="0.27437922176767199"/>
    <x v="59"/>
    <x v="0"/>
    <m/>
  </r>
  <r>
    <x v="286"/>
    <x v="3"/>
    <d v="2016-12-31T00:00:00"/>
    <n v="9888000000"/>
    <n v="3045000000"/>
    <n v="2743000000"/>
    <n v="0"/>
    <n v="1026000000"/>
    <n v="3769000000"/>
    <x v="1122"/>
    <x v="1108"/>
    <x v="1101"/>
    <n v="0.31088187702265374"/>
    <x v="59"/>
    <x v="0"/>
    <m/>
  </r>
  <r>
    <x v="287"/>
    <x v="0"/>
    <d v="2013-04-26T00:00:00"/>
    <n v="6332400000"/>
    <n v="2571300000"/>
    <n v="2247400000"/>
    <n v="904200000"/>
    <n v="0"/>
    <n v="3151600000"/>
    <x v="1123"/>
    <x v="1109"/>
    <x v="1102"/>
    <n v="9.6251026467058298E-2"/>
    <x v="16"/>
    <x v="2"/>
    <m/>
  </r>
  <r>
    <x v="287"/>
    <x v="1"/>
    <d v="2014-04-25T00:00:00"/>
    <n v="6325000000"/>
    <n v="2406000000"/>
    <n v="2179000000"/>
    <n v="918000000"/>
    <n v="0"/>
    <n v="3097000000"/>
    <x v="1124"/>
    <x v="1110"/>
    <x v="1103"/>
    <n v="0.12996047430830041"/>
    <x v="16"/>
    <x v="2"/>
    <m/>
  </r>
  <r>
    <x v="287"/>
    <x v="2"/>
    <d v="2015-04-24T00:00:00"/>
    <n v="6123000000"/>
    <n v="2290000000"/>
    <n v="2197000000"/>
    <n v="920000000"/>
    <n v="0"/>
    <n v="3117000000"/>
    <x v="1125"/>
    <x v="1111"/>
    <x v="1104"/>
    <n v="0.11693614241384942"/>
    <x v="16"/>
    <x v="2"/>
    <m/>
  </r>
  <r>
    <x v="287"/>
    <x v="3"/>
    <d v="2016-04-29T00:00:00"/>
    <n v="5546000000"/>
    <n v="2173000000"/>
    <n v="2099000000"/>
    <n v="861000000"/>
    <n v="0"/>
    <n v="2960000000"/>
    <x v="1126"/>
    <x v="1112"/>
    <x v="1105"/>
    <n v="7.4468085106382975E-2"/>
    <x v="16"/>
    <x v="2"/>
    <m/>
  </r>
  <r>
    <x v="288"/>
    <x v="0"/>
    <d v="2012-12-31T00:00:00"/>
    <n v="19429273000"/>
    <n v="17915735000"/>
    <n v="454900000"/>
    <n v="0"/>
    <n v="0"/>
    <n v="454900000"/>
    <x v="1127"/>
    <x v="1113"/>
    <x v="1106"/>
    <n v="5.448675305555694E-2"/>
    <x v="104"/>
    <x v="8"/>
    <m/>
  </r>
  <r>
    <x v="288"/>
    <x v="1"/>
    <d v="2013-12-31T00:00:00"/>
    <n v="19052046000"/>
    <n v="17641421000"/>
    <n v="467904000"/>
    <n v="0"/>
    <n v="0"/>
    <n v="467904000"/>
    <x v="1128"/>
    <x v="1114"/>
    <x v="1107"/>
    <n v="4.9481352291507172E-2"/>
    <x v="104"/>
    <x v="8"/>
    <m/>
  </r>
  <r>
    <x v="288"/>
    <x v="2"/>
    <d v="2014-12-31T00:00:00"/>
    <n v="21105141000"/>
    <n v="19198615000"/>
    <n v="520805000"/>
    <n v="0"/>
    <n v="0"/>
    <n v="520805000"/>
    <x v="1129"/>
    <x v="1115"/>
    <x v="1108"/>
    <n v="6.5657983521645272E-2"/>
    <x v="104"/>
    <x v="8"/>
    <m/>
  </r>
  <r>
    <x v="288"/>
    <x v="3"/>
    <d v="2015-12-31T00:00:00"/>
    <n v="16439276000"/>
    <n v="14858014000"/>
    <n v="458989000"/>
    <n v="0"/>
    <n v="0"/>
    <n v="458989000"/>
    <x v="1130"/>
    <x v="1116"/>
    <x v="1109"/>
    <n v="6.8267787462172907E-2"/>
    <x v="104"/>
    <x v="8"/>
    <m/>
  </r>
  <r>
    <x v="289"/>
    <x v="0"/>
    <d v="2013-01-27T00:00:00"/>
    <n v="4280159000"/>
    <n v="2053816000"/>
    <n v="430822000"/>
    <n v="1147282000"/>
    <n v="0"/>
    <n v="1578104000"/>
    <x v="1131"/>
    <x v="1117"/>
    <x v="1110"/>
    <n v="0.15145208390622872"/>
    <x v="7"/>
    <x v="2"/>
    <m/>
  </r>
  <r>
    <x v="289"/>
    <x v="1"/>
    <d v="2014-01-26T00:00:00"/>
    <n v="4130000000"/>
    <n v="1862000000"/>
    <n v="436000000"/>
    <n v="1336000000"/>
    <n v="0"/>
    <n v="1772000000"/>
    <x v="1132"/>
    <x v="177"/>
    <x v="1111"/>
    <n v="0.12009685230024213"/>
    <x v="7"/>
    <x v="2"/>
    <m/>
  </r>
  <r>
    <x v="289"/>
    <x v="2"/>
    <d v="2015-01-25T00:00:00"/>
    <n v="4682000000"/>
    <n v="2083000000"/>
    <n v="480000000"/>
    <n v="1360000000"/>
    <n v="0"/>
    <n v="1840000000"/>
    <x v="1133"/>
    <x v="762"/>
    <x v="1112"/>
    <n v="0.16211020931225972"/>
    <x v="7"/>
    <x v="2"/>
    <m/>
  </r>
  <r>
    <x v="289"/>
    <x v="3"/>
    <d v="2016-01-31T00:00:00"/>
    <n v="5010000000"/>
    <n v="2199000000"/>
    <n v="602000000"/>
    <n v="1331000000"/>
    <n v="0"/>
    <n v="1933000000"/>
    <x v="1134"/>
    <x v="1118"/>
    <x v="1113"/>
    <n v="0.17524950099800399"/>
    <x v="7"/>
    <x v="2"/>
    <m/>
  </r>
  <r>
    <x v="290"/>
    <x v="0"/>
    <d v="2012-12-31T00:00:00"/>
    <n v="5508500000"/>
    <n v="3414400000"/>
    <n v="1403500000"/>
    <n v="0"/>
    <n v="0"/>
    <n v="1403500000"/>
    <x v="1135"/>
    <x v="1119"/>
    <x v="1114"/>
    <n v="0.12536988290823273"/>
    <x v="105"/>
    <x v="1"/>
    <m/>
  </r>
  <r>
    <x v="290"/>
    <x v="1"/>
    <d v="2013-12-31T00:00:00"/>
    <n v="5607000000"/>
    <n v="3482100000"/>
    <n v="1399500000"/>
    <n v="0"/>
    <n v="0"/>
    <n v="1399500000"/>
    <x v="1136"/>
    <x v="1120"/>
    <x v="1115"/>
    <n v="0.12937399678972714"/>
    <x v="105"/>
    <x v="1"/>
    <m/>
  </r>
  <r>
    <x v="290"/>
    <x v="2"/>
    <d v="2014-12-31T00:00:00"/>
    <n v="5727000000"/>
    <n v="3523600000"/>
    <n v="1545900000"/>
    <n v="0"/>
    <n v="0"/>
    <n v="1545900000"/>
    <x v="1137"/>
    <x v="1121"/>
    <x v="1116"/>
    <n v="0.11480705430417322"/>
    <x v="105"/>
    <x v="1"/>
    <m/>
  </r>
  <r>
    <x v="290"/>
    <x v="3"/>
    <d v="2015-12-31T00:00:00"/>
    <n v="5915700000"/>
    <n v="3611100000"/>
    <n v="1626000000"/>
    <n v="0"/>
    <n v="0"/>
    <n v="1626000000"/>
    <x v="1138"/>
    <x v="1122"/>
    <x v="1117"/>
    <n v="0.11471169937623611"/>
    <x v="105"/>
    <x v="1"/>
    <m/>
  </r>
  <r>
    <x v="291"/>
    <x v="0"/>
    <d v="2012-12-31T00:00:00"/>
    <n v="484581000"/>
    <n v="21306000"/>
    <n v="38123000"/>
    <n v="0"/>
    <n v="147515000"/>
    <n v="185638000"/>
    <x v="1139"/>
    <x v="1123"/>
    <x v="1118"/>
    <n v="0.57294239765900845"/>
    <x v="77"/>
    <x v="7"/>
    <m/>
  </r>
  <r>
    <x v="291"/>
    <x v="1"/>
    <d v="2013-12-31T00:00:00"/>
    <n v="780209000"/>
    <n v="38851000"/>
    <n v="56881000"/>
    <n v="0"/>
    <n v="306769000"/>
    <n v="363650000"/>
    <x v="1140"/>
    <x v="1124"/>
    <x v="1119"/>
    <n v="0.48411130863653201"/>
    <x v="77"/>
    <x v="7"/>
    <m/>
  </r>
  <r>
    <x v="291"/>
    <x v="2"/>
    <d v="2014-12-31T00:00:00"/>
    <n v="933505000"/>
    <n v="53871000"/>
    <n v="51085000"/>
    <n v="0"/>
    <n v="374661000"/>
    <n v="425746000"/>
    <x v="1141"/>
    <x v="1125"/>
    <x v="1120"/>
    <n v="0.48621914183641224"/>
    <x v="77"/>
    <x v="7"/>
    <m/>
  </r>
  <r>
    <x v="291"/>
    <x v="3"/>
    <d v="2015-12-31T00:00:00"/>
    <n v="1023285000"/>
    <n v="55352000"/>
    <n v="49298000"/>
    <n v="0"/>
    <n v="409215000"/>
    <n v="458513000"/>
    <x v="1142"/>
    <x v="1126"/>
    <x v="1121"/>
    <n v="0.4978280733129089"/>
    <x v="77"/>
    <x v="7"/>
    <m/>
  </r>
  <r>
    <x v="292"/>
    <x v="0"/>
    <d v="2012-12-31T00:00:00"/>
    <n v="10184121000"/>
    <n v="8540319000"/>
    <n v="491725000"/>
    <n v="0"/>
    <n v="205334000"/>
    <n v="697059000"/>
    <x v="1143"/>
    <x v="1127"/>
    <x v="1122"/>
    <n v="9.2962662167898433E-2"/>
    <x v="27"/>
    <x v="9"/>
    <m/>
  </r>
  <r>
    <x v="292"/>
    <x v="1"/>
    <d v="2013-12-31T00:00:00"/>
    <n v="11871879000"/>
    <n v="10222213000"/>
    <n v="541586000"/>
    <n v="0"/>
    <n v="239343000"/>
    <n v="780929000"/>
    <x v="1144"/>
    <x v="1128"/>
    <x v="1123"/>
    <n v="7.3176032201810681E-2"/>
    <x v="27"/>
    <x v="9"/>
    <m/>
  </r>
  <r>
    <x v="292"/>
    <x v="2"/>
    <d v="2014-12-31T00:00:00"/>
    <n v="12195091000"/>
    <n v="10088548000"/>
    <n v="674887000"/>
    <n v="0"/>
    <n v="294684000"/>
    <n v="969571000"/>
    <x v="1145"/>
    <x v="1129"/>
    <x v="1124"/>
    <n v="9.3231940622665294E-2"/>
    <x v="27"/>
    <x v="9"/>
    <m/>
  </r>
  <r>
    <x v="292"/>
    <x v="3"/>
    <d v="2015-12-31T00:00:00"/>
    <n v="7763206000"/>
    <n v="5641052000"/>
    <n v="693331000"/>
    <n v="0"/>
    <n v="354620000"/>
    <n v="1047951000"/>
    <x v="1146"/>
    <x v="1130"/>
    <x v="1125"/>
    <n v="0.13837105443292372"/>
    <x v="27"/>
    <x v="9"/>
    <m/>
  </r>
  <r>
    <x v="293"/>
    <x v="0"/>
    <d v="2014-12-31T00:00:00"/>
    <n v="15317800000"/>
    <n v="12602100000"/>
    <n v="477200000"/>
    <n v="0"/>
    <n v="294400000"/>
    <n v="771600000"/>
    <x v="1147"/>
    <x v="1131"/>
    <x v="1126"/>
    <n v="0.12691770358667695"/>
    <x v="89"/>
    <x v="1"/>
    <m/>
  </r>
  <r>
    <x v="293"/>
    <x v="1"/>
    <d v="2015-12-31T00:00:00"/>
    <n v="15134400000"/>
    <n v="12491400000"/>
    <n v="431800000"/>
    <n v="0"/>
    <n v="291100000"/>
    <n v="722900000"/>
    <x v="1148"/>
    <x v="1132"/>
    <x v="1127"/>
    <n v="0.12686991225288086"/>
    <x v="89"/>
    <x v="1"/>
    <m/>
  </r>
  <r>
    <x v="293"/>
    <x v="2"/>
    <d v="2016-12-31T00:00:00"/>
    <n v="15416900000"/>
    <n v="12671200000"/>
    <n v="443900000"/>
    <n v="0"/>
    <n v="292900000"/>
    <n v="736800000"/>
    <x v="1149"/>
    <x v="1133"/>
    <x v="1128"/>
    <n v="0.1303050548424132"/>
    <x v="89"/>
    <x v="1"/>
    <m/>
  </r>
  <r>
    <x v="294"/>
    <x v="0"/>
    <d v="2012-12-31T00:00:00"/>
    <n v="6182184000"/>
    <n v="3084766000"/>
    <n v="2120025000"/>
    <n v="0"/>
    <n v="0"/>
    <n v="2120025000"/>
    <x v="1150"/>
    <x v="1134"/>
    <x v="1129"/>
    <n v="0.15809833547497129"/>
    <x v="25"/>
    <x v="1"/>
    <m/>
  </r>
  <r>
    <x v="294"/>
    <x v="1"/>
    <d v="2013-12-31T00:00:00"/>
    <n v="6649237000"/>
    <n v="3280236000"/>
    <n v="2265516000"/>
    <n v="0"/>
    <n v="0"/>
    <n v="2265516000"/>
    <x v="1151"/>
    <x v="1135"/>
    <x v="1130"/>
    <n v="0.16595663532522603"/>
    <x v="25"/>
    <x v="1"/>
    <m/>
  </r>
  <r>
    <x v="294"/>
    <x v="2"/>
    <d v="2014-12-31T00:00:00"/>
    <n v="7216081000"/>
    <n v="3507180000"/>
    <n v="2438527000"/>
    <n v="0"/>
    <n v="0"/>
    <n v="2438527000"/>
    <x v="1152"/>
    <x v="1136"/>
    <x v="1131"/>
    <n v="0.17604763582892155"/>
    <x v="25"/>
    <x v="1"/>
    <m/>
  </r>
  <r>
    <x v="294"/>
    <x v="3"/>
    <d v="2015-12-31T00:00:00"/>
    <n v="7966674000"/>
    <n v="3804031000"/>
    <n v="2648622000"/>
    <n v="0"/>
    <n v="0"/>
    <n v="2648622000"/>
    <x v="1153"/>
    <x v="1137"/>
    <x v="1132"/>
    <n v="0.19004430205127007"/>
    <x v="25"/>
    <x v="1"/>
    <m/>
  </r>
  <r>
    <x v="295"/>
    <x v="0"/>
    <d v="2012-12-31T00:00:00"/>
    <n v="20100000000"/>
    <n v="6530000000"/>
    <n v="1879000000"/>
    <n v="0"/>
    <n v="3585000000"/>
    <n v="5464000000"/>
    <x v="1154"/>
    <x v="1138"/>
    <x v="1133"/>
    <n v="0.40328358208955223"/>
    <x v="27"/>
    <x v="9"/>
    <m/>
  </r>
  <r>
    <x v="295"/>
    <x v="1"/>
    <d v="2013-12-31T00:00:00"/>
    <n v="20170000000"/>
    <n v="6497000000"/>
    <n v="2108000000"/>
    <n v="0"/>
    <n v="4203000000"/>
    <n v="6311000000"/>
    <x v="1155"/>
    <x v="1139"/>
    <x v="1134"/>
    <n v="0.36499752107089739"/>
    <x v="27"/>
    <x v="9"/>
    <m/>
  </r>
  <r>
    <x v="295"/>
    <x v="2"/>
    <d v="2014-12-31T00:00:00"/>
    <n v="19312000000"/>
    <n v="6803000000"/>
    <n v="2053000000"/>
    <n v="0"/>
    <n v="4261000000"/>
    <n v="6314000000"/>
    <x v="1156"/>
    <x v="1140"/>
    <x v="1135"/>
    <n v="0.32078500414250205"/>
    <x v="27"/>
    <x v="9"/>
    <m/>
  </r>
  <r>
    <x v="295"/>
    <x v="3"/>
    <d v="2015-12-31T00:00:00"/>
    <n v="12480000000"/>
    <n v="5804000000"/>
    <n v="1613000000"/>
    <n v="0"/>
    <n v="4544000000"/>
    <n v="6157000000"/>
    <x v="1157"/>
    <x v="1141"/>
    <x v="1136"/>
    <n v="4.158653846153846E-2"/>
    <x v="27"/>
    <x v="9"/>
    <m/>
  </r>
  <r>
    <x v="296"/>
    <x v="0"/>
    <d v="2012-12-31T00:00:00"/>
    <n v="1355300000"/>
    <n v="90800000"/>
    <n v="803800000"/>
    <n v="0"/>
    <n v="76000000"/>
    <n v="879800000"/>
    <x v="1158"/>
    <x v="1142"/>
    <x v="1137"/>
    <n v="0.28384859440714233"/>
    <x v="106"/>
    <x v="6"/>
    <m/>
  </r>
  <r>
    <x v="296"/>
    <x v="1"/>
    <d v="2013-12-31T00:00:00"/>
    <n v="1346100000"/>
    <n v="81100000"/>
    <n v="812800000"/>
    <n v="0"/>
    <n v="69900000"/>
    <n v="882700000"/>
    <x v="1159"/>
    <x v="1143"/>
    <x v="1138"/>
    <n v="0.28400564594012334"/>
    <x v="106"/>
    <x v="6"/>
    <m/>
  </r>
  <r>
    <x v="296"/>
    <x v="2"/>
    <d v="2014-12-31T00:00:00"/>
    <n v="1381400000"/>
    <n v="80900000"/>
    <n v="816700000"/>
    <n v="0"/>
    <n v="65400000"/>
    <n v="882100000"/>
    <x v="1160"/>
    <x v="1144"/>
    <x v="1139"/>
    <n v="0.30288113508035325"/>
    <x v="106"/>
    <x v="6"/>
    <m/>
  </r>
  <r>
    <x v="296"/>
    <x v="3"/>
    <d v="2015-12-31T00:00:00"/>
    <n v="1421300000"/>
    <n v="95500000"/>
    <n v="836700000"/>
    <n v="0"/>
    <n v="57300000"/>
    <n v="894000000"/>
    <x v="1161"/>
    <x v="1145"/>
    <x v="1140"/>
    <n v="0.30380637444592978"/>
    <x v="106"/>
    <x v="6"/>
    <m/>
  </r>
  <r>
    <x v="297"/>
    <x v="0"/>
    <d v="2012-12-31T00:00:00"/>
    <n v="3823713000"/>
    <n v="1582398000"/>
    <n v="1489735000"/>
    <n v="114250000"/>
    <n v="0"/>
    <n v="1603985000"/>
    <x v="1162"/>
    <x v="1146"/>
    <x v="1141"/>
    <n v="0.16667830456940674"/>
    <x v="107"/>
    <x v="0"/>
    <m/>
  </r>
  <r>
    <x v="297"/>
    <x v="1"/>
    <d v="2013-12-31T00:00:00"/>
    <n v="3791335000"/>
    <n v="1650622000"/>
    <n v="1420096000"/>
    <n v="110412000"/>
    <n v="0"/>
    <n v="1530508000"/>
    <x v="1163"/>
    <x v="1147"/>
    <x v="1142"/>
    <n v="0.16094726527727041"/>
    <x v="107"/>
    <x v="0"/>
    <m/>
  </r>
  <r>
    <x v="297"/>
    <x v="2"/>
    <d v="2014-12-31T00:00:00"/>
    <n v="3821504000"/>
    <n v="1680791000"/>
    <n v="1378400000"/>
    <n v="109931000"/>
    <n v="0"/>
    <n v="1488331000"/>
    <x v="1163"/>
    <x v="1148"/>
    <x v="1143"/>
    <n v="0.17071341545108942"/>
    <x v="107"/>
    <x v="0"/>
    <m/>
  </r>
  <r>
    <x v="297"/>
    <x v="3"/>
    <d v="2015-12-31T00:00:00"/>
    <n v="3578060000"/>
    <n v="1558591000"/>
    <n v="1279961000"/>
    <n v="110156000"/>
    <n v="0"/>
    <n v="1390117000"/>
    <x v="1164"/>
    <x v="1149"/>
    <x v="1144"/>
    <n v="0.17589196380161318"/>
    <x v="107"/>
    <x v="0"/>
    <m/>
  </r>
  <r>
    <x v="298"/>
    <x v="0"/>
    <d v="2012-12-31T00:00:00"/>
    <n v="16596800000"/>
    <n v="13908300000"/>
    <n v="571600000"/>
    <n v="279300000"/>
    <n v="517400000"/>
    <n v="1368300000"/>
    <x v="1165"/>
    <x v="1150"/>
    <x v="1145"/>
    <n v="7.9545454545454544E-2"/>
    <x v="41"/>
    <x v="0"/>
    <m/>
  </r>
  <r>
    <x v="298"/>
    <x v="1"/>
    <d v="2013-12-31T00:00:00"/>
    <n v="16661000000"/>
    <n v="13900700000"/>
    <n v="559500000"/>
    <n v="251400000"/>
    <n v="571700000"/>
    <n v="1382600000"/>
    <x v="1166"/>
    <x v="1151"/>
    <x v="1146"/>
    <n v="8.2690114638977255E-2"/>
    <x v="41"/>
    <x v="0"/>
    <m/>
  </r>
  <r>
    <x v="298"/>
    <x v="2"/>
    <d v="2014-12-31T00:00:00"/>
    <n v="18534400000"/>
    <n v="15481600000"/>
    <n v="561400000"/>
    <n v="215600000"/>
    <n v="588500000"/>
    <n v="1365500000"/>
    <x v="1167"/>
    <x v="1152"/>
    <x v="1147"/>
    <n v="9.1036127417127077E-2"/>
    <x v="41"/>
    <x v="0"/>
    <m/>
  </r>
  <r>
    <x v="298"/>
    <x v="3"/>
    <d v="2015-12-31T00:00:00"/>
    <n v="18671300000"/>
    <n v="15292100000"/>
    <n v="541500000"/>
    <n v="239800000"/>
    <n v="583700000"/>
    <n v="1365000000"/>
    <x v="1168"/>
    <x v="1153"/>
    <x v="1148"/>
    <n v="0.10787679486698837"/>
    <x v="41"/>
    <x v="0"/>
    <m/>
  </r>
  <r>
    <x v="299"/>
    <x v="0"/>
    <d v="2013-12-31T00:00:00"/>
    <n v="15598000000"/>
    <n v="11759000000"/>
    <n v="0"/>
    <n v="0"/>
    <n v="2077000000"/>
    <n v="2077000000"/>
    <x v="1169"/>
    <x v="1154"/>
    <x v="1149"/>
    <n v="0.11296320041030901"/>
    <x v="10"/>
    <x v="5"/>
    <m/>
  </r>
  <r>
    <x v="299"/>
    <x v="1"/>
    <d v="2014-12-31T00:00:00"/>
    <n v="17090000000"/>
    <n v="12207000000"/>
    <n v="0"/>
    <n v="0"/>
    <n v="2433000000"/>
    <n v="2433000000"/>
    <x v="1170"/>
    <x v="1155"/>
    <x v="1150"/>
    <n v="0.14335868929198362"/>
    <x v="10"/>
    <x v="5"/>
    <m/>
  </r>
  <r>
    <x v="299"/>
    <x v="2"/>
    <d v="2015-12-31T00:00:00"/>
    <n v="16833000000"/>
    <n v="12713000000"/>
    <n v="0"/>
    <n v="0"/>
    <n v="2612000000"/>
    <n v="2612000000"/>
    <x v="1171"/>
    <x v="1156"/>
    <x v="1151"/>
    <n v="8.958593239470089E-2"/>
    <x v="10"/>
    <x v="5"/>
    <m/>
  </r>
  <r>
    <x v="299"/>
    <x v="3"/>
    <d v="2016-12-31T00:00:00"/>
    <n v="17666000000"/>
    <n v="12734000000"/>
    <n v="0"/>
    <n v="0"/>
    <n v="2755000000"/>
    <n v="2755000000"/>
    <x v="1172"/>
    <x v="1157"/>
    <x v="1152"/>
    <n v="0.12323106532321974"/>
    <x v="10"/>
    <x v="5"/>
    <m/>
  </r>
  <r>
    <x v="300"/>
    <x v="0"/>
    <d v="2012-12-31T00:00:00"/>
    <n v="5260956000"/>
    <n v="1177275000"/>
    <n v="2188747000"/>
    <n v="0"/>
    <n v="65141000"/>
    <n v="2253888000"/>
    <x v="1173"/>
    <x v="1158"/>
    <x v="1153"/>
    <n v="0.3478061781927087"/>
    <x v="24"/>
    <x v="1"/>
    <m/>
  </r>
  <r>
    <x v="300"/>
    <x v="1"/>
    <d v="2013-12-31T00:00:00"/>
    <n v="6793306000"/>
    <n v="1077420000"/>
    <n v="3185497000"/>
    <n v="0"/>
    <n v="117975000"/>
    <n v="3303472000"/>
    <x v="1174"/>
    <x v="1159"/>
    <x v="1154"/>
    <n v="0.35511634541414738"/>
    <x v="24"/>
    <x v="1"/>
    <m/>
  </r>
  <r>
    <x v="300"/>
    <x v="2"/>
    <d v="2014-12-31T00:00:00"/>
    <n v="8441971000"/>
    <n v="857841000"/>
    <n v="4302998000"/>
    <n v="0"/>
    <n v="207820000"/>
    <n v="4510818000"/>
    <x v="1175"/>
    <x v="1160"/>
    <x v="1155"/>
    <n v="0.36405147565657359"/>
    <x v="24"/>
    <x v="1"/>
    <m/>
  </r>
  <r>
    <x v="300"/>
    <x v="3"/>
    <d v="2015-12-31T00:00:00"/>
    <n v="9223987000"/>
    <n v="632180000"/>
    <n v="5060406000"/>
    <n v="0"/>
    <n v="272494000"/>
    <n v="5332900000"/>
    <x v="1176"/>
    <x v="1161"/>
    <x v="1156"/>
    <n v="0.3533078483306622"/>
    <x v="24"/>
    <x v="1"/>
    <m/>
  </r>
  <r>
    <x v="301"/>
    <x v="0"/>
    <d v="2013-04-27T00:00:00"/>
    <n v="3637212000"/>
    <n v="2446443000"/>
    <n v="0"/>
    <n v="0"/>
    <n v="0"/>
    <n v="0"/>
    <x v="1177"/>
    <x v="1162"/>
    <x v="1157"/>
    <n v="0.32738509605708987"/>
    <x v="54"/>
    <x v="3"/>
    <m/>
  </r>
  <r>
    <x v="301"/>
    <x v="1"/>
    <d v="2014-04-26T00:00:00"/>
    <n v="3585141000"/>
    <n v="2566444000"/>
    <n v="0"/>
    <n v="0"/>
    <n v="0"/>
    <n v="0"/>
    <x v="1178"/>
    <x v="1163"/>
    <x v="1158"/>
    <n v="0.28414419404982955"/>
    <x v="54"/>
    <x v="3"/>
    <m/>
  </r>
  <r>
    <x v="301"/>
    <x v="2"/>
    <d v="2015-04-25T00:00:00"/>
    <n v="3910865000"/>
    <n v="2850316000"/>
    <n v="0"/>
    <n v="0"/>
    <n v="0"/>
    <n v="0"/>
    <x v="1179"/>
    <x v="1164"/>
    <x v="1159"/>
    <n v="0.27118016091069369"/>
    <x v="54"/>
    <x v="3"/>
    <m/>
  </r>
  <r>
    <x v="301"/>
    <x v="3"/>
    <d v="2016-04-30T00:00:00"/>
    <n v="5386703000"/>
    <n v="4063955000"/>
    <n v="0"/>
    <n v="0"/>
    <n v="0"/>
    <n v="0"/>
    <x v="1180"/>
    <x v="1165"/>
    <x v="1160"/>
    <n v="0.24555799716449933"/>
    <x v="54"/>
    <x v="3"/>
    <m/>
  </r>
  <r>
    <x v="302"/>
    <x v="0"/>
    <d v="2012-12-31T00:00:00"/>
    <n v="9781000000"/>
    <n v="6351000000"/>
    <n v="98000000"/>
    <n v="0"/>
    <n v="1054000000"/>
    <n v="1152000000"/>
    <x v="1181"/>
    <x v="1166"/>
    <x v="1161"/>
    <n v="0.2329005214190778"/>
    <x v="11"/>
    <x v="5"/>
    <m/>
  </r>
  <r>
    <x v="302"/>
    <x v="1"/>
    <d v="2013-12-31T00:00:00"/>
    <n v="9968000000"/>
    <n v="6423000000"/>
    <n v="68000000"/>
    <n v="0"/>
    <n v="1178000000"/>
    <n v="1246000000"/>
    <x v="1182"/>
    <x v="1167"/>
    <x v="1162"/>
    <n v="0.23063804173354735"/>
    <x v="11"/>
    <x v="5"/>
    <m/>
  </r>
  <r>
    <x v="302"/>
    <x v="2"/>
    <d v="2014-12-31T00:00:00"/>
    <n v="10886000000"/>
    <n v="7036000000"/>
    <n v="0"/>
    <n v="0"/>
    <n v="1227000000"/>
    <n v="1227000000"/>
    <x v="1183"/>
    <x v="1168"/>
    <x v="1163"/>
    <n v="0.24095168105823994"/>
    <x v="11"/>
    <x v="5"/>
    <m/>
  </r>
  <r>
    <x v="302"/>
    <x v="3"/>
    <d v="2015-12-31T00:00:00"/>
    <n v="10415000000"/>
    <n v="6239000000"/>
    <n v="0"/>
    <n v="0"/>
    <n v="1214000000"/>
    <n v="1214000000"/>
    <x v="1184"/>
    <x v="1169"/>
    <x v="1164"/>
    <n v="0.28439750360057608"/>
    <x v="11"/>
    <x v="5"/>
    <m/>
  </r>
  <r>
    <x v="303"/>
    <x v="0"/>
    <d v="2013-12-28T00:00:00"/>
    <n v="66415000000"/>
    <n v="31243000000"/>
    <n v="25357000000"/>
    <n v="0"/>
    <n v="110000000"/>
    <n v="25467000000"/>
    <x v="1185"/>
    <x v="1170"/>
    <x v="1165"/>
    <n v="0.14612662802077844"/>
    <x v="69"/>
    <x v="4"/>
    <m/>
  </r>
  <r>
    <x v="303"/>
    <x v="1"/>
    <d v="2014-12-27T00:00:00"/>
    <n v="66683000000"/>
    <n v="31238000000"/>
    <n v="25772000000"/>
    <n v="0"/>
    <n v="92000000"/>
    <n v="25864000000"/>
    <x v="1186"/>
    <x v="1171"/>
    <x v="1166"/>
    <n v="0.14367979844937989"/>
    <x v="69"/>
    <x v="4"/>
    <m/>
  </r>
  <r>
    <x v="303"/>
    <x v="2"/>
    <d v="2015-12-26T00:00:00"/>
    <n v="63056000000"/>
    <n v="28731000000"/>
    <n v="24538000000"/>
    <n v="0"/>
    <n v="75000000"/>
    <n v="24613000000"/>
    <x v="1187"/>
    <x v="1172"/>
    <x v="1167"/>
    <n v="0.15402182187262117"/>
    <x v="69"/>
    <x v="4"/>
    <m/>
  </r>
  <r>
    <x v="303"/>
    <x v="3"/>
    <d v="2016-12-31T00:00:00"/>
    <n v="62799000000"/>
    <n v="28209000000"/>
    <n v="24735000000"/>
    <n v="0"/>
    <n v="70000000"/>
    <n v="24805000000"/>
    <x v="1188"/>
    <x v="1173"/>
    <x v="1168"/>
    <n v="0.1558145830347617"/>
    <x v="69"/>
    <x v="4"/>
    <m/>
  </r>
  <r>
    <x v="304"/>
    <x v="0"/>
    <d v="2012-12-31T00:00:00"/>
    <n v="54657000000"/>
    <n v="9821000000"/>
    <n v="15171000000"/>
    <n v="7482000000"/>
    <n v="5109000000"/>
    <n v="27762000000"/>
    <x v="1189"/>
    <x v="1174"/>
    <x v="1169"/>
    <n v="0.31238450701648462"/>
    <x v="3"/>
    <x v="3"/>
    <m/>
  </r>
  <r>
    <x v="304"/>
    <x v="1"/>
    <d v="2013-12-31T00:00:00"/>
    <n v="51584000000"/>
    <n v="9586000000"/>
    <n v="14355000000"/>
    <n v="6678000000"/>
    <n v="4599000000"/>
    <n v="25632000000"/>
    <x v="1190"/>
    <x v="1175"/>
    <x v="1170"/>
    <n v="0.31726892059553352"/>
    <x v="3"/>
    <x v="3"/>
    <m/>
  </r>
  <r>
    <x v="304"/>
    <x v="2"/>
    <d v="2014-12-31T00:00:00"/>
    <n v="49605000000"/>
    <n v="9577000000"/>
    <n v="14097000000"/>
    <n v="8393000000"/>
    <n v="4039000000"/>
    <n v="26529000000"/>
    <x v="1191"/>
    <x v="1176"/>
    <x v="1171"/>
    <n v="0.27212982562241711"/>
    <x v="3"/>
    <x v="3"/>
    <m/>
  </r>
  <r>
    <x v="304"/>
    <x v="3"/>
    <d v="2015-12-31T00:00:00"/>
    <n v="48851000000"/>
    <n v="9648000000"/>
    <n v="14809000000"/>
    <n v="7690000000"/>
    <n v="3728000000"/>
    <n v="26227000000"/>
    <x v="1192"/>
    <x v="1177"/>
    <x v="1172"/>
    <n v="0.2656240404495302"/>
    <x v="3"/>
    <x v="3"/>
    <m/>
  </r>
  <r>
    <x v="305"/>
    <x v="0"/>
    <d v="2013-12-31T00:00:00"/>
    <n v="9289500000"/>
    <n v="4683600000"/>
    <n v="189000000"/>
    <n v="0"/>
    <n v="3292900000"/>
    <n v="3481900000"/>
    <x v="1193"/>
    <x v="1178"/>
    <x v="1173"/>
    <n v="0.12099682437160235"/>
    <x v="97"/>
    <x v="6"/>
    <m/>
  </r>
  <r>
    <x v="305"/>
    <x v="1"/>
    <d v="2014-12-31T00:00:00"/>
    <n v="10477600000"/>
    <n v="5231000000"/>
    <n v="177400000"/>
    <n v="0"/>
    <n v="3574300000"/>
    <n v="3751700000"/>
    <x v="1194"/>
    <x v="1179"/>
    <x v="1174"/>
    <n v="0.14267580361914942"/>
    <x v="97"/>
    <x v="6"/>
    <m/>
  </r>
  <r>
    <x v="305"/>
    <x v="2"/>
    <d v="2015-12-31T00:00:00"/>
    <n v="11964400000"/>
    <n v="6697700000"/>
    <n v="163500000"/>
    <n v="0"/>
    <n v="3672400000"/>
    <n v="3835900000"/>
    <x v="1195"/>
    <x v="1180"/>
    <x v="1175"/>
    <n v="0.11958811139714487"/>
    <x v="97"/>
    <x v="6"/>
    <m/>
  </r>
  <r>
    <x v="305"/>
    <x v="3"/>
    <d v="2016-12-31T00:00:00"/>
    <n v="12394100000"/>
    <n v="6913200000"/>
    <n v="156600000"/>
    <n v="0"/>
    <n v="3732600000"/>
    <n v="3889200000"/>
    <x v="1196"/>
    <x v="1181"/>
    <x v="1176"/>
    <n v="0.12842400819744879"/>
    <x v="97"/>
    <x v="6"/>
    <m/>
  </r>
  <r>
    <x v="306"/>
    <x v="0"/>
    <d v="2013-12-31T00:00:00"/>
    <n v="2104745000"/>
    <n v="155355000"/>
    <n v="346393000"/>
    <n v="859947000"/>
    <n v="0"/>
    <n v="1206340000"/>
    <x v="1197"/>
    <x v="1182"/>
    <x v="1177"/>
    <n v="0.35303564089711581"/>
    <x v="56"/>
    <x v="4"/>
    <m/>
  </r>
  <r>
    <x v="306"/>
    <x v="1"/>
    <d v="2014-12-31T00:00:00"/>
    <n v="2819557000"/>
    <n v="205018000"/>
    <n v="519267000"/>
    <n v="1271353000"/>
    <n v="0"/>
    <n v="1790620000"/>
    <x v="1198"/>
    <x v="1183"/>
    <x v="1178"/>
    <n v="0.29221576297269392"/>
    <x v="56"/>
    <x v="4"/>
    <m/>
  </r>
  <r>
    <x v="306"/>
    <x v="2"/>
    <d v="2015-12-31T00:00:00"/>
    <n v="4103728000"/>
    <n v="392709000"/>
    <n v="838526000"/>
    <n v="1620577000"/>
    <n v="0"/>
    <n v="2459103000"/>
    <x v="1199"/>
    <x v="1184"/>
    <x v="1179"/>
    <n v="0.30506797721486412"/>
    <x v="56"/>
    <x v="4"/>
    <m/>
  </r>
  <r>
    <x v="306"/>
    <x v="3"/>
    <d v="2016-12-31T00:00:00"/>
    <n v="4860427000"/>
    <n v="299694000"/>
    <n v="1177697000"/>
    <n v="2052295000"/>
    <n v="0"/>
    <n v="3229992000"/>
    <x v="1200"/>
    <x v="1185"/>
    <x v="1180"/>
    <n v="0.27379096527938801"/>
    <x v="56"/>
    <x v="4"/>
    <m/>
  </r>
  <r>
    <x v="307"/>
    <x v="0"/>
    <d v="2012-12-31T00:00:00"/>
    <n v="17083900000"/>
    <n v="15590900000"/>
    <n v="15400000"/>
    <n v="0"/>
    <n v="36100000"/>
    <n v="51500000"/>
    <x v="1201"/>
    <x v="1186"/>
    <x v="1181"/>
    <n v="8.4377688935196302E-2"/>
    <x v="13"/>
    <x v="6"/>
    <m/>
  </r>
  <r>
    <x v="307"/>
    <x v="1"/>
    <d v="2013-12-31T00:00:00"/>
    <n v="18170900000"/>
    <n v="16275100000"/>
    <n v="18800000"/>
    <n v="0"/>
    <n v="38800000"/>
    <n v="57600000"/>
    <x v="1202"/>
    <x v="1187"/>
    <x v="1182"/>
    <n v="0.10116174762945149"/>
    <x v="13"/>
    <x v="6"/>
    <m/>
  </r>
  <r>
    <x v="307"/>
    <x v="2"/>
    <d v="2014-12-31T00:00:00"/>
    <n v="19391400000"/>
    <n v="17297300000"/>
    <n v="18900000"/>
    <n v="0"/>
    <n v="50900000"/>
    <n v="69800000"/>
    <x v="1135"/>
    <x v="1188"/>
    <x v="1183"/>
    <n v="0.10439163753003909"/>
    <x v="13"/>
    <x v="6"/>
    <m/>
  </r>
  <r>
    <x v="307"/>
    <x v="3"/>
    <d v="2015-12-31T00:00:00"/>
    <n v="20853800000"/>
    <n v="18705900000"/>
    <n v="22800000"/>
    <n v="0"/>
    <n v="77500000"/>
    <n v="100300000"/>
    <x v="1203"/>
    <x v="1189"/>
    <x v="1184"/>
    <n v="9.8188339775005032E-2"/>
    <x v="13"/>
    <x v="6"/>
    <m/>
  </r>
  <r>
    <x v="308"/>
    <x v="0"/>
    <d v="2013-06-30T00:00:00"/>
    <n v="13015704000"/>
    <n v="10086675000"/>
    <n v="1554973000"/>
    <n v="0"/>
    <n v="0"/>
    <n v="1554973000"/>
    <x v="1204"/>
    <x v="1190"/>
    <x v="1185"/>
    <n v="0.1055690879264003"/>
    <x v="53"/>
    <x v="0"/>
    <m/>
  </r>
  <r>
    <x v="308"/>
    <x v="1"/>
    <d v="2014-06-30T00:00:00"/>
    <n v="13215971000"/>
    <n v="10188227000"/>
    <n v="1633992000"/>
    <n v="0"/>
    <n v="0"/>
    <n v="1633992000"/>
    <x v="1205"/>
    <x v="1191"/>
    <x v="1186"/>
    <n v="0.10545967451048432"/>
    <x v="53"/>
    <x v="0"/>
    <m/>
  </r>
  <r>
    <x v="308"/>
    <x v="2"/>
    <d v="2015-06-30T00:00:00"/>
    <n v="12711744000"/>
    <n v="9655245000"/>
    <n v="1544746000"/>
    <n v="0"/>
    <n v="0"/>
    <n v="1544746000"/>
    <x v="1206"/>
    <x v="1192"/>
    <x v="1187"/>
    <n v="0.11892569579752393"/>
    <x v="53"/>
    <x v="0"/>
    <m/>
  </r>
  <r>
    <x v="308"/>
    <x v="3"/>
    <d v="2016-06-30T00:00:00"/>
    <n v="11360753000"/>
    <n v="8823384000"/>
    <n v="1359360000"/>
    <n v="0"/>
    <n v="0"/>
    <n v="1359360000"/>
    <x v="1207"/>
    <x v="1193"/>
    <x v="1188"/>
    <n v="0.10369110216549907"/>
    <x v="53"/>
    <x v="0"/>
    <m/>
  </r>
  <r>
    <x v="309"/>
    <x v="0"/>
    <d v="2013-12-31T00:00:00"/>
    <n v="5679595000"/>
    <n v="4507196000"/>
    <n v="568500000"/>
    <n v="0"/>
    <n v="0"/>
    <n v="568500000"/>
    <x v="1208"/>
    <x v="1194"/>
    <x v="1189"/>
    <n v="0.10632782795252126"/>
    <x v="66"/>
    <x v="1"/>
    <m/>
  </r>
  <r>
    <x v="309"/>
    <x v="1"/>
    <d v="2014-12-31T00:00:00"/>
    <n v="5822363000"/>
    <n v="4244479000"/>
    <n v="861390000"/>
    <n v="0"/>
    <n v="0"/>
    <n v="861390000"/>
    <x v="1209"/>
    <x v="1195"/>
    <x v="1190"/>
    <n v="0.12305897107411544"/>
    <x v="66"/>
    <x v="1"/>
    <m/>
  </r>
  <r>
    <x v="309"/>
    <x v="2"/>
    <d v="2015-12-31T00:00:00"/>
    <n v="5981964000"/>
    <n v="4353850000"/>
    <n v="794728000"/>
    <n v="0"/>
    <n v="0"/>
    <n v="794728000"/>
    <x v="1210"/>
    <x v="1196"/>
    <x v="1191"/>
    <n v="0.13931645192114162"/>
    <x v="66"/>
    <x v="1"/>
    <m/>
  </r>
  <r>
    <x v="309"/>
    <x v="3"/>
    <d v="2016-12-31T00:00:00"/>
    <n v="7668476000"/>
    <n v="5728662000"/>
    <n v="957150000"/>
    <n v="0"/>
    <n v="0"/>
    <n v="957150000"/>
    <x v="1211"/>
    <x v="1197"/>
    <x v="1192"/>
    <n v="0.12814332339307055"/>
    <x v="66"/>
    <x v="1"/>
    <m/>
  </r>
  <r>
    <x v="310"/>
    <x v="0"/>
    <d v="2012-12-30T00:00:00"/>
    <n v="2105188000"/>
    <n v="1143659000"/>
    <n v="627370000"/>
    <n v="131835000"/>
    <n v="0"/>
    <n v="759205000"/>
    <x v="1212"/>
    <x v="1198"/>
    <x v="1193"/>
    <n v="9.6107331031717827E-2"/>
    <x v="5"/>
    <x v="3"/>
    <m/>
  </r>
  <r>
    <x v="310"/>
    <x v="1"/>
    <d v="2013-12-29T00:00:00"/>
    <n v="2157586000"/>
    <n v="1181444000"/>
    <n v="581898000"/>
    <n v="132400000"/>
    <n v="0"/>
    <n v="714298000"/>
    <x v="1213"/>
    <x v="1199"/>
    <x v="1194"/>
    <n v="0.12135970478117675"/>
    <x v="5"/>
    <x v="3"/>
    <m/>
  </r>
  <r>
    <x v="310"/>
    <x v="2"/>
    <d v="2014-12-28T00:00:00"/>
    <n v="2237219000"/>
    <n v="1232611000"/>
    <n v="659335000"/>
    <n v="121141000"/>
    <n v="0"/>
    <n v="780476000"/>
    <x v="1214"/>
    <x v="1200"/>
    <x v="1195"/>
    <n v="0.10018330793722027"/>
    <x v="5"/>
    <x v="3"/>
    <m/>
  </r>
  <r>
    <x v="310"/>
    <x v="3"/>
    <d v="2016-01-03T00:00:00"/>
    <n v="2262359000"/>
    <n v="1237859000"/>
    <n v="598848000"/>
    <n v="125928000"/>
    <n v="0"/>
    <n v="724776000"/>
    <x v="1215"/>
    <x v="1201"/>
    <x v="1196"/>
    <n v="0.13248295252875428"/>
    <x v="5"/>
    <x v="3"/>
    <m/>
  </r>
  <r>
    <x v="311"/>
    <x v="0"/>
    <d v="2013-12-31T00:00:00"/>
    <n v="80029000000"/>
    <n v="59222000000"/>
    <n v="6890000000"/>
    <n v="0"/>
    <n v="93000000"/>
    <n v="6983000000"/>
    <x v="1216"/>
    <x v="1202"/>
    <x v="1197"/>
    <n v="0.1727373826987717"/>
    <x v="101"/>
    <x v="4"/>
    <m/>
  </r>
  <r>
    <x v="311"/>
    <x v="1"/>
    <d v="2014-12-31T00:00:00"/>
    <n v="80106000000"/>
    <n v="60775000000"/>
    <n v="7001000000"/>
    <n v="0"/>
    <n v="93000000"/>
    <n v="7094000000"/>
    <x v="1217"/>
    <x v="1203"/>
    <x v="1198"/>
    <n v="0.15276009287693806"/>
    <x v="101"/>
    <x v="4"/>
    <m/>
  </r>
  <r>
    <x v="311"/>
    <x v="2"/>
    <d v="2015-12-31T00:00:00"/>
    <n v="73908000000"/>
    <n v="56479000000"/>
    <n v="6656000000"/>
    <n v="0"/>
    <n v="82000000"/>
    <n v="6738000000"/>
    <x v="1218"/>
    <x v="1204"/>
    <x v="1199"/>
    <n v="0.14465281160361532"/>
    <x v="101"/>
    <x v="4"/>
    <m/>
  </r>
  <r>
    <x v="311"/>
    <x v="3"/>
    <d v="2016-12-31T00:00:00"/>
    <n v="74953000000"/>
    <n v="57659000000"/>
    <n v="6405000000"/>
    <n v="0"/>
    <n v="74000000"/>
    <n v="6479000000"/>
    <x v="1219"/>
    <x v="1205"/>
    <x v="1200"/>
    <n v="0.14429042199778527"/>
    <x v="101"/>
    <x v="4"/>
    <m/>
  </r>
  <r>
    <x v="312"/>
    <x v="0"/>
    <d v="2012-12-31T00:00:00"/>
    <n v="16606000000"/>
    <n v="386000000"/>
    <n v="10486000000"/>
    <n v="0"/>
    <n v="987000000"/>
    <n v="11473000000"/>
    <x v="1220"/>
    <x v="1206"/>
    <x v="1201"/>
    <n v="0.28586053233770925"/>
    <x v="35"/>
    <x v="6"/>
    <m/>
  </r>
  <r>
    <x v="312"/>
    <x v="1"/>
    <d v="2013-12-31T00:00:00"/>
    <n v="16872000000"/>
    <n v="344000000"/>
    <n v="9681000000"/>
    <n v="0"/>
    <n v="643000000"/>
    <n v="10324000000"/>
    <x v="1221"/>
    <x v="1207"/>
    <x v="1202"/>
    <n v="0.36770981507823614"/>
    <x v="35"/>
    <x v="6"/>
    <m/>
  </r>
  <r>
    <x v="312"/>
    <x v="2"/>
    <d v="2014-12-31T00:00:00"/>
    <n v="16281000000"/>
    <n v="325000000"/>
    <n v="9488000000"/>
    <n v="0"/>
    <n v="273000000"/>
    <n v="9761000000"/>
    <x v="1222"/>
    <x v="1140"/>
    <x v="1203"/>
    <n v="0.38050488299244517"/>
    <x v="35"/>
    <x v="6"/>
    <m/>
  </r>
  <r>
    <x v="312"/>
    <x v="3"/>
    <d v="2015-12-31T00:00:00"/>
    <n v="16270000000"/>
    <n v="403000000"/>
    <n v="9463000000"/>
    <n v="0"/>
    <n v="255000000"/>
    <n v="9718000000"/>
    <x v="1223"/>
    <x v="1208"/>
    <x v="1204"/>
    <n v="0.37793484941610328"/>
    <x v="35"/>
    <x v="6"/>
    <m/>
  </r>
  <r>
    <x v="313"/>
    <x v="0"/>
    <d v="2012-12-31T00:00:00"/>
    <n v="4306800000"/>
    <n v="3040900000"/>
    <n v="1117700000"/>
    <n v="92300000"/>
    <n v="0"/>
    <n v="1210000000"/>
    <x v="1224"/>
    <x v="1209"/>
    <x v="1205"/>
    <n v="1.2979474319680506E-2"/>
    <x v="52"/>
    <x v="0"/>
    <m/>
  </r>
  <r>
    <x v="313"/>
    <x v="1"/>
    <d v="2013-12-31T00:00:00"/>
    <n v="6999700000"/>
    <n v="4629600000"/>
    <n v="1493700000"/>
    <n v="122800000"/>
    <n v="0"/>
    <n v="1616500000"/>
    <x v="1225"/>
    <x v="1210"/>
    <x v="1206"/>
    <n v="0.10766175693243996"/>
    <x v="52"/>
    <x v="0"/>
    <m/>
  </r>
  <r>
    <x v="313"/>
    <x v="2"/>
    <d v="2014-12-31T00:00:00"/>
    <n v="7039000000"/>
    <n v="4576000000"/>
    <n v="1493800000"/>
    <n v="117300000"/>
    <n v="0"/>
    <n v="1611100000"/>
    <x v="1226"/>
    <x v="1211"/>
    <x v="1207"/>
    <n v="0.12102571387981248"/>
    <x v="52"/>
    <x v="0"/>
    <m/>
  </r>
  <r>
    <x v="313"/>
    <x v="3"/>
    <d v="2015-12-31T00:00:00"/>
    <n v="6449000000"/>
    <n v="4263200000"/>
    <n v="1334300000"/>
    <n v="119600000"/>
    <n v="0"/>
    <n v="1453900000"/>
    <x v="1227"/>
    <x v="1212"/>
    <x v="1208"/>
    <n v="0.11349046363777329"/>
    <x v="52"/>
    <x v="0"/>
    <m/>
  </r>
  <r>
    <x v="314"/>
    <x v="0"/>
    <d v="2012-12-31T00:00:00"/>
    <n v="3301804000"/>
    <n v="1879559000"/>
    <n v="166154000"/>
    <n v="0"/>
    <n v="404336000"/>
    <n v="570490000"/>
    <x v="1228"/>
    <x v="1213"/>
    <x v="1209"/>
    <n v="0.25796655404136648"/>
    <x v="10"/>
    <x v="5"/>
    <m/>
  </r>
  <r>
    <x v="314"/>
    <x v="1"/>
    <d v="2013-12-31T00:00:00"/>
    <n v="3454628000"/>
    <n v="2020436000"/>
    <n v="172161000"/>
    <n v="0"/>
    <n v="415708000"/>
    <n v="587869000"/>
    <x v="1229"/>
    <x v="1214"/>
    <x v="1210"/>
    <n v="0.24498238305253128"/>
    <x v="10"/>
    <x v="5"/>
    <m/>
  </r>
  <r>
    <x v="314"/>
    <x v="2"/>
    <d v="2014-12-31T00:00:00"/>
    <n v="3491632000"/>
    <n v="2087854000"/>
    <n v="175178000"/>
    <n v="0"/>
    <n v="417358000"/>
    <n v="592536000"/>
    <x v="1230"/>
    <x v="1215"/>
    <x v="1211"/>
    <n v="0.23233891773245291"/>
    <x v="10"/>
    <x v="5"/>
    <m/>
  </r>
  <r>
    <x v="314"/>
    <x v="3"/>
    <d v="2015-12-31T00:00:00"/>
    <n v="3495443000"/>
    <n v="1969675000"/>
    <n v="176744000"/>
    <n v="0"/>
    <n v="494422000"/>
    <n v="671166000"/>
    <x v="1231"/>
    <x v="1216"/>
    <x v="1212"/>
    <n v="0.24449032640497928"/>
    <x v="10"/>
    <x v="5"/>
    <m/>
  </r>
  <r>
    <x v="315"/>
    <x v="0"/>
    <d v="2013-12-31T00:00:00"/>
    <n v="14265000000"/>
    <n v="8314000000"/>
    <n v="3486000000"/>
    <n v="463000000"/>
    <n v="452000000"/>
    <n v="4401000000"/>
    <x v="1232"/>
    <x v="1217"/>
    <x v="1213"/>
    <n v="0.10865755345250613"/>
    <x v="63"/>
    <x v="8"/>
    <m/>
  </r>
  <r>
    <x v="315"/>
    <x v="1"/>
    <d v="2014-12-31T00:00:00"/>
    <n v="14791000000"/>
    <n v="8348000000"/>
    <n v="4013000000"/>
    <n v="483000000"/>
    <n v="450000000"/>
    <n v="4946000000"/>
    <x v="1233"/>
    <x v="1218"/>
    <x v="1214"/>
    <n v="0.10121019538908796"/>
    <x v="63"/>
    <x v="8"/>
    <m/>
  </r>
  <r>
    <x v="315"/>
    <x v="2"/>
    <d v="2015-12-31T00:00:00"/>
    <n v="14766000000"/>
    <n v="8206000000"/>
    <n v="3624000000"/>
    <n v="476000000"/>
    <n v="471000000"/>
    <n v="4571000000"/>
    <x v="1234"/>
    <x v="1219"/>
    <x v="1215"/>
    <n v="0.13470134091832589"/>
    <x v="63"/>
    <x v="8"/>
    <m/>
  </r>
  <r>
    <x v="315"/>
    <x v="3"/>
    <d v="2016-12-31T00:00:00"/>
    <n v="14751000000"/>
    <n v="8063000000"/>
    <n v="4630000000"/>
    <n v="466000000"/>
    <n v="462000000"/>
    <n v="5558000000"/>
    <x v="1235"/>
    <x v="1220"/>
    <x v="1216"/>
    <n v="7.6604975933835001E-2"/>
    <x v="63"/>
    <x v="8"/>
    <m/>
  </r>
  <r>
    <x v="316"/>
    <x v="0"/>
    <d v="2012-12-31T00:00:00"/>
    <n v="12132000000"/>
    <n v="4876000000"/>
    <n v="3143000000"/>
    <n v="0"/>
    <n v="1087000000"/>
    <n v="4230000000"/>
    <x v="1236"/>
    <x v="1221"/>
    <x v="1217"/>
    <n v="0.249423013517969"/>
    <x v="11"/>
    <x v="5"/>
    <m/>
  </r>
  <r>
    <x v="316"/>
    <x v="1"/>
    <d v="2013-12-31T00:00:00"/>
    <n v="7263000000"/>
    <n v="1751000000"/>
    <n v="2108000000"/>
    <n v="0"/>
    <n v="843000000"/>
    <n v="2951000000"/>
    <x v="1237"/>
    <x v="277"/>
    <x v="1218"/>
    <n v="0.35260911469089906"/>
    <x v="11"/>
    <x v="5"/>
    <m/>
  </r>
  <r>
    <x v="316"/>
    <x v="2"/>
    <d v="2014-12-31T00:00:00"/>
    <n v="7852000000"/>
    <n v="1889000000"/>
    <n v="2173000000"/>
    <n v="0"/>
    <n v="923000000"/>
    <n v="3096000000"/>
    <x v="1238"/>
    <x v="23"/>
    <x v="1219"/>
    <n v="0.36512990320937339"/>
    <x v="11"/>
    <x v="5"/>
    <m/>
  </r>
  <r>
    <x v="316"/>
    <x v="3"/>
    <d v="2015-12-31T00:00:00"/>
    <n v="7669000000"/>
    <n v="1718000000"/>
    <n v="2237000000"/>
    <n v="0"/>
    <n v="883000000"/>
    <n v="3120000000"/>
    <x v="1232"/>
    <x v="1222"/>
    <x v="1220"/>
    <n v="0.36914852001564741"/>
    <x v="11"/>
    <x v="5"/>
    <m/>
  </r>
  <r>
    <x v="317"/>
    <x v="0"/>
    <d v="2012-12-31T00:00:00"/>
    <n v="84847000000"/>
    <n v="66635000000"/>
    <n v="17504000000"/>
    <n v="0"/>
    <n v="0"/>
    <n v="17504000000"/>
    <x v="1239"/>
    <x v="1223"/>
    <x v="1221"/>
    <n v="8.3444317418411972E-3"/>
    <x v="97"/>
    <x v="6"/>
    <m/>
  </r>
  <r>
    <x v="317"/>
    <x v="1"/>
    <d v="2013-12-31T00:00:00"/>
    <n v="41461000000"/>
    <n v="26973000000"/>
    <n v="16172000000"/>
    <n v="0"/>
    <n v="0"/>
    <n v="16172000000"/>
    <x v="1240"/>
    <x v="1224"/>
    <x v="1222"/>
    <n v="-4.0616482959890017E-2"/>
    <x v="97"/>
    <x v="6"/>
    <m/>
  </r>
  <r>
    <x v="317"/>
    <x v="2"/>
    <d v="2014-12-31T00:00:00"/>
    <n v="54105000000"/>
    <n v="33560000000"/>
    <n v="18786000000"/>
    <n v="0"/>
    <n v="0"/>
    <n v="18786000000"/>
    <x v="1241"/>
    <x v="1225"/>
    <x v="1223"/>
    <n v="3.2510858515848812E-2"/>
    <x v="97"/>
    <x v="6"/>
    <m/>
  </r>
  <r>
    <x v="317"/>
    <x v="3"/>
    <d v="2015-12-31T00:00:00"/>
    <n v="57119000000"/>
    <n v="32747000000"/>
    <n v="16603000000"/>
    <n v="0"/>
    <n v="0"/>
    <n v="16603000000"/>
    <x v="1242"/>
    <x v="1226"/>
    <x v="1224"/>
    <n v="0.13601428596439014"/>
    <x v="97"/>
    <x v="6"/>
    <m/>
  </r>
  <r>
    <x v="318"/>
    <x v="0"/>
    <d v="2012-12-31T00:00:00"/>
    <n v="179290000000"/>
    <n v="158446000000"/>
    <n v="15443000000"/>
    <n v="0"/>
    <n v="931000000"/>
    <n v="16374000000"/>
    <x v="1243"/>
    <x v="1227"/>
    <x v="1225"/>
    <n v="2.4931674940041275E-2"/>
    <x v="92"/>
    <x v="9"/>
    <m/>
  </r>
  <r>
    <x v="318"/>
    <x v="1"/>
    <d v="2013-12-31T00:00:00"/>
    <n v="171596000000"/>
    <n v="152451000000"/>
    <n v="15597000000"/>
    <n v="0"/>
    <n v="971000000"/>
    <n v="16568000000"/>
    <x v="1244"/>
    <x v="1228"/>
    <x v="1226"/>
    <n v="1.5017832583510105E-2"/>
    <x v="92"/>
    <x v="9"/>
    <m/>
  </r>
  <r>
    <x v="318"/>
    <x v="2"/>
    <d v="2014-12-31T00:00:00"/>
    <n v="161212000000"/>
    <n v="140183000000"/>
    <n v="16703000000"/>
    <n v="0"/>
    <n v="1019000000"/>
    <n v="17722000000"/>
    <x v="1245"/>
    <x v="1229"/>
    <x v="1227"/>
    <n v="2.051336128824157E-2"/>
    <x v="92"/>
    <x v="9"/>
    <m/>
  </r>
  <r>
    <x v="318"/>
    <x v="3"/>
    <d v="2015-12-31T00:00:00"/>
    <n v="98975000000"/>
    <n v="77693000000"/>
    <n v="15747000000"/>
    <n v="0"/>
    <n v="1099000000"/>
    <n v="16846000000"/>
    <x v="1246"/>
    <x v="1230"/>
    <x v="1228"/>
    <n v="4.4819398838090427E-2"/>
    <x v="92"/>
    <x v="9"/>
    <m/>
  </r>
  <r>
    <x v="319"/>
    <x v="0"/>
    <d v="2013-02-03T00:00:00"/>
    <n v="6043000000"/>
    <n v="2793800000"/>
    <n v="2594300000"/>
    <n v="0"/>
    <n v="0"/>
    <n v="2594300000"/>
    <x v="1247"/>
    <x v="1231"/>
    <x v="1229"/>
    <n v="0.10837332450769485"/>
    <x v="82"/>
    <x v="1"/>
    <m/>
  </r>
  <r>
    <x v="319"/>
    <x v="1"/>
    <d v="2014-02-02T00:00:00"/>
    <n v="8186400000"/>
    <n v="3967100000"/>
    <n v="3673500000"/>
    <n v="0"/>
    <n v="0"/>
    <n v="3673500000"/>
    <x v="1248"/>
    <x v="1232"/>
    <x v="1230"/>
    <n v="6.6671552819310073E-2"/>
    <x v="82"/>
    <x v="1"/>
    <m/>
  </r>
  <r>
    <x v="319"/>
    <x v="2"/>
    <d v="2015-02-01T00:00:00"/>
    <n v="8241200000"/>
    <n v="3914500000"/>
    <n v="3713600000"/>
    <n v="0"/>
    <n v="0"/>
    <n v="3713600000"/>
    <x v="1249"/>
    <x v="1233"/>
    <x v="1231"/>
    <n v="7.439450565451633E-2"/>
    <x v="82"/>
    <x v="1"/>
    <m/>
  </r>
  <r>
    <x v="319"/>
    <x v="3"/>
    <d v="2016-01-31T00:00:00"/>
    <n v="8020300000"/>
    <n v="3858700000"/>
    <n v="3417700000"/>
    <n v="0"/>
    <n v="0"/>
    <n v="3417700000"/>
    <x v="1250"/>
    <x v="1234"/>
    <x v="1232"/>
    <n v="9.2752141441093228E-2"/>
    <x v="82"/>
    <x v="1"/>
    <m/>
  </r>
  <r>
    <x v="320"/>
    <x v="0"/>
    <d v="2012-12-31T00:00:00"/>
    <n v="5920269000"/>
    <n v="4982562000"/>
    <n v="434894000"/>
    <n v="0"/>
    <n v="37691000"/>
    <n v="472585000"/>
    <x v="1251"/>
    <x v="1235"/>
    <x v="1233"/>
    <n v="7.8564335505700841E-2"/>
    <x v="53"/>
    <x v="0"/>
    <m/>
  </r>
  <r>
    <x v="320"/>
    <x v="1"/>
    <d v="2013-12-31T00:00:00"/>
    <n v="6411577000"/>
    <n v="5424644000"/>
    <n v="485069000"/>
    <n v="0"/>
    <n v="25865000"/>
    <n v="510934000"/>
    <x v="1252"/>
    <x v="1236"/>
    <x v="1234"/>
    <n v="7.4240549555904894E-2"/>
    <x v="53"/>
    <x v="0"/>
    <m/>
  </r>
  <r>
    <x v="320"/>
    <x v="2"/>
    <d v="2014-12-31T00:00:00"/>
    <n v="7747229000"/>
    <n v="6578435000"/>
    <n v="705477000"/>
    <n v="0"/>
    <n v="34257000"/>
    <n v="739734000"/>
    <x v="1253"/>
    <x v="1237"/>
    <x v="1235"/>
    <n v="5.538238252670729E-2"/>
    <x v="53"/>
    <x v="0"/>
    <m/>
  </r>
  <r>
    <x v="320"/>
    <x v="3"/>
    <d v="2015-12-31T00:00:00"/>
    <n v="7572436000"/>
    <n v="6648771000"/>
    <n v="592863000"/>
    <n v="0"/>
    <n v="34848000"/>
    <n v="627711000"/>
    <x v="1254"/>
    <x v="1238"/>
    <x v="1236"/>
    <n v="3.9083063891196965E-2"/>
    <x v="53"/>
    <x v="0"/>
    <m/>
  </r>
  <r>
    <x v="321"/>
    <x v="0"/>
    <d v="2012-12-31T00:00:00"/>
    <n v="11224000000"/>
    <n v="6396000000"/>
    <n v="1227000000"/>
    <n v="98000000"/>
    <n v="1001000000"/>
    <n v="2326000000"/>
    <x v="1255"/>
    <x v="1239"/>
    <x v="1237"/>
    <n v="0.22291518175338559"/>
    <x v="28"/>
    <x v="8"/>
    <m/>
  </r>
  <r>
    <x v="321"/>
    <x v="1"/>
    <d v="2013-12-31T00:00:00"/>
    <n v="11925000000"/>
    <n v="6744000000"/>
    <n v="1349000000"/>
    <n v="98000000"/>
    <n v="1109000000"/>
    <n v="2556000000"/>
    <x v="1256"/>
    <x v="1240"/>
    <x v="1238"/>
    <n v="0.22012578616352202"/>
    <x v="28"/>
    <x v="8"/>
    <m/>
  </r>
  <r>
    <x v="321"/>
    <x v="2"/>
    <d v="2014-12-31T00:00:00"/>
    <n v="12273000000"/>
    <n v="6962000000"/>
    <n v="1437000000"/>
    <n v="96000000"/>
    <n v="1170000000"/>
    <n v="2703000000"/>
    <x v="1257"/>
    <x v="1241"/>
    <x v="1239"/>
    <n v="0.21249898150411473"/>
    <x v="28"/>
    <x v="8"/>
    <m/>
  </r>
  <r>
    <x v="321"/>
    <x v="3"/>
    <d v="2015-12-31T00:00:00"/>
    <n v="10776000000"/>
    <n v="5960000000"/>
    <n v="1296000000"/>
    <n v="93000000"/>
    <n v="1106000000"/>
    <n v="2495000000"/>
    <x v="1258"/>
    <x v="1242"/>
    <x v="1240"/>
    <n v="0.21538604305864886"/>
    <x v="28"/>
    <x v="8"/>
    <m/>
  </r>
  <r>
    <x v="322"/>
    <x v="0"/>
    <d v="2013-09-29T00:00:00"/>
    <n v="24866000000"/>
    <n v="9820000000"/>
    <n v="2849000000"/>
    <n v="4967000000"/>
    <n v="0"/>
    <n v="7816000000"/>
    <x v="1259"/>
    <x v="1243"/>
    <x v="1241"/>
    <n v="0.2907584653744068"/>
    <x v="7"/>
    <x v="2"/>
    <m/>
  </r>
  <r>
    <x v="322"/>
    <x v="1"/>
    <d v="2014-09-28T00:00:00"/>
    <n v="26487000000"/>
    <n v="10686000000"/>
    <n v="2774000000"/>
    <n v="5477000000"/>
    <n v="0"/>
    <n v="8251000000"/>
    <x v="1260"/>
    <x v="1244"/>
    <x v="1242"/>
    <n v="0.28504549401593232"/>
    <x v="7"/>
    <x v="2"/>
    <m/>
  </r>
  <r>
    <x v="322"/>
    <x v="2"/>
    <d v="2015-09-27T00:00:00"/>
    <n v="25281000000"/>
    <n v="10378000000"/>
    <n v="3637000000"/>
    <n v="5490000000"/>
    <n v="0"/>
    <n v="9127000000"/>
    <x v="1261"/>
    <x v="1245"/>
    <x v="1243"/>
    <n v="0.2284719750009889"/>
    <x v="7"/>
    <x v="2"/>
    <m/>
  </r>
  <r>
    <x v="322"/>
    <x v="3"/>
    <d v="2016-09-25T00:00:00"/>
    <n v="23554000000"/>
    <n v="9749000000"/>
    <n v="2159000000"/>
    <n v="5151000000"/>
    <n v="0"/>
    <n v="7310000000"/>
    <x v="1262"/>
    <x v="1246"/>
    <x v="1244"/>
    <n v="0.27574934193767514"/>
    <x v="7"/>
    <x v="2"/>
    <m/>
  </r>
  <r>
    <x v="323"/>
    <x v="0"/>
    <d v="2014-03-29T00:00:00"/>
    <n v="1148231000"/>
    <n v="743304000"/>
    <n v="180317000"/>
    <n v="197269000"/>
    <n v="0"/>
    <n v="377586000"/>
    <x v="1263"/>
    <x v="1247"/>
    <x v="1245"/>
    <n v="2.3811410770132491E-2"/>
    <x v="7"/>
    <x v="2"/>
    <m/>
  </r>
  <r>
    <x v="323"/>
    <x v="1"/>
    <d v="2015-03-28T00:00:00"/>
    <n v="1710966000"/>
    <n v="1021658000"/>
    <n v="309348000"/>
    <n v="257494000"/>
    <n v="0"/>
    <n v="566842000"/>
    <x v="1264"/>
    <x v="1248"/>
    <x v="1246"/>
    <n v="7.1577109071717382E-2"/>
    <x v="7"/>
    <x v="2"/>
    <m/>
  </r>
  <r>
    <x v="323"/>
    <x v="2"/>
    <d v="2016-04-02T00:00:00"/>
    <n v="2610726000"/>
    <n v="1561173000"/>
    <n v="588822000"/>
    <n v="448763000"/>
    <n v="0"/>
    <n v="1037585000"/>
    <x v="1265"/>
    <x v="1249"/>
    <x v="1247"/>
    <n v="4.5841654773423179E-3"/>
    <x v="7"/>
    <x v="2"/>
    <m/>
  </r>
  <r>
    <x v="324"/>
    <x v="0"/>
    <d v="2013-12-31T00:00:00"/>
    <n v="6419285000"/>
    <n v="5099484000"/>
    <n v="922340000"/>
    <n v="0"/>
    <n v="0"/>
    <n v="922340000"/>
    <x v="1266"/>
    <x v="1250"/>
    <x v="1248"/>
    <n v="6.1916708792334352E-2"/>
    <x v="53"/>
    <x v="0"/>
    <m/>
  </r>
  <r>
    <x v="324"/>
    <x v="1"/>
    <d v="2014-12-31T00:00:00"/>
    <n v="6638774000"/>
    <n v="5253040000"/>
    <n v="1030014000"/>
    <n v="0"/>
    <n v="0"/>
    <n v="1030014000"/>
    <x v="1267"/>
    <x v="1251"/>
    <x v="1249"/>
    <n v="5.3582182493333859E-2"/>
    <x v="53"/>
    <x v="0"/>
    <m/>
  </r>
  <r>
    <x v="324"/>
    <x v="2"/>
    <d v="2015-12-31T00:00:00"/>
    <n v="6571893000"/>
    <n v="5086449000"/>
    <n v="961579000"/>
    <n v="0"/>
    <n v="0"/>
    <n v="961579000"/>
    <x v="1268"/>
    <x v="1252"/>
    <x v="1250"/>
    <n v="7.9712953330189643E-2"/>
    <x v="53"/>
    <x v="0"/>
    <m/>
  </r>
  <r>
    <x v="324"/>
    <x v="3"/>
    <d v="2016-12-31T00:00:00"/>
    <n v="6786984000"/>
    <n v="5285568000"/>
    <n v="956158000"/>
    <n v="0"/>
    <n v="0"/>
    <n v="956158000"/>
    <x v="1269"/>
    <x v="1253"/>
    <x v="1251"/>
    <n v="8.0338777872468833E-2"/>
    <x v="53"/>
    <x v="0"/>
    <m/>
  </r>
  <r>
    <x v="325"/>
    <x v="0"/>
    <d v="2012-12-31T00:00:00"/>
    <n v="7688024000"/>
    <n v="5157434000"/>
    <n v="1011543000"/>
    <n v="0"/>
    <n v="730493000"/>
    <n v="1742036000"/>
    <x v="1270"/>
    <x v="1254"/>
    <x v="1252"/>
    <n v="0.10256913870196034"/>
    <x v="43"/>
    <x v="1"/>
    <m/>
  </r>
  <r>
    <x v="325"/>
    <x v="1"/>
    <d v="2013-12-31T00:00:00"/>
    <n v="7959894000"/>
    <n v="5305270000"/>
    <n v="1044819000"/>
    <n v="0"/>
    <n v="754711000"/>
    <n v="1799530000"/>
    <x v="1271"/>
    <x v="1255"/>
    <x v="1253"/>
    <n v="0.1074252998846467"/>
    <x v="43"/>
    <x v="1"/>
    <m/>
  </r>
  <r>
    <x v="325"/>
    <x v="2"/>
    <d v="2014-12-31T00:00:00"/>
    <n v="8073855000"/>
    <n v="5306281000"/>
    <n v="1048952000"/>
    <n v="0"/>
    <n v="772445000"/>
    <n v="1821397000"/>
    <x v="1272"/>
    <x v="1256"/>
    <x v="1254"/>
    <n v="0.11719023935901747"/>
    <x v="43"/>
    <x v="1"/>
    <m/>
  </r>
  <r>
    <x v="325"/>
    <x v="3"/>
    <d v="2015-12-31T00:00:00"/>
    <n v="8299074000"/>
    <n v="5099393000"/>
    <n v="1086504000"/>
    <n v="0"/>
    <n v="827008000"/>
    <n v="1913512000"/>
    <x v="1273"/>
    <x v="1257"/>
    <x v="1255"/>
    <n v="0.15497741073281188"/>
    <x v="43"/>
    <x v="1"/>
    <m/>
  </r>
  <r>
    <x v="326"/>
    <x v="0"/>
    <d v="2013-12-31T00:00:00"/>
    <n v="2104745000"/>
    <n v="155355000"/>
    <n v="346393000"/>
    <n v="859947000"/>
    <n v="0"/>
    <n v="1206340000"/>
    <x v="1197"/>
    <x v="1182"/>
    <x v="1177"/>
    <n v="0.35303564089711581"/>
    <x v="19"/>
    <x v="3"/>
    <m/>
  </r>
  <r>
    <x v="326"/>
    <x v="1"/>
    <d v="2014-12-31T00:00:00"/>
    <n v="2819557000"/>
    <n v="205018000"/>
    <n v="519267000"/>
    <n v="1271353000"/>
    <n v="0"/>
    <n v="1790620000"/>
    <x v="1198"/>
    <x v="1183"/>
    <x v="1178"/>
    <n v="0.29221576297269392"/>
    <x v="19"/>
    <x v="3"/>
    <m/>
  </r>
  <r>
    <x v="326"/>
    <x v="2"/>
    <d v="2015-12-31T00:00:00"/>
    <n v="4103728000"/>
    <n v="392709000"/>
    <n v="838526000"/>
    <n v="1620577000"/>
    <n v="0"/>
    <n v="2459103000"/>
    <x v="1199"/>
    <x v="1184"/>
    <x v="1179"/>
    <n v="0.30506797721486412"/>
    <x v="19"/>
    <x v="3"/>
    <m/>
  </r>
  <r>
    <x v="326"/>
    <x v="3"/>
    <d v="2016-12-31T00:00:00"/>
    <n v="4860427000"/>
    <n v="299694000"/>
    <n v="1177697000"/>
    <n v="2052295000"/>
    <n v="0"/>
    <n v="3229992000"/>
    <x v="1200"/>
    <x v="1185"/>
    <x v="1180"/>
    <n v="0.27379096527938801"/>
    <x v="19"/>
    <x v="3"/>
    <m/>
  </r>
  <r>
    <x v="327"/>
    <x v="0"/>
    <d v="2013-12-31T00:00:00"/>
    <n v="4245895000"/>
    <n v="2522803000"/>
    <n v="1324815000"/>
    <n v="0"/>
    <n v="1700000"/>
    <n v="1326515000"/>
    <x v="1274"/>
    <x v="1258"/>
    <x v="1256"/>
    <n v="9.3402451073330825E-2"/>
    <x v="108"/>
    <x v="0"/>
    <m/>
  </r>
  <r>
    <x v="327"/>
    <x v="1"/>
    <d v="2014-12-31T00:00:00"/>
    <n v="4695014000"/>
    <n v="2772098000"/>
    <n v="1425734000"/>
    <n v="0"/>
    <n v="557000"/>
    <n v="1426291000"/>
    <x v="1275"/>
    <x v="1259"/>
    <x v="1257"/>
    <n v="0.10577710737390772"/>
    <x v="108"/>
    <x v="0"/>
    <m/>
  </r>
  <r>
    <x v="327"/>
    <x v="2"/>
    <d v="2015-12-31T00:00:00"/>
    <n v="5094933000"/>
    <n v="2980462000"/>
    <n v="1533799000"/>
    <n v="0"/>
    <n v="192000"/>
    <n v="1533991000"/>
    <x v="1276"/>
    <x v="1260"/>
    <x v="1258"/>
    <n v="0.11393280343431406"/>
    <x v="108"/>
    <x v="0"/>
    <m/>
  </r>
  <r>
    <x v="327"/>
    <x v="3"/>
    <d v="2016-12-31T00:00:00"/>
    <n v="5250399000"/>
    <n v="3089723000"/>
    <n v="1606217000"/>
    <n v="0"/>
    <n v="1237000"/>
    <n v="1607454000"/>
    <x v="1277"/>
    <x v="1261"/>
    <x v="1259"/>
    <n v="0.10536761110917475"/>
    <x v="108"/>
    <x v="0"/>
    <m/>
  </r>
  <r>
    <x v="328"/>
    <x v="0"/>
    <d v="2013-02-28T00:00:00"/>
    <n v="1328817000"/>
    <n v="200600000"/>
    <n v="660887000"/>
    <n v="263150000"/>
    <n v="0"/>
    <n v="924037000"/>
    <x v="1278"/>
    <x v="1262"/>
    <x v="1260"/>
    <n v="0.1536554694890267"/>
    <x v="102"/>
    <x v="2"/>
    <m/>
  </r>
  <r>
    <x v="328"/>
    <x v="1"/>
    <d v="2014-02-28T00:00:00"/>
    <n v="1534615000"/>
    <n v="232600000"/>
    <n v="750292000"/>
    <n v="317263000"/>
    <n v="0"/>
    <n v="1067555000"/>
    <x v="1279"/>
    <x v="1263"/>
    <x v="1261"/>
    <n v="0.15278099067192749"/>
    <x v="102"/>
    <x v="2"/>
    <m/>
  </r>
  <r>
    <x v="328"/>
    <x v="2"/>
    <d v="2015-02-28T00:00:00"/>
    <n v="1789489000"/>
    <n v="273199000"/>
    <n v="898440000"/>
    <n v="367856000"/>
    <n v="0"/>
    <n v="1266296000"/>
    <x v="1280"/>
    <x v="1264"/>
    <x v="1262"/>
    <n v="0.13970133373270247"/>
    <x v="102"/>
    <x v="2"/>
    <m/>
  </r>
  <r>
    <x v="328"/>
    <x v="3"/>
    <d v="2016-02-29T00:00:00"/>
    <n v="2052230000"/>
    <n v="309629000"/>
    <n v="1041231000"/>
    <n v="413322000"/>
    <n v="0"/>
    <n v="1454553000"/>
    <x v="1281"/>
    <x v="1265"/>
    <x v="1263"/>
    <n v="0.14035853681117613"/>
    <x v="102"/>
    <x v="2"/>
    <m/>
  </r>
  <r>
    <x v="329"/>
    <x v="0"/>
    <d v="2013-03-30T00:00:00"/>
    <n v="6945000000"/>
    <n v="2789000000"/>
    <n v="2971000000"/>
    <n v="0"/>
    <n v="27000000"/>
    <n v="2998000000"/>
    <x v="1282"/>
    <x v="1266"/>
    <x v="1264"/>
    <n v="0.16673866090712744"/>
    <x v="82"/>
    <x v="1"/>
    <m/>
  </r>
  <r>
    <x v="329"/>
    <x v="1"/>
    <d v="2014-03-29T00:00:00"/>
    <n v="7450000000"/>
    <n v="3140000000"/>
    <n v="3142000000"/>
    <n v="0"/>
    <n v="35000000"/>
    <n v="3177000000"/>
    <x v="1283"/>
    <x v="1267"/>
    <x v="1265"/>
    <n v="0.15208053691275167"/>
    <x v="82"/>
    <x v="1"/>
    <m/>
  </r>
  <r>
    <x v="329"/>
    <x v="2"/>
    <d v="2015-03-28T00:00:00"/>
    <n v="7620000000"/>
    <n v="3242000000"/>
    <n v="3301000000"/>
    <n v="0"/>
    <n v="25000000"/>
    <n v="3326000000"/>
    <x v="1284"/>
    <x v="1268"/>
    <x v="1266"/>
    <n v="0.13805774278215224"/>
    <x v="82"/>
    <x v="1"/>
    <m/>
  </r>
  <r>
    <x v="329"/>
    <x v="3"/>
    <d v="2016-04-02T00:00:00"/>
    <n v="7405000000"/>
    <n v="3218000000"/>
    <n v="3389000000"/>
    <n v="0"/>
    <n v="24000000"/>
    <n v="3413000000"/>
    <x v="931"/>
    <x v="294"/>
    <x v="1267"/>
    <n v="0.10452397029034437"/>
    <x v="82"/>
    <x v="1"/>
    <m/>
  </r>
  <r>
    <x v="330"/>
    <x v="0"/>
    <d v="2013-09-30T00:00:00"/>
    <n v="6351900000"/>
    <n v="3778100000"/>
    <n v="1537700000"/>
    <n v="0"/>
    <n v="0"/>
    <n v="1537700000"/>
    <x v="1285"/>
    <x v="1269"/>
    <x v="1268"/>
    <n v="0.16311654780459389"/>
    <x v="53"/>
    <x v="0"/>
    <m/>
  </r>
  <r>
    <x v="330"/>
    <x v="1"/>
    <d v="2014-09-30T00:00:00"/>
    <n v="6623500000"/>
    <n v="3869600000"/>
    <n v="1570100000"/>
    <n v="0"/>
    <n v="0"/>
    <n v="1570100000"/>
    <x v="1286"/>
    <x v="1270"/>
    <x v="1269"/>
    <n v="0.1787272590020382"/>
    <x v="53"/>
    <x v="0"/>
    <m/>
  </r>
  <r>
    <x v="330"/>
    <x v="2"/>
    <d v="2015-09-30T00:00:00"/>
    <n v="6307900000"/>
    <n v="3604800000"/>
    <n v="1506400000"/>
    <n v="0"/>
    <n v="0"/>
    <n v="1506400000"/>
    <x v="1287"/>
    <x v="1271"/>
    <x v="1270"/>
    <n v="0.18971448501085938"/>
    <x v="53"/>
    <x v="0"/>
    <m/>
  </r>
  <r>
    <x v="330"/>
    <x v="3"/>
    <d v="2016-09-30T00:00:00"/>
    <n v="5879500000"/>
    <n v="3404000000"/>
    <n v="1467400000"/>
    <n v="0"/>
    <n v="0"/>
    <n v="1467400000"/>
    <x v="1288"/>
    <x v="1272"/>
    <x v="1271"/>
    <n v="0.1714601581767157"/>
    <x v="53"/>
    <x v="0"/>
    <m/>
  </r>
  <r>
    <x v="331"/>
    <x v="0"/>
    <d v="2012-12-31T00:00:00"/>
    <n v="2993489000"/>
    <n v="1321772000"/>
    <n v="914130000"/>
    <n v="0"/>
    <n v="0"/>
    <n v="914130000"/>
    <x v="1289"/>
    <x v="1273"/>
    <x v="1272"/>
    <n v="0.25307826419271962"/>
    <x v="53"/>
    <x v="0"/>
    <m/>
  </r>
  <r>
    <x v="331"/>
    <x v="1"/>
    <d v="2013-12-31T00:00:00"/>
    <n v="3238128000"/>
    <n v="1355200000"/>
    <n v="1040567000"/>
    <n v="0"/>
    <n v="0"/>
    <n v="1040567000"/>
    <x v="1290"/>
    <x v="1274"/>
    <x v="1273"/>
    <n v="0.26013826507167104"/>
    <x v="53"/>
    <x v="0"/>
    <m/>
  </r>
  <r>
    <x v="331"/>
    <x v="2"/>
    <d v="2014-12-31T00:00:00"/>
    <n v="3549494000"/>
    <n v="1447595000"/>
    <n v="1102426000"/>
    <n v="0"/>
    <n v="0"/>
    <n v="1102426000"/>
    <x v="1291"/>
    <x v="1275"/>
    <x v="1274"/>
    <n v="0.28158182546582694"/>
    <x v="53"/>
    <x v="0"/>
    <m/>
  </r>
  <r>
    <x v="331"/>
    <x v="3"/>
    <d v="2015-12-31T00:00:00"/>
    <n v="3582395000"/>
    <n v="1417749000"/>
    <n v="1136728000"/>
    <n v="0"/>
    <n v="0"/>
    <n v="1136728000"/>
    <x v="1292"/>
    <x v="1276"/>
    <x v="1275"/>
    <n v="0.28693597439701651"/>
    <x v="53"/>
    <x v="0"/>
    <m/>
  </r>
  <r>
    <x v="332"/>
    <x v="0"/>
    <d v="2013-02-02T00:00:00"/>
    <n v="9721065000"/>
    <n v="7011428000"/>
    <n v="1437886000"/>
    <n v="0"/>
    <n v="0"/>
    <n v="1437886000"/>
    <x v="1293"/>
    <x v="1277"/>
    <x v="1276"/>
    <n v="0.13082424610883683"/>
    <x v="74"/>
    <x v="1"/>
    <m/>
  </r>
  <r>
    <x v="332"/>
    <x v="1"/>
    <d v="2014-02-01T00:00:00"/>
    <n v="10230353000"/>
    <n v="7360924000"/>
    <n v="1526366000"/>
    <n v="0"/>
    <n v="0"/>
    <n v="1526366000"/>
    <x v="1294"/>
    <x v="1278"/>
    <x v="1277"/>
    <n v="0.13128217569814063"/>
    <x v="74"/>
    <x v="1"/>
    <m/>
  </r>
  <r>
    <x v="332"/>
    <x v="2"/>
    <d v="2015-01-31T00:00:00"/>
    <n v="11041677000"/>
    <n v="7937956000"/>
    <n v="1615371000"/>
    <n v="0"/>
    <n v="0"/>
    <n v="1615371000"/>
    <x v="1295"/>
    <x v="1279"/>
    <x v="1278"/>
    <n v="0.13479383611746656"/>
    <x v="74"/>
    <x v="1"/>
    <m/>
  </r>
  <r>
    <x v="332"/>
    <x v="3"/>
    <d v="2016-01-30T00:00:00"/>
    <n v="11939999000"/>
    <n v="8576873000"/>
    <n v="1738755000"/>
    <n v="0"/>
    <n v="0"/>
    <n v="1738755000"/>
    <x v="1296"/>
    <x v="1280"/>
    <x v="1279"/>
    <n v="0.1360444837558194"/>
    <x v="74"/>
    <x v="1"/>
    <m/>
  </r>
  <r>
    <x v="333"/>
    <x v="0"/>
    <d v="2012-12-31T00:00:00"/>
    <n v="1367135000"/>
    <n v="328784000"/>
    <n v="248136000"/>
    <n v="0"/>
    <n v="445228000"/>
    <n v="693364000"/>
    <x v="1297"/>
    <x v="1281"/>
    <x v="1280"/>
    <n v="0.25234303854410867"/>
    <x v="27"/>
    <x v="9"/>
    <m/>
  </r>
  <r>
    <x v="333"/>
    <x v="1"/>
    <d v="2013-12-31T00:00:00"/>
    <n v="1832253000"/>
    <n v="516119000"/>
    <n v="391707000"/>
    <n v="0"/>
    <n v="492397000"/>
    <n v="884104000"/>
    <x v="1298"/>
    <x v="1282"/>
    <x v="1281"/>
    <n v="0.23579167287487043"/>
    <x v="27"/>
    <x v="9"/>
    <m/>
  </r>
  <r>
    <x v="333"/>
    <x v="2"/>
    <d v="2014-12-31T00:00:00"/>
    <n v="2042537000"/>
    <n v="605752000"/>
    <n v="191802000"/>
    <n v="0"/>
    <n v="551032000"/>
    <n v="742834000"/>
    <x v="1299"/>
    <x v="1283"/>
    <x v="1282"/>
    <n v="0.33974953697289206"/>
    <x v="27"/>
    <x v="9"/>
    <m/>
  </r>
  <r>
    <x v="333"/>
    <x v="3"/>
    <d v="2015-12-31T00:00:00"/>
    <n v="1181704000"/>
    <n v="648968000"/>
    <n v="165318000"/>
    <n v="0"/>
    <n v="581155000"/>
    <n v="746473000"/>
    <x v="1300"/>
    <x v="1284"/>
    <x v="1283"/>
    <n v="-0.18087185961966787"/>
    <x v="27"/>
    <x v="9"/>
    <m/>
  </r>
  <r>
    <x v="334"/>
    <x v="0"/>
    <d v="2013-12-31T00:00:00"/>
    <n v="8417200000"/>
    <n v="5234700000"/>
    <n v="1088100000"/>
    <n v="0"/>
    <n v="877400000"/>
    <n v="1965500000"/>
    <x v="1301"/>
    <x v="1285"/>
    <x v="1284"/>
    <n v="0.14458489759064772"/>
    <x v="53"/>
    <x v="0"/>
    <m/>
  </r>
  <r>
    <x v="334"/>
    <x v="1"/>
    <d v="2014-12-31T00:00:00"/>
    <n v="8803300000"/>
    <n v="5643100000"/>
    <n v="998400000"/>
    <n v="0"/>
    <n v="906900000"/>
    <n v="1905300000"/>
    <x v="1302"/>
    <x v="1286"/>
    <x v="1285"/>
    <n v="0.14254881692092738"/>
    <x v="53"/>
    <x v="0"/>
    <m/>
  </r>
  <r>
    <x v="334"/>
    <x v="2"/>
    <d v="2015-12-31T00:00:00"/>
    <n v="9115000000"/>
    <n v="5518600000"/>
    <n v="1067000000"/>
    <n v="0"/>
    <n v="970600000"/>
    <n v="2037600000"/>
    <x v="1303"/>
    <x v="502"/>
    <x v="1286"/>
    <n v="0.17101481075150851"/>
    <x v="53"/>
    <x v="0"/>
    <m/>
  </r>
  <r>
    <x v="334"/>
    <x v="3"/>
    <d v="2016-12-31T00:00:00"/>
    <n v="9387700000"/>
    <n v="5764000000"/>
    <n v="1054500000"/>
    <n v="0"/>
    <n v="991100000"/>
    <n v="2045600000"/>
    <x v="1304"/>
    <x v="1287"/>
    <x v="1287"/>
    <n v="0.16810294321292754"/>
    <x v="53"/>
    <x v="0"/>
    <m/>
  </r>
  <r>
    <x v="335"/>
    <x v="0"/>
    <d v="2013-09-29T00:00:00"/>
    <n v="14866800000"/>
    <n v="6382300000"/>
    <n v="5655800000"/>
    <n v="0"/>
    <n v="621400000"/>
    <n v="6277200000"/>
    <x v="1305"/>
    <x v="1288"/>
    <x v="1288"/>
    <n v="0.14847176258508893"/>
    <x v="51"/>
    <x v="1"/>
    <m/>
  </r>
  <r>
    <x v="335"/>
    <x v="1"/>
    <d v="2014-09-28T00:00:00"/>
    <n v="16447800000"/>
    <n v="6858800000"/>
    <n v="6086800000"/>
    <n v="0"/>
    <n v="709600000"/>
    <n v="6796400000"/>
    <x v="1306"/>
    <x v="1289"/>
    <x v="1289"/>
    <n v="0.1697856248252046"/>
    <x v="51"/>
    <x v="1"/>
    <m/>
  </r>
  <r>
    <x v="335"/>
    <x v="2"/>
    <d v="2015-09-27T00:00:00"/>
    <n v="19162700000"/>
    <n v="7787500000"/>
    <n v="7130200000"/>
    <n v="0"/>
    <n v="893900000"/>
    <n v="8024100000"/>
    <x v="1307"/>
    <x v="1290"/>
    <x v="1290"/>
    <n v="0.17487619176838337"/>
    <x v="51"/>
    <x v="1"/>
    <m/>
  </r>
  <r>
    <x v="335"/>
    <x v="3"/>
    <d v="2016-10-02T00:00:00"/>
    <n v="21315900000"/>
    <n v="8511100000"/>
    <n v="7970300000"/>
    <n v="0"/>
    <n v="980800000"/>
    <n v="8951100000"/>
    <x v="1308"/>
    <x v="1291"/>
    <x v="1291"/>
    <n v="0.18078992676828096"/>
    <x v="51"/>
    <x v="1"/>
    <m/>
  </r>
  <r>
    <x v="336"/>
    <x v="0"/>
    <d v="2012-12-31T00:00:00"/>
    <n v="4176000000"/>
    <n v="2754000000"/>
    <n v="207000000"/>
    <n v="0"/>
    <n v="356000000"/>
    <n v="563000000"/>
    <x v="1309"/>
    <x v="1292"/>
    <x v="1292"/>
    <n v="0.20569923371647508"/>
    <x v="10"/>
    <x v="5"/>
    <m/>
  </r>
  <r>
    <x v="336"/>
    <x v="1"/>
    <d v="2013-12-31T00:00:00"/>
    <n v="4495000000"/>
    <n v="2987000000"/>
    <n v="220000000"/>
    <n v="0"/>
    <n v="378000000"/>
    <n v="598000000"/>
    <x v="1310"/>
    <x v="1293"/>
    <x v="1293"/>
    <n v="0.20244716351501668"/>
    <x v="10"/>
    <x v="5"/>
    <m/>
  </r>
  <r>
    <x v="336"/>
    <x v="2"/>
    <d v="2014-12-31T00:00:00"/>
    <n v="4951000000"/>
    <n v="3331000000"/>
    <n v="229000000"/>
    <n v="0"/>
    <n v="384000000"/>
    <n v="613000000"/>
    <x v="1311"/>
    <x v="1294"/>
    <x v="1294"/>
    <n v="0.20339325388810342"/>
    <x v="10"/>
    <x v="5"/>
    <m/>
  </r>
  <r>
    <x v="336"/>
    <x v="3"/>
    <d v="2015-12-31T00:00:00"/>
    <n v="4380000000"/>
    <n v="2714000000"/>
    <n v="234000000"/>
    <n v="0"/>
    <n v="358000000"/>
    <n v="592000000"/>
    <x v="1312"/>
    <x v="1295"/>
    <x v="1295"/>
    <n v="0.24520547945205479"/>
    <x v="10"/>
    <x v="5"/>
    <m/>
  </r>
  <r>
    <x v="337"/>
    <x v="0"/>
    <d v="2012-12-31T00:00:00"/>
    <n v="5075000000"/>
    <n v="2417000000"/>
    <n v="337000000"/>
    <n v="0"/>
    <n v="746000000"/>
    <n v="1083000000"/>
    <x v="1313"/>
    <x v="1296"/>
    <x v="1296"/>
    <n v="0.31034482758620691"/>
    <x v="92"/>
    <x v="9"/>
    <m/>
  </r>
  <r>
    <x v="337"/>
    <x v="1"/>
    <d v="2013-12-31T00:00:00"/>
    <n v="5518000000"/>
    <n v="2707000000"/>
    <n v="373000000"/>
    <n v="0"/>
    <n v="772000000"/>
    <n v="1145000000"/>
    <x v="1134"/>
    <x v="892"/>
    <x v="1297"/>
    <n v="0.30192098586444366"/>
    <x v="92"/>
    <x v="9"/>
    <m/>
  </r>
  <r>
    <x v="337"/>
    <x v="2"/>
    <d v="2014-12-31T00:00:00"/>
    <n v="5903000000"/>
    <n v="2790000000"/>
    <n v="393000000"/>
    <n v="0"/>
    <n v="796000000"/>
    <n v="1189000000"/>
    <x v="1314"/>
    <x v="1297"/>
    <x v="1298"/>
    <n v="0.32593596476367948"/>
    <x v="92"/>
    <x v="9"/>
    <m/>
  </r>
  <r>
    <x v="337"/>
    <x v="3"/>
    <d v="2015-12-31T00:00:00"/>
    <n v="5234000000"/>
    <n v="2335000000"/>
    <n v="353000000"/>
    <n v="0"/>
    <n v="764000000"/>
    <n v="1117000000"/>
    <x v="1315"/>
    <x v="1298"/>
    <x v="1299"/>
    <n v="0.34046618265189149"/>
    <x v="92"/>
    <x v="9"/>
    <m/>
  </r>
  <r>
    <x v="338"/>
    <x v="0"/>
    <d v="2013-12-31T00:00:00"/>
    <n v="7690800000"/>
    <n v="5100900000"/>
    <n v="1788300000"/>
    <n v="0"/>
    <n v="123200000"/>
    <n v="1911500000"/>
    <x v="1316"/>
    <x v="1299"/>
    <x v="1300"/>
    <n v="8.8209289020648049E-2"/>
    <x v="32"/>
    <x v="8"/>
    <m/>
  </r>
  <r>
    <x v="338"/>
    <x v="1"/>
    <d v="2014-12-31T00:00:00"/>
    <n v="7750500000"/>
    <n v="5062900000"/>
    <n v="1849400000"/>
    <n v="0"/>
    <n v="118900000"/>
    <n v="1968300000"/>
    <x v="1317"/>
    <x v="1300"/>
    <x v="1301"/>
    <n v="9.2806915682859176E-2"/>
    <x v="32"/>
    <x v="8"/>
    <m/>
  </r>
  <r>
    <x v="338"/>
    <x v="2"/>
    <d v="2015-12-31T00:00:00"/>
    <n v="7031500000"/>
    <n v="4444900000"/>
    <n v="1656200000"/>
    <n v="0"/>
    <n v="88700000"/>
    <n v="1744900000"/>
    <x v="1318"/>
    <x v="1301"/>
    <x v="1302"/>
    <n v="0.11970418829552727"/>
    <x v="32"/>
    <x v="8"/>
    <m/>
  </r>
  <r>
    <x v="338"/>
    <x v="3"/>
    <d v="2016-12-31T00:00:00"/>
    <n v="6778300000"/>
    <n v="4246700000"/>
    <n v="1604400000"/>
    <n v="0"/>
    <n v="94900000"/>
    <n v="1699300000"/>
    <x v="1319"/>
    <x v="1302"/>
    <x v="1303"/>
    <n v="0.12278889987164923"/>
    <x v="32"/>
    <x v="8"/>
    <m/>
  </r>
  <r>
    <x v="339"/>
    <x v="0"/>
    <d v="2012-12-31T00:00:00"/>
    <n v="9534462000"/>
    <n v="5328236000"/>
    <n v="3264896000"/>
    <n v="0"/>
    <n v="0"/>
    <n v="3264896000"/>
    <x v="1320"/>
    <x v="1303"/>
    <x v="1304"/>
    <n v="9.8729220379713087E-2"/>
    <x v="17"/>
    <x v="8"/>
    <m/>
  </r>
  <r>
    <x v="339"/>
    <x v="1"/>
    <d v="2013-12-31T00:00:00"/>
    <n v="10185532000"/>
    <n v="5568966000"/>
    <n v="3470200000"/>
    <n v="0"/>
    <n v="0"/>
    <n v="3470200000"/>
    <x v="1321"/>
    <x v="1304"/>
    <x v="1305"/>
    <n v="0.11254846580424076"/>
    <x v="17"/>
    <x v="8"/>
    <m/>
  </r>
  <r>
    <x v="339"/>
    <x v="2"/>
    <d v="2014-12-31T00:00:00"/>
    <n v="11129533000"/>
    <n v="5965049000"/>
    <n v="3860448000"/>
    <n v="0"/>
    <n v="0"/>
    <n v="3860448000"/>
    <x v="1322"/>
    <x v="1305"/>
    <x v="1306"/>
    <n v="0.11716897735062198"/>
    <x v="17"/>
    <x v="8"/>
    <m/>
  </r>
  <r>
    <x v="339"/>
    <x v="3"/>
    <d v="2015-12-31T00:00:00"/>
    <n v="11339304000"/>
    <n v="5780078000"/>
    <n v="3943786000"/>
    <n v="0"/>
    <n v="0"/>
    <n v="3943786000"/>
    <x v="1323"/>
    <x v="1306"/>
    <x v="1307"/>
    <n v="0.14246377026314844"/>
    <x v="17"/>
    <x v="8"/>
    <m/>
  </r>
  <r>
    <x v="340"/>
    <x v="0"/>
    <d v="2013-02-02T00:00:00"/>
    <n v="3983400000"/>
    <n v="2446000000"/>
    <n v="976900000"/>
    <n v="0"/>
    <n v="0"/>
    <n v="976900000"/>
    <x v="1324"/>
    <x v="1307"/>
    <x v="1308"/>
    <n v="0.14070894210975549"/>
    <x v="25"/>
    <x v="1"/>
    <m/>
  </r>
  <r>
    <x v="340"/>
    <x v="1"/>
    <d v="2014-02-01T00:00:00"/>
    <n v="4209200000"/>
    <n v="2628700000"/>
    <n v="1010000000"/>
    <n v="0"/>
    <n v="0"/>
    <n v="1010000000"/>
    <x v="1325"/>
    <x v="1308"/>
    <x v="1309"/>
    <n v="0.13553644397985365"/>
    <x v="25"/>
    <x v="1"/>
    <m/>
  </r>
  <r>
    <x v="340"/>
    <x v="2"/>
    <d v="2015-02-02T00:00:00"/>
    <n v="5736300000"/>
    <n v="3662100000"/>
    <n v="1497600000"/>
    <n v="0"/>
    <n v="0"/>
    <n v="1497600000"/>
    <x v="1326"/>
    <x v="1309"/>
    <x v="1310"/>
    <n v="0.10051775534752366"/>
    <x v="25"/>
    <x v="1"/>
    <m/>
  </r>
  <r>
    <x v="340"/>
    <x v="3"/>
    <d v="2016-01-30T00:00:00"/>
    <n v="6550200000"/>
    <n v="4109800000"/>
    <n v="1736700000"/>
    <n v="0"/>
    <n v="0"/>
    <n v="1736700000"/>
    <x v="1327"/>
    <x v="1310"/>
    <x v="1311"/>
    <n v="0.10743183414246893"/>
    <x v="25"/>
    <x v="1"/>
    <m/>
  </r>
  <r>
    <x v="341"/>
    <x v="0"/>
    <d v="2013-04-30T00:00:00"/>
    <n v="5897700000"/>
    <n v="3870100000"/>
    <n v="1020400000"/>
    <n v="0"/>
    <n v="96800000"/>
    <n v="1117200000"/>
    <x v="1328"/>
    <x v="1311"/>
    <x v="1312"/>
    <n v="0.15436526103396239"/>
    <x v="40"/>
    <x v="4"/>
    <m/>
  </r>
  <r>
    <x v="341"/>
    <x v="1"/>
    <d v="2014-04-30T00:00:00"/>
    <n v="5610600000"/>
    <n v="3579600000"/>
    <n v="1013100000"/>
    <n v="0"/>
    <n v="98900000"/>
    <n v="1112000000"/>
    <x v="1329"/>
    <x v="1312"/>
    <x v="1313"/>
    <n v="0.16379709834955264"/>
    <x v="40"/>
    <x v="4"/>
    <m/>
  </r>
  <r>
    <x v="341"/>
    <x v="2"/>
    <d v="2015-04-30T00:00:00"/>
    <n v="5692700000"/>
    <n v="3724000000"/>
    <n v="1085800000"/>
    <n v="0"/>
    <n v="110900000"/>
    <n v="1196700000"/>
    <x v="1330"/>
    <x v="1313"/>
    <x v="1314"/>
    <n v="0.13561227537021098"/>
    <x v="40"/>
    <x v="4"/>
    <m/>
  </r>
  <r>
    <x v="341"/>
    <x v="3"/>
    <d v="2016-04-30T00:00:00"/>
    <n v="7811200000"/>
    <n v="4843400000"/>
    <n v="1614100000"/>
    <n v="0"/>
    <n v="208400000"/>
    <n v="1822500000"/>
    <x v="1331"/>
    <x v="1314"/>
    <x v="1315"/>
    <n v="0.14662279803359279"/>
    <x v="40"/>
    <x v="4"/>
    <m/>
  </r>
  <r>
    <x v="342"/>
    <x v="0"/>
    <d v="2012-12-31T00:00:00"/>
    <n v="1290052000"/>
    <n v="470243000"/>
    <n v="120310000"/>
    <n v="0"/>
    <n v="330418000"/>
    <n v="450728000"/>
    <x v="1332"/>
    <x v="1315"/>
    <x v="1316"/>
    <n v="0.28609776970230655"/>
    <x v="109"/>
    <x v="7"/>
    <m/>
  </r>
  <r>
    <x v="342"/>
    <x v="1"/>
    <d v="2013-12-31T00:00:00"/>
    <n v="1371065000"/>
    <n v="479665000"/>
    <n v="122128000"/>
    <n v="0"/>
    <n v="340316000"/>
    <n v="462444000"/>
    <x v="1333"/>
    <x v="1316"/>
    <x v="1317"/>
    <n v="0.31286335804648213"/>
    <x v="109"/>
    <x v="7"/>
    <m/>
  </r>
  <r>
    <x v="342"/>
    <x v="2"/>
    <d v="2014-12-31T00:00:00"/>
    <n v="1519978000"/>
    <n v="500126000"/>
    <n v="133502000"/>
    <n v="0"/>
    <n v="393987000"/>
    <n v="527489000"/>
    <x v="1334"/>
    <x v="1317"/>
    <x v="1318"/>
    <n v="0.32392771474323973"/>
    <x v="109"/>
    <x v="7"/>
    <m/>
  </r>
  <r>
    <x v="342"/>
    <x v="3"/>
    <d v="2015-12-31T00:00:00"/>
    <n v="1662829000"/>
    <n v="534326000"/>
    <n v="139137000"/>
    <n v="0"/>
    <n v="588235000"/>
    <n v="727372000"/>
    <x v="1335"/>
    <x v="1318"/>
    <x v="1319"/>
    <n v="0.24123406555935697"/>
    <x v="109"/>
    <x v="7"/>
    <m/>
  </r>
  <r>
    <x v="343"/>
    <x v="0"/>
    <d v="2013-12-31T00:00:00"/>
    <n v="3237500000"/>
    <n v="1638900000"/>
    <n v="1012400000"/>
    <n v="0"/>
    <n v="0"/>
    <n v="1012400000"/>
    <x v="1336"/>
    <x v="1319"/>
    <x v="1320"/>
    <n v="0.18106563706563705"/>
    <x v="110"/>
    <x v="1"/>
    <m/>
  </r>
  <r>
    <x v="343"/>
    <x v="1"/>
    <d v="2015-01-03T00:00:00"/>
    <n v="3492600000"/>
    <n v="1759200000"/>
    <n v="1048700000"/>
    <n v="0"/>
    <n v="0"/>
    <n v="1048700000"/>
    <x v="1337"/>
    <x v="1320"/>
    <x v="1321"/>
    <n v="0.19604306247494704"/>
    <x v="110"/>
    <x v="1"/>
    <m/>
  </r>
  <r>
    <x v="343"/>
    <x v="2"/>
    <d v="2016-01-02T00:00:00"/>
    <n v="3593100000"/>
    <n v="1774600000"/>
    <n v="1053700000"/>
    <n v="0"/>
    <n v="0"/>
    <n v="1053700000"/>
    <x v="1338"/>
    <x v="1321"/>
    <x v="1322"/>
    <n v="0.21285241156661378"/>
    <x v="110"/>
    <x v="1"/>
    <m/>
  </r>
  <r>
    <x v="343"/>
    <x v="3"/>
    <d v="2016-12-31T00:00:00"/>
    <n v="3711800000"/>
    <n v="1803500000"/>
    <n v="1054100000"/>
    <n v="0"/>
    <n v="0"/>
    <n v="1054100000"/>
    <x v="1339"/>
    <x v="1322"/>
    <x v="1323"/>
    <n v="0.23013093377875962"/>
    <x v="110"/>
    <x v="1"/>
    <m/>
  </r>
  <r>
    <x v="344"/>
    <x v="0"/>
    <d v="2012-12-31T00:00:00"/>
    <n v="2307182000"/>
    <n v="610836000"/>
    <n v="655473000"/>
    <n v="0"/>
    <n v="107591000"/>
    <n v="763064000"/>
    <x v="1340"/>
    <x v="1323"/>
    <x v="1324"/>
    <n v="0.40451165100975994"/>
    <x v="67"/>
    <x v="1"/>
    <m/>
  </r>
  <r>
    <x v="344"/>
    <x v="1"/>
    <d v="2013-12-31T00:00:00"/>
    <n v="2530809000"/>
    <n v="699294000"/>
    <n v="729055000"/>
    <n v="0"/>
    <n v="117580000"/>
    <n v="846635000"/>
    <x v="1341"/>
    <x v="1324"/>
    <x v="1325"/>
    <n v="0.38915619471876384"/>
    <x v="67"/>
    <x v="1"/>
    <m/>
  </r>
  <r>
    <x v="344"/>
    <x v="2"/>
    <d v="2014-12-31T00:00:00"/>
    <n v="2665456000"/>
    <n v="778896000"/>
    <n v="764799000"/>
    <n v="0"/>
    <n v="128582000"/>
    <n v="893381000"/>
    <x v="1342"/>
    <x v="1325"/>
    <x v="1326"/>
    <n v="0.37261129052589875"/>
    <x v="67"/>
    <x v="1"/>
    <m/>
  </r>
  <r>
    <x v="344"/>
    <x v="3"/>
    <d v="2015-12-31T00:00:00"/>
    <n v="3018227000"/>
    <n v="987357000"/>
    <n v="785179000"/>
    <n v="0"/>
    <n v="137596000"/>
    <n v="922775000"/>
    <x v="1343"/>
    <x v="1326"/>
    <x v="1327"/>
    <n v="0.3671344136806145"/>
    <x v="67"/>
    <x v="1"/>
    <m/>
  </r>
  <r>
    <x v="345"/>
    <x v="0"/>
    <d v="2012-12-31T00:00:00"/>
    <n v="16537000000"/>
    <n v="9373000000"/>
    <n v="914000000"/>
    <n v="0"/>
    <n v="1787000000"/>
    <n v="2701000000"/>
    <x v="1344"/>
    <x v="1327"/>
    <x v="1328"/>
    <n v="0.26987966378424139"/>
    <x v="11"/>
    <x v="5"/>
    <m/>
  </r>
  <r>
    <x v="345"/>
    <x v="1"/>
    <d v="2013-12-31T00:00:00"/>
    <n v="17087000000"/>
    <n v="9817000000"/>
    <n v="934000000"/>
    <n v="0"/>
    <n v="1901000000"/>
    <n v="2835000000"/>
    <x v="1345"/>
    <x v="1328"/>
    <x v="1329"/>
    <n v="0.25955404693626732"/>
    <x v="11"/>
    <x v="5"/>
    <m/>
  </r>
  <r>
    <x v="345"/>
    <x v="2"/>
    <d v="2014-12-31T00:00:00"/>
    <n v="18467000000"/>
    <n v="11031000000"/>
    <n v="981000000"/>
    <n v="0"/>
    <n v="1945000000"/>
    <n v="2926000000"/>
    <x v="1346"/>
    <x v="1329"/>
    <x v="1330"/>
    <n v="0.24421941842205014"/>
    <x v="11"/>
    <x v="5"/>
    <m/>
  </r>
  <r>
    <x v="345"/>
    <x v="3"/>
    <d v="2015-12-31T00:00:00"/>
    <n v="17489000000"/>
    <n v="9811000000"/>
    <n v="997000000"/>
    <n v="0"/>
    <n v="2034000000"/>
    <n v="3031000000"/>
    <x v="1347"/>
    <x v="1330"/>
    <x v="1331"/>
    <n v="0.26570987477843216"/>
    <x v="11"/>
    <x v="5"/>
    <m/>
  </r>
  <r>
    <x v="346"/>
    <x v="0"/>
    <d v="2012-12-31T00:00:00"/>
    <n v="4256157000"/>
    <n v="800380000"/>
    <n v="376687000"/>
    <n v="0"/>
    <n v="1068382000"/>
    <n v="1445069000"/>
    <x v="1348"/>
    <x v="1331"/>
    <x v="1332"/>
    <n v="0.47242336220209924"/>
    <x v="14"/>
    <x v="7"/>
    <m/>
  </r>
  <r>
    <x v="346"/>
    <x v="1"/>
    <d v="2013-12-31T00:00:00"/>
    <n v="4543849000"/>
    <n v="837946000"/>
    <n v="402369000"/>
    <n v="0"/>
    <n v="1107700000"/>
    <n v="1510069000"/>
    <x v="1349"/>
    <x v="1332"/>
    <x v="1333"/>
    <n v="0.48325417503970752"/>
    <x v="14"/>
    <x v="7"/>
    <m/>
  </r>
  <r>
    <x v="346"/>
    <x v="2"/>
    <d v="2014-12-31T00:00:00"/>
    <n v="4870818000"/>
    <n v="882803000"/>
    <n v="446845000"/>
    <n v="0"/>
    <n v="1143827000"/>
    <n v="1590672000"/>
    <x v="1350"/>
    <x v="1333"/>
    <x v="1334"/>
    <n v="0.49218488557774076"/>
    <x v="14"/>
    <x v="7"/>
    <m/>
  </r>
  <r>
    <x v="346"/>
    <x v="3"/>
    <d v="2015-12-31T00:00:00"/>
    <n v="5266103000"/>
    <n v="960192000"/>
    <n v="452835000"/>
    <n v="0"/>
    <n v="1177568000"/>
    <n v="1630403000"/>
    <x v="1351"/>
    <x v="1334"/>
    <x v="1335"/>
    <n v="0.50806222362152809"/>
    <x v="14"/>
    <x v="7"/>
    <m/>
  </r>
  <r>
    <x v="347"/>
    <x v="0"/>
    <d v="2013-02-02T00:00:00"/>
    <n v="24380510000"/>
    <n v="17889249000"/>
    <n v="4884284000"/>
    <n v="0"/>
    <n v="78900000"/>
    <n v="4963184000"/>
    <x v="1352"/>
    <x v="1335"/>
    <x v="1336"/>
    <n v="6.2676170432858044E-2"/>
    <x v="25"/>
    <x v="1"/>
    <m/>
  </r>
  <r>
    <x v="347"/>
    <x v="1"/>
    <d v="2014-02-01T00:00:00"/>
    <n v="23114000000"/>
    <n v="17082000000"/>
    <n v="4735000000"/>
    <n v="0"/>
    <n v="55000000"/>
    <n v="4790000000"/>
    <x v="1353"/>
    <x v="802"/>
    <x v="1337"/>
    <n v="5.3733667906896251E-2"/>
    <x v="25"/>
    <x v="1"/>
    <m/>
  </r>
  <r>
    <x v="347"/>
    <x v="2"/>
    <d v="2015-01-31T00:00:00"/>
    <n v="22492000000"/>
    <n v="16691000000"/>
    <n v="4816000000"/>
    <n v="0"/>
    <n v="62000000"/>
    <n v="4878000000"/>
    <x v="1354"/>
    <x v="1336"/>
    <x v="1338"/>
    <n v="4.1036813089098345E-2"/>
    <x v="25"/>
    <x v="1"/>
    <m/>
  </r>
  <r>
    <x v="347"/>
    <x v="3"/>
    <d v="2016-01-30T00:00:00"/>
    <n v="21059000000"/>
    <n v="15545000000"/>
    <n v="4600000000"/>
    <n v="0"/>
    <n v="67000000"/>
    <n v="4667000000"/>
    <x v="1355"/>
    <x v="1337"/>
    <x v="1339"/>
    <n v="4.0220333349161877E-2"/>
    <x v="25"/>
    <x v="1"/>
    <m/>
  </r>
  <r>
    <x v="348"/>
    <x v="0"/>
    <d v="2012-12-31T00:00:00"/>
    <n v="1913149000"/>
    <n v="1055844000"/>
    <n v="356817000"/>
    <n v="0"/>
    <n v="31652000"/>
    <n v="388469000"/>
    <x v="1356"/>
    <x v="1338"/>
    <x v="1340"/>
    <n v="0.24505984635802019"/>
    <x v="53"/>
    <x v="0"/>
    <m/>
  </r>
  <r>
    <x v="348"/>
    <x v="1"/>
    <d v="2013-12-31T00:00:00"/>
    <n v="2142807000"/>
    <n v="1178173000"/>
    <n v="390610000"/>
    <n v="0"/>
    <n v="38405000"/>
    <n v="429015000"/>
    <x v="1357"/>
    <x v="1339"/>
    <x v="1341"/>
    <n v="0.24996138242968219"/>
    <x v="53"/>
    <x v="0"/>
    <m/>
  </r>
  <r>
    <x v="348"/>
    <x v="2"/>
    <d v="2014-12-31T00:00:00"/>
    <n v="2555601000"/>
    <n v="1461190000"/>
    <n v="489937000"/>
    <n v="0"/>
    <n v="48138000"/>
    <n v="538075000"/>
    <x v="1358"/>
    <x v="1340"/>
    <x v="1342"/>
    <n v="0.21769282450585986"/>
    <x v="53"/>
    <x v="0"/>
    <m/>
  </r>
  <r>
    <x v="348"/>
    <x v="3"/>
    <d v="2015-12-31T00:00:00"/>
    <n v="2985908000"/>
    <n v="1719723000"/>
    <n v="712803000"/>
    <n v="0"/>
    <n v="65770000"/>
    <n v="778573000"/>
    <x v="1359"/>
    <x v="1341"/>
    <x v="1343"/>
    <n v="0.16330442866960401"/>
    <x v="53"/>
    <x v="0"/>
    <m/>
  </r>
  <r>
    <x v="349"/>
    <x v="0"/>
    <d v="2012-12-31T00:00:00"/>
    <n v="9647000000"/>
    <n v="6646000000"/>
    <n v="359000000"/>
    <n v="0"/>
    <n v="1090000000"/>
    <n v="1449000000"/>
    <x v="1360"/>
    <x v="1342"/>
    <x v="1344"/>
    <n v="0.1608790297501814"/>
    <x v="10"/>
    <x v="5"/>
    <m/>
  </r>
  <r>
    <x v="349"/>
    <x v="1"/>
    <d v="2013-12-31T00:00:00"/>
    <n v="10557000000"/>
    <n v="7186000000"/>
    <n v="574000000"/>
    <n v="0"/>
    <n v="1113000000"/>
    <n v="1687000000"/>
    <x v="1361"/>
    <x v="1343"/>
    <x v="1345"/>
    <n v="0.15951501373496257"/>
    <x v="10"/>
    <x v="5"/>
    <m/>
  </r>
  <r>
    <x v="349"/>
    <x v="2"/>
    <d v="2014-12-31T00:00:00"/>
    <n v="11035000000"/>
    <n v="7689000000"/>
    <n v="414000000"/>
    <n v="0"/>
    <n v="1156000000"/>
    <n v="1570000000"/>
    <x v="1362"/>
    <x v="1344"/>
    <x v="1346"/>
    <n v="0.16094245582238331"/>
    <x v="10"/>
    <x v="5"/>
    <m/>
  </r>
  <r>
    <x v="349"/>
    <x v="3"/>
    <d v="2015-12-31T00:00:00"/>
    <n v="10231000000"/>
    <n v="6648000000"/>
    <n v="397000000"/>
    <n v="0"/>
    <n v="1250000000"/>
    <n v="1647000000"/>
    <x v="1363"/>
    <x v="1345"/>
    <x v="1347"/>
    <n v="0.18922881438764538"/>
    <x v="10"/>
    <x v="5"/>
    <m/>
  </r>
  <r>
    <x v="350"/>
    <x v="0"/>
    <d v="2012-12-31T00:00:00"/>
    <n v="11240000000"/>
    <n v="429000000"/>
    <n v="6073000000"/>
    <n v="0"/>
    <n v="1441000000"/>
    <n v="7514000000"/>
    <x v="1364"/>
    <x v="1346"/>
    <x v="1348"/>
    <n v="0.29332740213523134"/>
    <x v="35"/>
    <x v="6"/>
    <m/>
  </r>
  <r>
    <x v="350"/>
    <x v="1"/>
    <d v="2013-12-31T00:00:00"/>
    <n v="8602000000"/>
    <n v="291000000"/>
    <n v="5808000000"/>
    <n v="0"/>
    <n v="576000000"/>
    <n v="6384000000"/>
    <x v="1365"/>
    <x v="1347"/>
    <x v="1349"/>
    <n v="0.22401767030923042"/>
    <x v="35"/>
    <x v="6"/>
    <m/>
  </r>
  <r>
    <x v="350"/>
    <x v="2"/>
    <d v="2014-12-31T00:00:00"/>
    <n v="8707000000"/>
    <n v="235000000"/>
    <n v="5518000000"/>
    <n v="0"/>
    <n v="367000000"/>
    <n v="5885000000"/>
    <x v="1366"/>
    <x v="1348"/>
    <x v="1350"/>
    <n v="0.29711726197312505"/>
    <x v="35"/>
    <x v="6"/>
    <m/>
  </r>
  <r>
    <x v="350"/>
    <x v="3"/>
    <d v="2015-12-31T00:00:00"/>
    <n v="8533000000"/>
    <n v="219000000"/>
    <n v="5120000000"/>
    <n v="0"/>
    <n v="205000000"/>
    <n v="5325000000"/>
    <x v="1367"/>
    <x v="1349"/>
    <x v="1351"/>
    <n v="0.35028712059064809"/>
    <x v="35"/>
    <x v="6"/>
    <m/>
  </r>
  <r>
    <x v="351"/>
    <x v="0"/>
    <d v="2013-06-28T00:00:00"/>
    <n v="14351000000"/>
    <n v="10411000000"/>
    <n v="635000000"/>
    <n v="1133000000"/>
    <n v="79000000"/>
    <n v="1847000000"/>
    <x v="1368"/>
    <x v="1350"/>
    <x v="1352"/>
    <n v="0.14584349522681347"/>
    <x v="111"/>
    <x v="2"/>
    <m/>
  </r>
  <r>
    <x v="351"/>
    <x v="1"/>
    <d v="2014-06-27T00:00:00"/>
    <n v="13724000000"/>
    <n v="9878000000"/>
    <n v="722000000"/>
    <n v="1226000000"/>
    <n v="98000000"/>
    <n v="2046000000"/>
    <x v="438"/>
    <x v="1351"/>
    <x v="1353"/>
    <n v="0.13115709705625181"/>
    <x v="111"/>
    <x v="2"/>
    <m/>
  </r>
  <r>
    <x v="351"/>
    <x v="2"/>
    <d v="2015-07-03T00:00:00"/>
    <n v="13739000000"/>
    <n v="9930000000"/>
    <n v="237000000"/>
    <n v="1353000000"/>
    <n v="129000000"/>
    <n v="1719000000"/>
    <x v="1369"/>
    <x v="1352"/>
    <x v="1354"/>
    <n v="0.1521216973578863"/>
    <x v="111"/>
    <x v="2"/>
    <m/>
  </r>
  <r>
    <x v="351"/>
    <x v="3"/>
    <d v="2016-07-01T00:00:00"/>
    <n v="11160000000"/>
    <n v="8545000000"/>
    <n v="635000000"/>
    <n v="1237000000"/>
    <n v="123000000"/>
    <n v="1995000000"/>
    <x v="1370"/>
    <x v="292"/>
    <x v="1355"/>
    <n v="5.5555555555555552E-2"/>
    <x v="111"/>
    <x v="2"/>
    <m/>
  </r>
  <r>
    <x v="352"/>
    <x v="0"/>
    <d v="2013-02-28T00:00:00"/>
    <n v="2796100000"/>
    <n v="1687800000"/>
    <n v="585400000"/>
    <n v="0"/>
    <n v="0"/>
    <n v="585400000"/>
    <x v="1371"/>
    <x v="1353"/>
    <x v="1356"/>
    <n v="0.18701047888129896"/>
    <x v="112"/>
    <x v="4"/>
    <m/>
  </r>
  <r>
    <x v="352"/>
    <x v="1"/>
    <d v="2014-02-28T00:00:00"/>
    <n v="4867700000"/>
    <n v="2876000000"/>
    <n v="895100000"/>
    <n v="0"/>
    <n v="0"/>
    <n v="895100000"/>
    <x v="1372"/>
    <x v="1354"/>
    <x v="1357"/>
    <n v="0.22528093350042114"/>
    <x v="112"/>
    <x v="4"/>
    <m/>
  </r>
  <r>
    <x v="352"/>
    <x v="2"/>
    <d v="2015-02-28T00:00:00"/>
    <n v="6028000000"/>
    <n v="3449400000"/>
    <n v="1078400000"/>
    <n v="0"/>
    <n v="0"/>
    <n v="1078400000"/>
    <x v="1373"/>
    <x v="1355"/>
    <x v="1358"/>
    <n v="0.24887193098871932"/>
    <x v="112"/>
    <x v="4"/>
    <m/>
  </r>
  <r>
    <x v="352"/>
    <x v="3"/>
    <d v="2016-02-29T00:00:00"/>
    <n v="6548400000"/>
    <n v="3606100000"/>
    <n v="1177200000"/>
    <n v="0"/>
    <n v="0"/>
    <n v="1177200000"/>
    <x v="1374"/>
    <x v="1356"/>
    <x v="1359"/>
    <n v="0.26954675951377438"/>
    <x v="112"/>
    <x v="4"/>
    <m/>
  </r>
  <r>
    <x v="353"/>
    <x v="0"/>
    <d v="2013-12-28T00:00:00"/>
    <n v="10889500000"/>
    <n v="6985800000"/>
    <n v="2960300000"/>
    <n v="0"/>
    <n v="0"/>
    <n v="2960300000"/>
    <x v="1375"/>
    <x v="1357"/>
    <x v="1360"/>
    <n v="8.6633913402819229E-2"/>
    <x v="110"/>
    <x v="1"/>
    <m/>
  </r>
  <r>
    <x v="353"/>
    <x v="1"/>
    <d v="2015-01-03T00:00:00"/>
    <n v="11338600000"/>
    <n v="7235900000"/>
    <n v="2814600000"/>
    <n v="0"/>
    <n v="0"/>
    <n v="2814600000"/>
    <x v="1376"/>
    <x v="1358"/>
    <x v="1361"/>
    <n v="0.113603090328612"/>
    <x v="110"/>
    <x v="1"/>
    <m/>
  </r>
  <r>
    <x v="353"/>
    <x v="2"/>
    <d v="2016-01-02T00:00:00"/>
    <n v="11171800000"/>
    <n v="7099800000"/>
    <n v="2681100000"/>
    <n v="0"/>
    <n v="0"/>
    <n v="2681100000"/>
    <x v="1377"/>
    <x v="1359"/>
    <x v="1362"/>
    <n v="0.12450097567088562"/>
    <x v="110"/>
    <x v="1"/>
    <m/>
  </r>
  <r>
    <x v="353"/>
    <x v="3"/>
    <d v="2016-12-31T00:00:00"/>
    <n v="11406900000"/>
    <n v="7139700000"/>
    <n v="2798900000"/>
    <n v="0"/>
    <n v="0"/>
    <n v="2798900000"/>
    <x v="1378"/>
    <x v="1360"/>
    <x v="1363"/>
    <n v="0.12872033593702056"/>
    <x v="110"/>
    <x v="1"/>
    <m/>
  </r>
  <r>
    <x v="354"/>
    <x v="0"/>
    <d v="2013-09-27T00:00:00"/>
    <n v="1792000000"/>
    <n v="1025400000"/>
    <n v="159700000"/>
    <n v="226300000"/>
    <n v="29100000"/>
    <n v="415100000"/>
    <x v="1379"/>
    <x v="1361"/>
    <x v="1364"/>
    <n v="0.19614955357142858"/>
    <x v="7"/>
    <x v="2"/>
    <m/>
  </r>
  <r>
    <x v="354"/>
    <x v="1"/>
    <d v="2014-10-03T00:00:00"/>
    <n v="2291500000"/>
    <n v="1268800000"/>
    <n v="179100000"/>
    <n v="252200000"/>
    <n v="25900000"/>
    <n v="457200000"/>
    <x v="1380"/>
    <x v="1362"/>
    <x v="1365"/>
    <n v="0.24678158411520837"/>
    <x v="7"/>
    <x v="2"/>
    <m/>
  </r>
  <r>
    <x v="354"/>
    <x v="2"/>
    <d v="2015-10-02T00:00:00"/>
    <n v="3258400000"/>
    <n v="1703900000"/>
    <n v="191300000"/>
    <n v="303200000"/>
    <n v="33500000"/>
    <n v="528000000"/>
    <x v="1381"/>
    <x v="1363"/>
    <x v="1366"/>
    <n v="0.31503191750552417"/>
    <x v="7"/>
    <x v="2"/>
    <m/>
  </r>
  <r>
    <x v="354"/>
    <x v="3"/>
    <d v="2016-09-30T00:00:00"/>
    <n v="3289000000"/>
    <n v="1623800000"/>
    <n v="195900000"/>
    <n v="312400000"/>
    <n v="33400000"/>
    <n v="541700000"/>
    <x v="1382"/>
    <x v="1364"/>
    <x v="1367"/>
    <n v="0.34159318941927636"/>
    <x v="7"/>
    <x v="2"/>
    <m/>
  </r>
  <r>
    <x v="355"/>
    <x v="0"/>
    <d v="2012-12-31T00:00:00"/>
    <n v="2730000000"/>
    <n v="245000000"/>
    <n v="835000000"/>
    <n v="0"/>
    <n v="811000000"/>
    <n v="1646000000"/>
    <x v="1383"/>
    <x v="1365"/>
    <x v="1368"/>
    <n v="0.30732600732600734"/>
    <x v="27"/>
    <x v="9"/>
    <m/>
  </r>
  <r>
    <x v="355"/>
    <x v="1"/>
    <d v="2013-12-31T00:00:00"/>
    <n v="3371000000"/>
    <n v="328000000"/>
    <n v="1052000000"/>
    <n v="0"/>
    <n v="787000000"/>
    <n v="1839000000"/>
    <x v="78"/>
    <x v="1366"/>
    <x v="1369"/>
    <n v="0.3571640462770691"/>
    <x v="27"/>
    <x v="9"/>
    <m/>
  </r>
  <r>
    <x v="355"/>
    <x v="2"/>
    <d v="2014-12-31T00:00:00"/>
    <n v="4038000000"/>
    <n v="427000000"/>
    <n v="1296000000"/>
    <n v="0"/>
    <n v="942000000"/>
    <n v="2238000000"/>
    <x v="1384"/>
    <x v="1367"/>
    <x v="1370"/>
    <n v="0.34001981178801388"/>
    <x v="27"/>
    <x v="9"/>
    <m/>
  </r>
  <r>
    <x v="355"/>
    <x v="3"/>
    <d v="2015-12-31T00:00:00"/>
    <n v="3133000000"/>
    <n v="689000000"/>
    <n v="1208000000"/>
    <n v="0"/>
    <n v="1091000000"/>
    <n v="2299000000"/>
    <x v="1385"/>
    <x v="1368"/>
    <x v="1371"/>
    <n v="4.6281519310564956E-2"/>
    <x v="27"/>
    <x v="9"/>
    <m/>
  </r>
  <r>
    <x v="356"/>
    <x v="0"/>
    <d v="2012-12-31T00:00:00"/>
    <n v="10793000000"/>
    <n v="362000000"/>
    <n v="2123000000"/>
    <n v="0"/>
    <n v="4549000000"/>
    <n v="6672000000"/>
    <x v="1386"/>
    <x v="1369"/>
    <x v="1372"/>
    <n v="0.34828129343092745"/>
    <x v="34"/>
    <x v="6"/>
    <m/>
  </r>
  <r>
    <x v="356"/>
    <x v="1"/>
    <d v="2013-12-31T00:00:00"/>
    <n v="11813000000"/>
    <n v="374000000"/>
    <n v="2484000000"/>
    <n v="0"/>
    <n v="5445000000"/>
    <n v="7929000000"/>
    <x v="1387"/>
    <x v="1370"/>
    <x v="1373"/>
    <n v="0.29713028019977988"/>
    <x v="34"/>
    <x v="6"/>
    <m/>
  </r>
  <r>
    <x v="356"/>
    <x v="2"/>
    <d v="2014-12-31T00:00:00"/>
    <n v="12727000000"/>
    <n v="470000000"/>
    <n v="2927000000"/>
    <n v="0"/>
    <n v="5492000000"/>
    <n v="8419000000"/>
    <x v="1388"/>
    <x v="1371"/>
    <x v="1374"/>
    <n v="0.30156360493439144"/>
    <x v="34"/>
    <x v="6"/>
    <m/>
  </r>
  <r>
    <x v="356"/>
    <x v="3"/>
    <d v="2015-12-31T00:00:00"/>
    <n v="13620000000"/>
    <n v="607000000"/>
    <n v="3264000000"/>
    <n v="0"/>
    <n v="5690000000"/>
    <n v="8954000000"/>
    <x v="1389"/>
    <x v="1372"/>
    <x v="1375"/>
    <n v="0.29801762114537445"/>
    <x v="34"/>
    <x v="6"/>
    <m/>
  </r>
  <r>
    <x v="357"/>
    <x v="0"/>
    <d v="2013-12-31T00:00:00"/>
    <n v="9021000000"/>
    <n v="3002000000"/>
    <n v="4089000000"/>
    <n v="536000000"/>
    <n v="138000000"/>
    <n v="4763000000"/>
    <x v="244"/>
    <x v="1373"/>
    <x v="1376"/>
    <n v="0.13923068395964971"/>
    <x v="5"/>
    <x v="3"/>
    <m/>
  </r>
  <r>
    <x v="357"/>
    <x v="1"/>
    <d v="2014-12-31T00:00:00"/>
    <n v="9675000000"/>
    <n v="3319000000"/>
    <n v="4308000000"/>
    <n v="614000000"/>
    <n v="188000000"/>
    <n v="5110000000"/>
    <x v="1390"/>
    <x v="1374"/>
    <x v="1377"/>
    <n v="0.12878552971576226"/>
    <x v="5"/>
    <x v="3"/>
    <m/>
  </r>
  <r>
    <x v="357"/>
    <x v="2"/>
    <d v="2015-12-31T00:00:00"/>
    <n v="9946000000"/>
    <n v="3344000000"/>
    <n v="3906000000"/>
    <n v="625000000"/>
    <n v="210000000"/>
    <n v="4741000000"/>
    <x v="1391"/>
    <x v="1375"/>
    <x v="1378"/>
    <n v="0.18711039613915142"/>
    <x v="5"/>
    <x v="3"/>
    <m/>
  </r>
  <r>
    <x v="357"/>
    <x v="3"/>
    <d v="2016-12-31T00:00:00"/>
    <n v="11325000000"/>
    <n v="3830000000"/>
    <n v="4295000000"/>
    <n v="715000000"/>
    <n v="319000000"/>
    <n v="5329000000"/>
    <x v="1392"/>
    <x v="1376"/>
    <x v="1379"/>
    <n v="0.19125827814569538"/>
    <x v="5"/>
    <x v="3"/>
    <m/>
  </r>
  <r>
    <x v="358"/>
    <x v="0"/>
    <d v="2013-03-29T00:00:00"/>
    <n v="6906000000"/>
    <n v="1175000000"/>
    <n v="3236000000"/>
    <n v="1026000000"/>
    <n v="286000000"/>
    <n v="4548000000"/>
    <x v="1393"/>
    <x v="144"/>
    <x v="1380"/>
    <n v="0.17130031856356792"/>
    <x v="6"/>
    <x v="2"/>
    <m/>
  </r>
  <r>
    <x v="358"/>
    <x v="1"/>
    <d v="2014-03-28T00:00:00"/>
    <n v="4183000000"/>
    <n v="791000000"/>
    <n v="2186000000"/>
    <n v="722000000"/>
    <n v="93000000"/>
    <n v="3001000000"/>
    <x v="1394"/>
    <x v="1377"/>
    <x v="1381"/>
    <n v="9.3473583552474301E-2"/>
    <x v="6"/>
    <x v="2"/>
    <m/>
  </r>
  <r>
    <x v="358"/>
    <x v="2"/>
    <d v="2015-04-03T00:00:00"/>
    <n v="3956000000"/>
    <n v="727000000"/>
    <n v="2012000000"/>
    <n v="812000000"/>
    <n v="87000000"/>
    <n v="2911000000"/>
    <x v="1395"/>
    <x v="1378"/>
    <x v="1382"/>
    <n v="8.0384226491405461E-2"/>
    <x v="6"/>
    <x v="2"/>
    <m/>
  </r>
  <r>
    <x v="358"/>
    <x v="3"/>
    <d v="2016-04-01T00:00:00"/>
    <n v="3600000000"/>
    <n v="615000000"/>
    <n v="1587000000"/>
    <n v="748000000"/>
    <n v="57000000"/>
    <n v="2392000000"/>
    <x v="1396"/>
    <x v="1379"/>
    <x v="1383"/>
    <n v="0.16472222222222221"/>
    <x v="6"/>
    <x v="2"/>
    <m/>
  </r>
  <r>
    <x v="359"/>
    <x v="0"/>
    <d v="2013-06-29T00:00:00"/>
    <n v="44411233000"/>
    <n v="36414626000"/>
    <n v="6338129000"/>
    <n v="0"/>
    <n v="0"/>
    <n v="6338129000"/>
    <x v="1397"/>
    <x v="1380"/>
    <x v="1384"/>
    <n v="3.7343660330259237E-2"/>
    <x v="113"/>
    <x v="4"/>
    <m/>
  </r>
  <r>
    <x v="359"/>
    <x v="1"/>
    <d v="2014-06-28T00:00:00"/>
    <n v="46516712000"/>
    <n v="38335677000"/>
    <n v="0"/>
    <n v="0"/>
    <n v="0"/>
    <n v="0"/>
    <x v="1398"/>
    <x v="1381"/>
    <x v="1385"/>
    <n v="0.17587302817103667"/>
    <x v="113"/>
    <x v="4"/>
    <m/>
  </r>
  <r>
    <x v="359"/>
    <x v="2"/>
    <d v="2015-06-27T00:00:00"/>
    <n v="48680752000"/>
    <n v="40129236000"/>
    <n v="0"/>
    <n v="0"/>
    <n v="0"/>
    <n v="0"/>
    <x v="1399"/>
    <x v="1382"/>
    <x v="1386"/>
    <n v="0.17566524033975481"/>
    <x v="113"/>
    <x v="4"/>
    <m/>
  </r>
  <r>
    <x v="359"/>
    <x v="3"/>
    <d v="2016-07-02T00:00:00"/>
    <n v="50366919000"/>
    <n v="41326447000"/>
    <n v="0"/>
    <n v="0"/>
    <n v="0"/>
    <n v="0"/>
    <x v="1400"/>
    <x v="1383"/>
    <x v="1387"/>
    <n v="0.17949225760662471"/>
    <x v="113"/>
    <x v="4"/>
    <m/>
  </r>
  <r>
    <x v="360"/>
    <x v="0"/>
    <d v="2012-12-31T00:00:00"/>
    <n v="127434000000"/>
    <n v="55228000000"/>
    <n v="41066000000"/>
    <n v="0"/>
    <n v="18143000000"/>
    <n v="59209000000"/>
    <x v="1401"/>
    <x v="1384"/>
    <x v="1388"/>
    <n v="0.10199004975124377"/>
    <x v="61"/>
    <x v="10"/>
    <m/>
  </r>
  <r>
    <x v="360"/>
    <x v="1"/>
    <d v="2013-12-31T00:00:00"/>
    <n v="128752000000"/>
    <n v="51191000000"/>
    <n v="28414000000"/>
    <n v="0"/>
    <n v="18395000000"/>
    <n v="46809000000"/>
    <x v="1402"/>
    <x v="1385"/>
    <x v="1389"/>
    <n v="0.23884677519572511"/>
    <x v="61"/>
    <x v="10"/>
    <m/>
  </r>
  <r>
    <x v="360"/>
    <x v="2"/>
    <d v="2014-12-31T00:00:00"/>
    <n v="132447000000"/>
    <n v="60145000000"/>
    <n v="41817000000"/>
    <n v="0"/>
    <n v="18273000000"/>
    <n v="60090000000"/>
    <x v="1403"/>
    <x v="1386"/>
    <x v="1390"/>
    <n v="9.2202918903410425E-2"/>
    <x v="61"/>
    <x v="10"/>
    <m/>
  </r>
  <r>
    <x v="360"/>
    <x v="3"/>
    <d v="2015-12-31T00:00:00"/>
    <n v="146801000000"/>
    <n v="67046000000"/>
    <n v="32954000000"/>
    <n v="0"/>
    <n v="22016000000"/>
    <n v="54970000000"/>
    <x v="1404"/>
    <x v="1387"/>
    <x v="1391"/>
    <n v="0.16883399976839394"/>
    <x v="61"/>
    <x v="10"/>
    <m/>
  </r>
  <r>
    <x v="361"/>
    <x v="0"/>
    <d v="2013-12-31T00:00:00"/>
    <n v="4206100000"/>
    <n v="2545600000"/>
    <n v="1193800000"/>
    <n v="0"/>
    <n v="0"/>
    <n v="1193800000"/>
    <x v="1405"/>
    <x v="1388"/>
    <x v="1392"/>
    <n v="0.11095789448657901"/>
    <x v="114"/>
    <x v="4"/>
    <m/>
  </r>
  <r>
    <x v="361"/>
    <x v="1"/>
    <d v="2014-12-31T00:00:00"/>
    <n v="4146300000"/>
    <n v="2493300000"/>
    <n v="1163900000"/>
    <n v="0"/>
    <n v="0"/>
    <n v="1163900000"/>
    <x v="1406"/>
    <x v="1389"/>
    <x v="1393"/>
    <n v="0.11796059137061959"/>
    <x v="114"/>
    <x v="4"/>
    <m/>
  </r>
  <r>
    <x v="361"/>
    <x v="2"/>
    <d v="2015-12-31T00:00:00"/>
    <n v="3567500000"/>
    <n v="2163500000"/>
    <n v="1051800000"/>
    <n v="0"/>
    <n v="0"/>
    <n v="1051800000"/>
    <x v="1407"/>
    <x v="1390"/>
    <x v="1394"/>
    <n v="9.8724597056762439E-2"/>
    <x v="114"/>
    <x v="4"/>
    <m/>
  </r>
  <r>
    <x v="361"/>
    <x v="3"/>
    <d v="2016-12-31T00:00:00"/>
    <n v="4885000000"/>
    <n v="3003100000"/>
    <n v="1597300000"/>
    <n v="0"/>
    <n v="0"/>
    <n v="1597300000"/>
    <x v="1408"/>
    <x v="1391"/>
    <x v="1395"/>
    <n v="5.8259979529170933E-2"/>
    <x v="114"/>
    <x v="4"/>
    <m/>
  </r>
  <r>
    <x v="362"/>
    <x v="0"/>
    <d v="2012-12-31T00:00:00"/>
    <n v="2665000000"/>
    <n v="1174000000"/>
    <n v="728000000"/>
    <n v="183000000"/>
    <n v="0"/>
    <n v="911000000"/>
    <x v="1409"/>
    <x v="1392"/>
    <x v="1396"/>
    <n v="0.2176360225140713"/>
    <x v="6"/>
    <x v="2"/>
    <m/>
  </r>
  <r>
    <x v="362"/>
    <x v="1"/>
    <d v="2013-12-31T00:00:00"/>
    <n v="2692000000"/>
    <n v="1219000000"/>
    <n v="757000000"/>
    <n v="184000000"/>
    <n v="0"/>
    <n v="941000000"/>
    <x v="1410"/>
    <x v="75"/>
    <x v="1397"/>
    <n v="0.1976225854383358"/>
    <x v="6"/>
    <x v="2"/>
    <m/>
  </r>
  <r>
    <x v="362"/>
    <x v="2"/>
    <d v="2014-12-31T00:00:00"/>
    <n v="2732000000"/>
    <n v="1253000000"/>
    <n v="770000000"/>
    <n v="206000000"/>
    <n v="0"/>
    <n v="976000000"/>
    <x v="1411"/>
    <x v="1393"/>
    <x v="1398"/>
    <n v="0.18411420204978038"/>
    <x v="6"/>
    <x v="2"/>
    <m/>
  </r>
  <r>
    <x v="362"/>
    <x v="3"/>
    <d v="2015-12-31T00:00:00"/>
    <n v="2530000000"/>
    <n v="1254000000"/>
    <n v="765000000"/>
    <n v="228000000"/>
    <n v="0"/>
    <n v="993000000"/>
    <x v="1412"/>
    <x v="1394"/>
    <x v="1399"/>
    <n v="0.11185770750988143"/>
    <x v="6"/>
    <x v="2"/>
    <m/>
  </r>
  <r>
    <x v="363"/>
    <x v="0"/>
    <d v="2013-09-30T00:00:00"/>
    <n v="1924400000"/>
    <n v="874838000"/>
    <n v="254468000"/>
    <n v="0"/>
    <n v="45639000"/>
    <n v="300107000"/>
    <x v="1413"/>
    <x v="1395"/>
    <x v="1400"/>
    <n v="0.3894486593223862"/>
    <x v="30"/>
    <x v="0"/>
    <m/>
  </r>
  <r>
    <x v="363"/>
    <x v="1"/>
    <d v="2014-09-30T00:00:00"/>
    <n v="2372906000"/>
    <n v="1105032000"/>
    <n v="276446000"/>
    <n v="0"/>
    <n v="63608000"/>
    <n v="340054000"/>
    <x v="1414"/>
    <x v="1396"/>
    <x v="1401"/>
    <n v="0.39100579626837306"/>
    <x v="30"/>
    <x v="0"/>
    <m/>
  </r>
  <r>
    <x v="363"/>
    <x v="2"/>
    <d v="2015-09-30T00:00:00"/>
    <n v="2707115000"/>
    <n v="1257270000"/>
    <n v="321624000"/>
    <n v="0"/>
    <n v="54219000"/>
    <n v="375843000"/>
    <x v="1415"/>
    <x v="1397"/>
    <x v="1402"/>
    <n v="0.39673305345358434"/>
    <x v="30"/>
    <x v="0"/>
    <m/>
  </r>
  <r>
    <x v="363"/>
    <x v="3"/>
    <d v="2016-09-30T00:00:00"/>
    <n v="3171411000"/>
    <n v="1443348000"/>
    <n v="382858000"/>
    <n v="0"/>
    <n v="77445000"/>
    <n v="460303000"/>
    <x v="1416"/>
    <x v="1398"/>
    <x v="1403"/>
    <n v="0.39974635895505189"/>
    <x v="30"/>
    <x v="0"/>
    <m/>
  </r>
  <r>
    <x v="364"/>
    <x v="0"/>
    <d v="2013-09-27T00:00:00"/>
    <n v="11390000000"/>
    <n v="7739000000"/>
    <n v="1440000000"/>
    <n v="590000000"/>
    <n v="0"/>
    <n v="2030000000"/>
    <x v="1417"/>
    <x v="1399"/>
    <x v="1404"/>
    <n v="0.14231782265144863"/>
    <x v="115"/>
    <x v="2"/>
    <m/>
  </r>
  <r>
    <x v="364"/>
    <x v="1"/>
    <d v="2014-09-26T00:00:00"/>
    <n v="11973000000"/>
    <n v="8001000000"/>
    <n v="1534000000"/>
    <n v="583000000"/>
    <n v="0"/>
    <n v="2117000000"/>
    <x v="1418"/>
    <x v="1400"/>
    <x v="1405"/>
    <n v="0.15493193017622986"/>
    <x v="115"/>
    <x v="2"/>
    <m/>
  </r>
  <r>
    <x v="364"/>
    <x v="2"/>
    <d v="2015-09-25T00:00:00"/>
    <n v="12233000000"/>
    <n v="8146000000"/>
    <n v="1504000000"/>
    <n v="627000000"/>
    <n v="0"/>
    <n v="2131000000"/>
    <x v="1419"/>
    <x v="1401"/>
    <x v="1406"/>
    <n v="0.15989536499632143"/>
    <x v="115"/>
    <x v="2"/>
    <m/>
  </r>
  <r>
    <x v="364"/>
    <x v="3"/>
    <d v="2016-09-30T00:00:00"/>
    <n v="12238000000"/>
    <n v="8205000000"/>
    <n v="1463000000"/>
    <n v="644000000"/>
    <n v="0"/>
    <n v="2107000000"/>
    <x v="1420"/>
    <x v="1402"/>
    <x v="1407"/>
    <n v="0.15737865664324235"/>
    <x v="115"/>
    <x v="2"/>
    <m/>
  </r>
  <r>
    <x v="365"/>
    <x v="0"/>
    <d v="2012-12-30T00:00:00"/>
    <n v="5353197000"/>
    <n v="2943847000"/>
    <n v="1303427000"/>
    <n v="0"/>
    <n v="194039000"/>
    <n v="1497466000"/>
    <x v="1421"/>
    <x v="1403"/>
    <x v="1408"/>
    <n v="0.17034381510712196"/>
    <x v="116"/>
    <x v="1"/>
    <m/>
  </r>
  <r>
    <x v="365"/>
    <x v="1"/>
    <d v="2013-12-29T00:00:00"/>
    <n v="1603123000"/>
    <n v="662769000"/>
    <n v="531932000"/>
    <n v="0"/>
    <n v="74833000"/>
    <n v="606765000"/>
    <x v="1422"/>
    <x v="1404"/>
    <x v="1409"/>
    <n v="0.2080869652546935"/>
    <x v="116"/>
    <x v="1"/>
    <m/>
  </r>
  <r>
    <x v="365"/>
    <x v="2"/>
    <d v="2014-12-31T00:00:00"/>
    <n v="2626141000"/>
    <n v="954990000"/>
    <n v="766854000"/>
    <n v="0"/>
    <n v="151837000"/>
    <n v="918691000"/>
    <x v="1423"/>
    <x v="1405"/>
    <x v="1410"/>
    <n v="0.28652688488546502"/>
    <x v="116"/>
    <x v="1"/>
    <m/>
  </r>
  <r>
    <x v="365"/>
    <x v="3"/>
    <d v="2015-12-31T00:00:00"/>
    <n v="3050945000"/>
    <n v="923336000"/>
    <n v="1068221000"/>
    <n v="0"/>
    <n v="205087000"/>
    <n v="1273308000"/>
    <x v="1424"/>
    <x v="1406"/>
    <x v="1411"/>
    <n v="0.28001193072965919"/>
    <x v="116"/>
    <x v="1"/>
    <m/>
  </r>
  <r>
    <x v="366"/>
    <x v="0"/>
    <d v="2013-02-02T00:00:00"/>
    <n v="73301000000"/>
    <n v="50568000000"/>
    <n v="15110000000"/>
    <n v="0"/>
    <n v="2044000000"/>
    <n v="17154000000"/>
    <x v="1425"/>
    <x v="1407"/>
    <x v="1412"/>
    <n v="7.6110830684438135E-2"/>
    <x v="64"/>
    <x v="1"/>
    <m/>
  </r>
  <r>
    <x v="366"/>
    <x v="1"/>
    <d v="2014-02-01T00:00:00"/>
    <n v="71279000000"/>
    <n v="50039000000"/>
    <n v="14465000000"/>
    <n v="0"/>
    <n v="1996000000"/>
    <n v="16461000000"/>
    <x v="1426"/>
    <x v="1408"/>
    <x v="1413"/>
    <n v="6.7046395151447127E-2"/>
    <x v="64"/>
    <x v="1"/>
    <m/>
  </r>
  <r>
    <x v="366"/>
    <x v="2"/>
    <d v="2015-01-31T00:00:00"/>
    <n v="72618000000"/>
    <n v="51278000000"/>
    <n v="14676000000"/>
    <n v="0"/>
    <n v="2129000000"/>
    <n v="16805000000"/>
    <x v="1427"/>
    <x v="1409"/>
    <x v="1414"/>
    <n v="6.2450081247073727E-2"/>
    <x v="64"/>
    <x v="1"/>
    <m/>
  </r>
  <r>
    <x v="366"/>
    <x v="3"/>
    <d v="2016-01-30T00:00:00"/>
    <n v="73785000000"/>
    <n v="51997000000"/>
    <n v="14665000000"/>
    <n v="0"/>
    <n v="2213000000"/>
    <n v="16878000000"/>
    <x v="1428"/>
    <x v="1410"/>
    <x v="1415"/>
    <n v="6.6544690655282235E-2"/>
    <x v="64"/>
    <x v="1"/>
    <m/>
  </r>
  <r>
    <x v="367"/>
    <x v="0"/>
    <d v="2013-01-31T00:00:00"/>
    <n v="3794249000"/>
    <n v="1630965000"/>
    <n v="1466067000"/>
    <n v="0"/>
    <n v="0"/>
    <n v="1466067000"/>
    <x v="1429"/>
    <x v="1411"/>
    <x v="1416"/>
    <n v="0.18375625848488067"/>
    <x v="82"/>
    <x v="1"/>
    <m/>
  </r>
  <r>
    <x v="367"/>
    <x v="1"/>
    <d v="2014-01-31T00:00:00"/>
    <n v="4031100000"/>
    <n v="1690700000"/>
    <n v="2036100000"/>
    <n v="0"/>
    <n v="0"/>
    <n v="2036100000"/>
    <x v="1430"/>
    <x v="1412"/>
    <x v="1417"/>
    <n v="7.5488080176626726E-2"/>
    <x v="82"/>
    <x v="1"/>
    <m/>
  </r>
  <r>
    <x v="367"/>
    <x v="2"/>
    <d v="2015-01-31T00:00:00"/>
    <n v="4249900000"/>
    <n v="1712700000"/>
    <n v="1645800000"/>
    <n v="0"/>
    <n v="0"/>
    <n v="1645800000"/>
    <x v="1431"/>
    <x v="1413"/>
    <x v="1418"/>
    <n v="0.20974611167321583"/>
    <x v="82"/>
    <x v="1"/>
    <m/>
  </r>
  <r>
    <x v="367"/>
    <x v="3"/>
    <d v="2016-01-31T00:00:00"/>
    <n v="4104900000"/>
    <n v="1613600000"/>
    <n v="1731200000"/>
    <n v="0"/>
    <n v="0"/>
    <n v="1731200000"/>
    <x v="1432"/>
    <x v="1414"/>
    <x v="1419"/>
    <n v="0.18516894443226389"/>
    <x v="82"/>
    <x v="1"/>
    <m/>
  </r>
  <r>
    <x v="368"/>
    <x v="0"/>
    <d v="2013-02-02T00:00:00"/>
    <n v="25878372000"/>
    <n v="18521400000"/>
    <n v="4250446000"/>
    <n v="0"/>
    <n v="0"/>
    <n v="4250446000"/>
    <x v="1433"/>
    <x v="1415"/>
    <x v="1420"/>
    <n v="0.1200433319375732"/>
    <x v="74"/>
    <x v="1"/>
    <m/>
  </r>
  <r>
    <x v="368"/>
    <x v="1"/>
    <d v="2014-02-01T00:00:00"/>
    <n v="27422696000"/>
    <n v="19605037000"/>
    <n v="4467089000"/>
    <n v="0"/>
    <n v="0"/>
    <n v="4467089000"/>
    <x v="1434"/>
    <x v="1416"/>
    <x v="1421"/>
    <n v="0.12218237039859246"/>
    <x v="74"/>
    <x v="1"/>
    <m/>
  </r>
  <r>
    <x v="368"/>
    <x v="2"/>
    <d v="2015-01-31T00:00:00"/>
    <n v="29078407000"/>
    <n v="20776522000"/>
    <n v="4695384000"/>
    <n v="0"/>
    <n v="0"/>
    <n v="4695384000"/>
    <x v="1435"/>
    <x v="1417"/>
    <x v="1422"/>
    <n v="0.1240267735436814"/>
    <x v="74"/>
    <x v="1"/>
    <m/>
  </r>
  <r>
    <x v="368"/>
    <x v="3"/>
    <d v="2016-01-30T00:00:00"/>
    <n v="30944938000"/>
    <n v="22034523000"/>
    <n v="5205715000"/>
    <n v="0"/>
    <n v="0"/>
    <n v="5205715000"/>
    <x v="1436"/>
    <x v="1418"/>
    <x v="1423"/>
    <n v="0.11971909589865716"/>
    <x v="74"/>
    <x v="1"/>
    <m/>
  </r>
  <r>
    <x v="369"/>
    <x v="0"/>
    <d v="2012-12-31T00:00:00"/>
    <n v="3589516000"/>
    <n v="1955682000"/>
    <n v="0"/>
    <n v="0"/>
    <n v="787329000"/>
    <n v="787329000"/>
    <x v="1437"/>
    <x v="1419"/>
    <x v="1424"/>
    <n v="0.23582705857837102"/>
    <x v="12"/>
    <x v="6"/>
    <m/>
  </r>
  <r>
    <x v="369"/>
    <x v="1"/>
    <d v="2013-12-31T00:00:00"/>
    <n v="3494253000"/>
    <n v="1838766000"/>
    <n v="0"/>
    <n v="0"/>
    <n v="819711000"/>
    <n v="819711000"/>
    <x v="1438"/>
    <x v="1420"/>
    <x v="1425"/>
    <n v="0.23918588608208965"/>
    <x v="12"/>
    <x v="6"/>
    <m/>
  </r>
  <r>
    <x v="369"/>
    <x v="2"/>
    <d v="2014-12-31T00:00:00"/>
    <n v="3620095000"/>
    <n v="1903384000"/>
    <n v="0"/>
    <n v="0"/>
    <n v="855908000"/>
    <n v="855908000"/>
    <x v="1439"/>
    <x v="1421"/>
    <x v="1426"/>
    <n v="0.23778464377316064"/>
    <x v="12"/>
    <x v="6"/>
    <m/>
  </r>
  <r>
    <x v="369"/>
    <x v="3"/>
    <d v="2015-12-31T00:00:00"/>
    <n v="3766065000"/>
    <n v="2016212000"/>
    <n v="0"/>
    <n v="0"/>
    <n v="907024000"/>
    <n v="907024000"/>
    <x v="1440"/>
    <x v="1422"/>
    <x v="1427"/>
    <n v="0.22379565939515117"/>
    <x v="12"/>
    <x v="6"/>
    <m/>
  </r>
  <r>
    <x v="370"/>
    <x v="0"/>
    <d v="2012-12-31T00:00:00"/>
    <n v="12509900000"/>
    <n v="7214400000"/>
    <n v="3354900000"/>
    <n v="376400000"/>
    <n v="0"/>
    <n v="3731300000"/>
    <x v="1441"/>
    <x v="1423"/>
    <x v="1428"/>
    <n v="0.1250369707191904"/>
    <x v="5"/>
    <x v="3"/>
    <m/>
  </r>
  <r>
    <x v="370"/>
    <x v="1"/>
    <d v="2013-12-31T00:00:00"/>
    <n v="13090300000"/>
    <n v="7561200000"/>
    <n v="3446300000"/>
    <n v="395500000"/>
    <n v="0"/>
    <n v="3841800000"/>
    <x v="1442"/>
    <x v="1152"/>
    <x v="1429"/>
    <n v="0.1288969695117759"/>
    <x v="5"/>
    <x v="3"/>
    <m/>
  </r>
  <r>
    <x v="370"/>
    <x v="2"/>
    <d v="2014-12-31T00:00:00"/>
    <n v="16889600000"/>
    <n v="9397600000"/>
    <n v="4896100000"/>
    <n v="691100000"/>
    <n v="0"/>
    <n v="5587200000"/>
    <x v="1443"/>
    <x v="1424"/>
    <x v="1430"/>
    <n v="0.11277946191739295"/>
    <x v="5"/>
    <x v="3"/>
    <m/>
  </r>
  <r>
    <x v="370"/>
    <x v="3"/>
    <d v="2015-12-31T00:00:00"/>
    <n v="16965400000"/>
    <n v="9209500000"/>
    <n v="4612100000"/>
    <n v="692300000"/>
    <n v="0"/>
    <n v="5304400000"/>
    <x v="1444"/>
    <x v="1425"/>
    <x v="1431"/>
    <n v="0.14449998231695096"/>
    <x v="5"/>
    <x v="3"/>
    <m/>
  </r>
  <r>
    <x v="371"/>
    <x v="0"/>
    <d v="2012-12-31T00:00:00"/>
    <n v="763000000"/>
    <n v="12000000"/>
    <n v="429000000"/>
    <n v="0"/>
    <n v="26000000"/>
    <n v="455000000"/>
    <x v="1445"/>
    <x v="1426"/>
    <x v="1432"/>
    <n v="0.38794233289646135"/>
    <x v="24"/>
    <x v="1"/>
    <m/>
  </r>
  <r>
    <x v="371"/>
    <x v="1"/>
    <d v="2013-12-31T00:00:00"/>
    <n v="945000000"/>
    <n v="18000000"/>
    <n v="597000000"/>
    <n v="0"/>
    <n v="36000000"/>
    <n v="633000000"/>
    <x v="1446"/>
    <x v="541"/>
    <x v="1433"/>
    <n v="0.31111111111111112"/>
    <x v="24"/>
    <x v="1"/>
    <m/>
  </r>
  <r>
    <x v="371"/>
    <x v="2"/>
    <d v="2014-12-31T00:00:00"/>
    <n v="1246000000"/>
    <n v="40000000"/>
    <n v="801000000"/>
    <n v="0"/>
    <n v="65000000"/>
    <n v="866000000"/>
    <x v="1447"/>
    <x v="1427"/>
    <x v="1434"/>
    <n v="0.27287319422150885"/>
    <x v="24"/>
    <x v="1"/>
    <m/>
  </r>
  <r>
    <x v="371"/>
    <x v="3"/>
    <d v="2015-12-31T00:00:00"/>
    <n v="1492000000"/>
    <n v="58000000"/>
    <n v="1109000000"/>
    <n v="0"/>
    <n v="93000000"/>
    <n v="1202000000"/>
    <x v="1448"/>
    <x v="1428"/>
    <x v="1435"/>
    <n v="0.15549597855227881"/>
    <x v="24"/>
    <x v="1"/>
    <m/>
  </r>
  <r>
    <x v="372"/>
    <x v="0"/>
    <d v="2013-12-31T00:00:00"/>
    <n v="26191000000"/>
    <n v="13307000000"/>
    <n v="3757000000"/>
    <n v="0"/>
    <n v="3821000000"/>
    <n v="7578000000"/>
    <x v="1449"/>
    <x v="1429"/>
    <x v="1436"/>
    <n v="0.2025886754992173"/>
    <x v="13"/>
    <x v="6"/>
    <m/>
  </r>
  <r>
    <x v="372"/>
    <x v="1"/>
    <d v="2014-12-31T00:00:00"/>
    <n v="27174000000"/>
    <n v="13870000000"/>
    <n v="3964000000"/>
    <n v="0"/>
    <n v="3882000000"/>
    <n v="7846000000"/>
    <x v="1450"/>
    <x v="1430"/>
    <x v="1437"/>
    <n v="0.20085375726797675"/>
    <x v="13"/>
    <x v="6"/>
    <m/>
  </r>
  <r>
    <x v="372"/>
    <x v="2"/>
    <d v="2015-12-31T00:00:00"/>
    <n v="26815000000"/>
    <n v="13723000000"/>
    <n v="4094000000"/>
    <n v="0"/>
    <n v="3885000000"/>
    <n v="7979000000"/>
    <x v="1451"/>
    <x v="1431"/>
    <x v="1438"/>
    <n v="0.19067685996643668"/>
    <x v="13"/>
    <x v="6"/>
    <m/>
  </r>
  <r>
    <x v="372"/>
    <x v="3"/>
    <d v="2016-12-31T00:00:00"/>
    <n v="27625000000"/>
    <n v="15070000000"/>
    <n v="4154000000"/>
    <n v="0"/>
    <n v="3985000000"/>
    <n v="8139000000"/>
    <x v="1452"/>
    <x v="1432"/>
    <x v="1439"/>
    <n v="0.15985520361990951"/>
    <x v="13"/>
    <x v="6"/>
    <m/>
  </r>
  <r>
    <x v="373"/>
    <x v="0"/>
    <d v="2012-12-29T00:00:00"/>
    <n v="4664120000"/>
    <n v="3098066000"/>
    <n v="1040287000"/>
    <n v="0"/>
    <n v="88975000"/>
    <n v="1129262000"/>
    <x v="1453"/>
    <x v="1433"/>
    <x v="1440"/>
    <n v="9.3649391525089401E-2"/>
    <x v="117"/>
    <x v="1"/>
    <m/>
  </r>
  <r>
    <x v="373"/>
    <x v="1"/>
    <d v="2013-12-28T00:00:00"/>
    <n v="5164784000"/>
    <n v="3411175000"/>
    <n v="1138934000"/>
    <n v="0"/>
    <n v="100025000"/>
    <n v="1238959000"/>
    <x v="1454"/>
    <x v="1434"/>
    <x v="1441"/>
    <n v="9.9645987131310815E-2"/>
    <x v="117"/>
    <x v="1"/>
    <m/>
  </r>
  <r>
    <x v="373"/>
    <x v="2"/>
    <d v="2014-12-27T00:00:00"/>
    <n v="5711715000"/>
    <n v="3761300000"/>
    <n v="1246308000"/>
    <n v="0"/>
    <n v="114635000"/>
    <n v="1360943000"/>
    <x v="1455"/>
    <x v="1435"/>
    <x v="1442"/>
    <n v="0.10320402891250702"/>
    <x v="117"/>
    <x v="1"/>
    <m/>
  </r>
  <r>
    <x v="373"/>
    <x v="3"/>
    <d v="2015-12-26T00:00:00"/>
    <n v="6226507000"/>
    <n v="4083333000"/>
    <n v="1369097000"/>
    <n v="0"/>
    <n v="123569000"/>
    <n v="1492666000"/>
    <x v="1456"/>
    <x v="1436"/>
    <x v="1443"/>
    <n v="0.10447398517338854"/>
    <x v="117"/>
    <x v="1"/>
    <m/>
  </r>
  <r>
    <x v="374"/>
    <x v="0"/>
    <d v="2013-10-03T00:00:00"/>
    <n v="34374000000"/>
    <n v="32016000000"/>
    <n v="983000000"/>
    <n v="0"/>
    <n v="0"/>
    <n v="983000000"/>
    <x v="1457"/>
    <x v="1437"/>
    <x v="1444"/>
    <n v="4.0001163670215861E-2"/>
    <x v="40"/>
    <x v="4"/>
    <m/>
  </r>
  <r>
    <x v="374"/>
    <x v="1"/>
    <d v="2014-10-03T00:00:00"/>
    <n v="37580000000"/>
    <n v="34895000000"/>
    <n v="1255000000"/>
    <n v="0"/>
    <n v="0"/>
    <n v="1255000000"/>
    <x v="1458"/>
    <x v="1438"/>
    <x v="1445"/>
    <n v="3.8052155401809472E-2"/>
    <x v="40"/>
    <x v="4"/>
    <m/>
  </r>
  <r>
    <x v="374"/>
    <x v="2"/>
    <d v="2015-10-03T00:00:00"/>
    <n v="41373000000"/>
    <n v="37456000000"/>
    <n v="1748000000"/>
    <n v="0"/>
    <n v="0"/>
    <n v="1748000000"/>
    <x v="1459"/>
    <x v="1439"/>
    <x v="1446"/>
    <n v="5.2425494887970416E-2"/>
    <x v="40"/>
    <x v="4"/>
    <m/>
  </r>
  <r>
    <x v="374"/>
    <x v="3"/>
    <d v="2016-10-01T00:00:00"/>
    <n v="36881000000"/>
    <n v="32184000000"/>
    <n v="1864000000"/>
    <n v="0"/>
    <n v="0"/>
    <n v="1864000000"/>
    <x v="1460"/>
    <x v="1440"/>
    <x v="1447"/>
    <n v="7.6814619994034869E-2"/>
    <x v="40"/>
    <x v="4"/>
    <m/>
  </r>
  <r>
    <x v="375"/>
    <x v="0"/>
    <d v="2012-12-31T00:00:00"/>
    <n v="29809000000"/>
    <n v="26045000000"/>
    <n v="1702000000"/>
    <n v="0"/>
    <n v="418000000"/>
    <n v="2120000000"/>
    <x v="1461"/>
    <x v="1441"/>
    <x v="1448"/>
    <n v="5.5151128853701901E-2"/>
    <x v="92"/>
    <x v="9"/>
    <m/>
  </r>
  <r>
    <x v="375"/>
    <x v="1"/>
    <d v="2013-12-31T00:00:00"/>
    <n v="37601000000"/>
    <n v="34085000000"/>
    <n v="2248000000"/>
    <n v="0"/>
    <n v="489000000"/>
    <n v="2737000000"/>
    <x v="1462"/>
    <x v="1442"/>
    <x v="1449"/>
    <n v="2.0717534108135423E-2"/>
    <x v="92"/>
    <x v="9"/>
    <m/>
  </r>
  <r>
    <x v="375"/>
    <x v="2"/>
    <d v="2014-12-31T00:00:00"/>
    <n v="40633000000"/>
    <n v="35673000000"/>
    <n v="2762000000"/>
    <n v="0"/>
    <n v="562000000"/>
    <n v="3324000000"/>
    <x v="1463"/>
    <x v="1443"/>
    <x v="1450"/>
    <n v="4.0262840548322791E-2"/>
    <x v="92"/>
    <x v="9"/>
    <m/>
  </r>
  <r>
    <x v="375"/>
    <x v="3"/>
    <d v="2015-12-31T00:00:00"/>
    <n v="28711000000"/>
    <n v="22466000000"/>
    <n v="2620000000"/>
    <n v="0"/>
    <n v="756000000"/>
    <n v="3376000000"/>
    <x v="1464"/>
    <x v="1444"/>
    <x v="1451"/>
    <n v="9.9926857302079342E-2"/>
    <x v="92"/>
    <x v="9"/>
    <m/>
  </r>
  <r>
    <x v="376"/>
    <x v="0"/>
    <d v="2012-12-31T00:00:00"/>
    <n v="1793557000"/>
    <n v="1189341000"/>
    <n v="247597000"/>
    <n v="0"/>
    <n v="0"/>
    <n v="247597000"/>
    <x v="1465"/>
    <x v="1445"/>
    <x v="1452"/>
    <n v="0.19883337970301473"/>
    <x v="16"/>
    <x v="2"/>
    <m/>
  </r>
  <r>
    <x v="376"/>
    <x v="1"/>
    <d v="2013-12-31T00:00:00"/>
    <n v="2064305000"/>
    <n v="1369438000"/>
    <n v="312367000"/>
    <n v="0"/>
    <n v="0"/>
    <n v="312367000"/>
    <x v="1466"/>
    <x v="1446"/>
    <x v="1453"/>
    <n v="0.18529238654171742"/>
    <x v="16"/>
    <x v="2"/>
    <m/>
  </r>
  <r>
    <x v="376"/>
    <x v="2"/>
    <d v="2014-12-31T00:00:00"/>
    <n v="2446877000"/>
    <n v="1668892000"/>
    <n v="346345000"/>
    <n v="0"/>
    <n v="0"/>
    <n v="346345000"/>
    <x v="1467"/>
    <x v="1447"/>
    <x v="1454"/>
    <n v="0.17640445351360121"/>
    <x v="16"/>
    <x v="2"/>
    <m/>
  </r>
  <r>
    <x v="376"/>
    <x v="3"/>
    <d v="2015-12-31T00:00:00"/>
    <n v="2779541000"/>
    <n v="1855181000"/>
    <n v="390253000"/>
    <n v="0"/>
    <n v="0"/>
    <n v="390253000"/>
    <x v="1468"/>
    <x v="1448"/>
    <x v="1455"/>
    <n v="0.1921565467104101"/>
    <x v="16"/>
    <x v="2"/>
    <m/>
  </r>
  <r>
    <x v="377"/>
    <x v="0"/>
    <d v="2012-12-31T00:00:00"/>
    <n v="12825000000"/>
    <n v="6457000000"/>
    <n v="1804000000"/>
    <n v="1877000000"/>
    <n v="0"/>
    <n v="3681000000"/>
    <x v="1469"/>
    <x v="1449"/>
    <x v="1456"/>
    <n v="0.20951267056530215"/>
    <x v="7"/>
    <x v="2"/>
    <m/>
  </r>
  <r>
    <x v="377"/>
    <x v="1"/>
    <d v="2013-12-31T00:00:00"/>
    <n v="12205000000"/>
    <n v="5841000000"/>
    <n v="1858000000"/>
    <n v="1522000000"/>
    <n v="0"/>
    <n v="3380000000"/>
    <x v="1470"/>
    <x v="1450"/>
    <x v="1457"/>
    <n v="0.24448996312986482"/>
    <x v="7"/>
    <x v="2"/>
    <m/>
  </r>
  <r>
    <x v="377"/>
    <x v="2"/>
    <d v="2014-12-31T00:00:00"/>
    <n v="13045000000"/>
    <n v="5618000000"/>
    <n v="1843000000"/>
    <n v="1358000000"/>
    <n v="0"/>
    <n v="3201000000"/>
    <x v="1471"/>
    <x v="1451"/>
    <x v="1458"/>
    <n v="0.32395553852050596"/>
    <x v="7"/>
    <x v="2"/>
    <m/>
  </r>
  <r>
    <x v="377"/>
    <x v="3"/>
    <d v="2015-12-31T00:00:00"/>
    <n v="13000000000"/>
    <n v="5440000000"/>
    <n v="1748000000"/>
    <n v="1280000000"/>
    <n v="0"/>
    <n v="3028000000"/>
    <x v="1472"/>
    <x v="1452"/>
    <x v="1459"/>
    <n v="0.3486153846153846"/>
    <x v="7"/>
    <x v="2"/>
    <m/>
  </r>
  <r>
    <x v="378"/>
    <x v="0"/>
    <d v="2012-12-29T00:00:00"/>
    <n v="12237000000"/>
    <n v="10019000000"/>
    <n v="1165000000"/>
    <n v="0"/>
    <n v="0"/>
    <n v="1165000000"/>
    <x v="1473"/>
    <x v="975"/>
    <x v="1460"/>
    <n v="8.6050502574160331E-2"/>
    <x v="53"/>
    <x v="0"/>
    <m/>
  </r>
  <r>
    <x v="378"/>
    <x v="1"/>
    <d v="2013-12-28T00:00:00"/>
    <n v="12104000000"/>
    <n v="10131000000"/>
    <n v="1126000000"/>
    <n v="0"/>
    <n v="0"/>
    <n v="1126000000"/>
    <x v="1474"/>
    <x v="1337"/>
    <x v="1461"/>
    <n v="6.9976867151354927E-2"/>
    <x v="53"/>
    <x v="0"/>
    <m/>
  </r>
  <r>
    <x v="378"/>
    <x v="2"/>
    <d v="2015-01-03T00:00:00"/>
    <n v="13878000000"/>
    <n v="11421000000"/>
    <n v="1361000000"/>
    <n v="0"/>
    <n v="0"/>
    <n v="1361000000"/>
    <x v="1475"/>
    <x v="1453"/>
    <x v="1462"/>
    <n v="7.8973915549791038E-2"/>
    <x v="53"/>
    <x v="0"/>
    <m/>
  </r>
  <r>
    <x v="378"/>
    <x v="3"/>
    <d v="2016-01-02T00:00:00"/>
    <n v="13423000000"/>
    <n v="10979000000"/>
    <n v="1304000000"/>
    <n v="0"/>
    <n v="0"/>
    <n v="1304000000"/>
    <x v="1385"/>
    <x v="1454"/>
    <x v="1463"/>
    <n v="8.4928853460478279E-2"/>
    <x v="53"/>
    <x v="0"/>
    <m/>
  </r>
  <r>
    <x v="379"/>
    <x v="0"/>
    <d v="2012-12-31T00:00:00"/>
    <n v="1834921000"/>
    <n v="955624000"/>
    <n v="670602000"/>
    <n v="0"/>
    <n v="0"/>
    <n v="670602000"/>
    <x v="1476"/>
    <x v="1455"/>
    <x v="1464"/>
    <n v="0.11373514173089741"/>
    <x v="82"/>
    <x v="1"/>
    <m/>
  </r>
  <r>
    <x v="379"/>
    <x v="1"/>
    <d v="2013-12-31T00:00:00"/>
    <n v="2332051000"/>
    <n v="1195381000"/>
    <n v="871572000"/>
    <n v="0"/>
    <n v="0"/>
    <n v="871572000"/>
    <x v="1477"/>
    <x v="1456"/>
    <x v="1465"/>
    <n v="0.11367590159906452"/>
    <x v="82"/>
    <x v="1"/>
    <m/>
  </r>
  <r>
    <x v="379"/>
    <x v="2"/>
    <d v="2014-12-31T00:00:00"/>
    <n v="3084370000"/>
    <n v="1572164000"/>
    <n v="1158251000"/>
    <n v="0"/>
    <n v="0"/>
    <n v="1158251000"/>
    <x v="1478"/>
    <x v="1457"/>
    <x v="1466"/>
    <n v="0.11475763283912112"/>
    <x v="82"/>
    <x v="1"/>
    <m/>
  </r>
  <r>
    <x v="379"/>
    <x v="3"/>
    <d v="2015-12-31T00:00:00"/>
    <n v="3963313000"/>
    <n v="2057766000"/>
    <n v="1497000000"/>
    <n v="0"/>
    <n v="0"/>
    <n v="1497000000"/>
    <x v="1479"/>
    <x v="1458"/>
    <x v="1467"/>
    <n v="0.10308219411386384"/>
    <x v="82"/>
    <x v="1"/>
    <m/>
  </r>
  <r>
    <x v="380"/>
    <x v="0"/>
    <d v="2012-12-31T00:00:00"/>
    <n v="1834921000"/>
    <n v="955624000"/>
    <n v="670602000"/>
    <n v="0"/>
    <n v="0"/>
    <n v="670602000"/>
    <x v="1476"/>
    <x v="1455"/>
    <x v="1464"/>
    <n v="0.11373514173089741"/>
    <x v="82"/>
    <x v="1"/>
    <m/>
  </r>
  <r>
    <x v="380"/>
    <x v="1"/>
    <d v="2013-12-31T00:00:00"/>
    <n v="2332051000"/>
    <n v="1195381000"/>
    <n v="871572000"/>
    <n v="0"/>
    <n v="0"/>
    <n v="871572000"/>
    <x v="1477"/>
    <x v="1456"/>
    <x v="1465"/>
    <n v="0.11367590159906452"/>
    <x v="82"/>
    <x v="1"/>
    <m/>
  </r>
  <r>
    <x v="380"/>
    <x v="2"/>
    <d v="2014-12-31T00:00:00"/>
    <n v="3084370000"/>
    <n v="1572164000"/>
    <n v="1158251000"/>
    <n v="0"/>
    <n v="0"/>
    <n v="1158251000"/>
    <x v="1478"/>
    <x v="1457"/>
    <x v="1466"/>
    <n v="0.11475763283912112"/>
    <x v="82"/>
    <x v="1"/>
    <m/>
  </r>
  <r>
    <x v="380"/>
    <x v="3"/>
    <d v="2015-12-31T00:00:00"/>
    <n v="3963313000"/>
    <n v="2057766000"/>
    <n v="1497000000"/>
    <n v="0"/>
    <n v="0"/>
    <n v="1497000000"/>
    <x v="1479"/>
    <x v="1458"/>
    <x v="1467"/>
    <n v="0.10308219411386384"/>
    <x v="82"/>
    <x v="1"/>
    <m/>
  </r>
  <r>
    <x v="381"/>
    <x v="0"/>
    <d v="2012-12-31T00:00:00"/>
    <n v="37152000000"/>
    <n v="17820000000"/>
    <n v="16448000000"/>
    <n v="0"/>
    <n v="1522000000"/>
    <n v="17970000000"/>
    <x v="1480"/>
    <x v="1459"/>
    <x v="1468"/>
    <n v="3.6660206718346251E-2"/>
    <x v="0"/>
    <x v="0"/>
    <m/>
  </r>
  <r>
    <x v="381"/>
    <x v="1"/>
    <d v="2013-12-31T00:00:00"/>
    <n v="38279000000"/>
    <n v="17192000000"/>
    <n v="17629000000"/>
    <n v="0"/>
    <n v="1689000000"/>
    <n v="19318000000"/>
    <x v="1481"/>
    <x v="146"/>
    <x v="1469"/>
    <n v="4.6213328456856238E-2"/>
    <x v="0"/>
    <x v="0"/>
    <m/>
  </r>
  <r>
    <x v="381"/>
    <x v="2"/>
    <d v="2014-12-31T00:00:00"/>
    <n v="38901000000"/>
    <n v="16611000000"/>
    <n v="17795000000"/>
    <n v="0"/>
    <n v="1679000000"/>
    <n v="19474000000"/>
    <x v="1482"/>
    <x v="1460"/>
    <x v="1470"/>
    <n v="7.2388884604508888E-2"/>
    <x v="0"/>
    <x v="0"/>
    <m/>
  </r>
  <r>
    <x v="381"/>
    <x v="3"/>
    <d v="2015-12-31T00:00:00"/>
    <n v="37864000000"/>
    <n v="12130000000"/>
    <n v="18423000000"/>
    <n v="0"/>
    <n v="1819000000"/>
    <n v="20242000000"/>
    <x v="1483"/>
    <x v="1461"/>
    <x v="1471"/>
    <n v="0.14504542573420665"/>
    <x v="0"/>
    <x v="0"/>
    <m/>
  </r>
  <r>
    <x v="382"/>
    <x v="0"/>
    <d v="2012-12-31T00:00:00"/>
    <n v="716612000"/>
    <n v="245316000"/>
    <n v="58005000"/>
    <n v="0"/>
    <n v="346031000"/>
    <n v="404036000"/>
    <x v="1484"/>
    <x v="1462"/>
    <x v="1472"/>
    <n v="9.3858322216206255E-2"/>
    <x v="70"/>
    <x v="7"/>
    <m/>
  </r>
  <r>
    <x v="382"/>
    <x v="1"/>
    <d v="2013-12-31T00:00:00"/>
    <n v="758926000"/>
    <n v="258612000"/>
    <n v="37121000"/>
    <n v="0"/>
    <n v="346273000"/>
    <n v="383394000"/>
    <x v="1485"/>
    <x v="1463"/>
    <x v="1473"/>
    <n v="0.1540598161085534"/>
    <x v="70"/>
    <x v="7"/>
    <m/>
  </r>
  <r>
    <x v="382"/>
    <x v="2"/>
    <d v="2014-12-31T00:00:00"/>
    <n v="818046000"/>
    <n v="270741000"/>
    <n v="56612000"/>
    <n v="0"/>
    <n v="363929000"/>
    <n v="420541000"/>
    <x v="1486"/>
    <x v="1464"/>
    <x v="1474"/>
    <n v="0.1549595010549529"/>
    <x v="70"/>
    <x v="7"/>
    <m/>
  </r>
  <r>
    <x v="382"/>
    <x v="3"/>
    <d v="2015-12-31T00:00:00"/>
    <n v="894638000"/>
    <n v="282037000"/>
    <n v="71733000"/>
    <n v="0"/>
    <n v="381277000"/>
    <n v="453010000"/>
    <x v="1487"/>
    <x v="1465"/>
    <x v="1475"/>
    <n v="0.17838611818411471"/>
    <x v="70"/>
    <x v="7"/>
    <m/>
  </r>
  <r>
    <x v="383"/>
    <x v="0"/>
    <d v="2013-02-02T00:00:00"/>
    <n v="2220256000"/>
    <n v="1436582000"/>
    <n v="488880000"/>
    <n v="0"/>
    <n v="0"/>
    <n v="488880000"/>
    <x v="1488"/>
    <x v="1466"/>
    <x v="1476"/>
    <n v="0.13277477912456942"/>
    <x v="25"/>
    <x v="1"/>
    <m/>
  </r>
  <r>
    <x v="383"/>
    <x v="1"/>
    <d v="2014-02-02T00:00:00"/>
    <n v="2670573000"/>
    <n v="1729325000"/>
    <n v="596390000"/>
    <n v="0"/>
    <n v="0"/>
    <n v="596390000"/>
    <x v="1489"/>
    <x v="1467"/>
    <x v="1477"/>
    <n v="0.12913258690176227"/>
    <x v="25"/>
    <x v="1"/>
    <m/>
  </r>
  <r>
    <x v="383"/>
    <x v="2"/>
    <d v="2015-01-31T00:00:00"/>
    <n v="3241369000"/>
    <n v="2104582000"/>
    <n v="712006000"/>
    <n v="0"/>
    <n v="0"/>
    <n v="712006000"/>
    <x v="1490"/>
    <x v="1468"/>
    <x v="1478"/>
    <n v="0.13104987429694059"/>
    <x v="25"/>
    <x v="1"/>
    <m/>
  </r>
  <r>
    <x v="383"/>
    <x v="3"/>
    <d v="2016-01-31T00:00:00"/>
    <n v="3924116000"/>
    <n v="2539783000"/>
    <n v="863354000"/>
    <n v="0"/>
    <n v="0"/>
    <n v="863354000"/>
    <x v="1491"/>
    <x v="1469"/>
    <x v="1479"/>
    <n v="0.13276340454767394"/>
    <x v="25"/>
    <x v="1"/>
    <m/>
  </r>
  <r>
    <x v="384"/>
    <x v="0"/>
    <d v="2013-12-31T00:00:00"/>
    <n v="122489000000"/>
    <n v="89659000000"/>
    <n v="0"/>
    <n v="0"/>
    <n v="23207000000"/>
    <n v="23207000000"/>
    <x v="1492"/>
    <x v="1470"/>
    <x v="1480"/>
    <n v="7.8562156601817312E-2"/>
    <x v="26"/>
    <x v="3"/>
    <m/>
  </r>
  <r>
    <x v="384"/>
    <x v="1"/>
    <d v="2014-12-31T00:00:00"/>
    <n v="130474000000"/>
    <n v="93633000000"/>
    <n v="0"/>
    <n v="0"/>
    <n v="26567000000"/>
    <n v="26567000000"/>
    <x v="1493"/>
    <x v="1471"/>
    <x v="1481"/>
    <n v="7.8743657740239434E-2"/>
    <x v="26"/>
    <x v="3"/>
    <m/>
  </r>
  <r>
    <x v="384"/>
    <x v="2"/>
    <d v="2015-12-31T00:00:00"/>
    <n v="157107000000"/>
    <n v="103875000000"/>
    <n v="0"/>
    <n v="0"/>
    <n v="42211000000"/>
    <n v="42211000000"/>
    <x v="1494"/>
    <x v="1472"/>
    <x v="1482"/>
    <n v="7.0149643236774931E-2"/>
    <x v="26"/>
    <x v="3"/>
    <m/>
  </r>
  <r>
    <x v="384"/>
    <x v="3"/>
    <d v="2016-12-31T00:00:00"/>
    <n v="184840000000"/>
    <n v="117038000000"/>
    <n v="0"/>
    <n v="0"/>
    <n v="54872000000"/>
    <n v="54872000000"/>
    <x v="1495"/>
    <x v="1473"/>
    <x v="1483"/>
    <n v="6.9952391257303612E-2"/>
    <x v="26"/>
    <x v="3"/>
    <m/>
  </r>
  <r>
    <x v="385"/>
    <x v="0"/>
    <d v="2012-12-31T00:00:00"/>
    <n v="10515400000"/>
    <n v="7172100000"/>
    <n v="786800000"/>
    <n v="0"/>
    <n v="1161600000"/>
    <n v="1948400000"/>
    <x v="1496"/>
    <x v="1474"/>
    <x v="1484"/>
    <n v="0.1326530612244898"/>
    <x v="97"/>
    <x v="6"/>
    <m/>
  </r>
  <r>
    <x v="385"/>
    <x v="1"/>
    <d v="2013-12-31T00:00:00"/>
    <n v="10368600000"/>
    <n v="7038400000"/>
    <n v="790400000"/>
    <n v="0"/>
    <n v="1170400000"/>
    <n v="1960800000"/>
    <x v="1497"/>
    <x v="1475"/>
    <x v="1485"/>
    <n v="0.13207183226279343"/>
    <x v="97"/>
    <x v="6"/>
    <m/>
  </r>
  <r>
    <x v="385"/>
    <x v="2"/>
    <d v="2014-12-31T00:00:00"/>
    <n v="10524500000"/>
    <n v="7722100000"/>
    <n v="820900000"/>
    <n v="0"/>
    <n v="1272000000"/>
    <n v="2092900000"/>
    <x v="1498"/>
    <x v="1476"/>
    <x v="1486"/>
    <n v="6.7414128937241677E-2"/>
    <x v="97"/>
    <x v="6"/>
    <m/>
  </r>
  <r>
    <x v="385"/>
    <x v="3"/>
    <d v="2015-12-31T00:00:00"/>
    <n v="10731300000"/>
    <n v="7209400000"/>
    <n v="835100000"/>
    <n v="0"/>
    <n v="1295700000"/>
    <n v="2130800000"/>
    <x v="1499"/>
    <x v="1477"/>
    <x v="1487"/>
    <n v="0.12963014732604625"/>
    <x v="97"/>
    <x v="6"/>
    <m/>
  </r>
  <r>
    <x v="386"/>
    <x v="0"/>
    <d v="2013-12-31T00:00:00"/>
    <n v="21963000000"/>
    <n v="5849000000"/>
    <n v="6891000000"/>
    <n v="0"/>
    <n v="1777000000"/>
    <n v="8668000000"/>
    <x v="1500"/>
    <x v="1478"/>
    <x v="1488"/>
    <n v="0.33902472339844286"/>
    <x v="59"/>
    <x v="0"/>
    <m/>
  </r>
  <r>
    <x v="386"/>
    <x v="1"/>
    <d v="2014-12-31T00:00:00"/>
    <n v="23988000000"/>
    <n v="6097000000"/>
    <n v="7234000000"/>
    <n v="0"/>
    <n v="1904000000"/>
    <n v="9138000000"/>
    <x v="1501"/>
    <x v="1479"/>
    <x v="1489"/>
    <n v="0.36489077872269465"/>
    <x v="59"/>
    <x v="0"/>
    <m/>
  </r>
  <r>
    <x v="386"/>
    <x v="2"/>
    <d v="2015-12-31T00:00:00"/>
    <n v="21813000000"/>
    <n v="4434000000"/>
    <n v="7315000000"/>
    <n v="0"/>
    <n v="2012000000"/>
    <n v="9327000000"/>
    <x v="1502"/>
    <x v="1480"/>
    <x v="1490"/>
    <n v="0.36913767019667171"/>
    <x v="59"/>
    <x v="0"/>
    <m/>
  </r>
  <r>
    <x v="386"/>
    <x v="3"/>
    <d v="2016-12-31T00:00:00"/>
    <n v="19941000000"/>
    <n v="3747000000"/>
    <n v="6884000000"/>
    <n v="0"/>
    <n v="2038000000"/>
    <n v="8922000000"/>
    <x v="1503"/>
    <x v="1481"/>
    <x v="1491"/>
    <n v="0.3646757935910937"/>
    <x v="59"/>
    <x v="0"/>
    <m/>
  </r>
  <r>
    <x v="387"/>
    <x v="0"/>
    <d v="2012-12-31T00:00:00"/>
    <n v="54127000000"/>
    <n v="13574000000"/>
    <n v="37352000000"/>
    <n v="0"/>
    <n v="1858000000"/>
    <n v="39210000000"/>
    <x v="1504"/>
    <x v="1482"/>
    <x v="1492"/>
    <n v="2.4812016184159475E-2"/>
    <x v="49"/>
    <x v="0"/>
    <m/>
  </r>
  <r>
    <x v="387"/>
    <x v="1"/>
    <d v="2013-12-31T00:00:00"/>
    <n v="55438000000"/>
    <n v="13703000000"/>
    <n v="32834000000"/>
    <n v="0"/>
    <n v="1867000000"/>
    <n v="34701000000"/>
    <x v="1505"/>
    <x v="1483"/>
    <x v="1493"/>
    <n v="0.1268804790937624"/>
    <x v="49"/>
    <x v="0"/>
    <m/>
  </r>
  <r>
    <x v="387"/>
    <x v="2"/>
    <d v="2014-12-31T00:00:00"/>
    <n v="58232000000"/>
    <n v="14758000000"/>
    <n v="36583000000"/>
    <n v="0"/>
    <n v="1923000000"/>
    <n v="38506000000"/>
    <x v="1506"/>
    <x v="1484"/>
    <x v="1494"/>
    <n v="8.5313916746805885E-2"/>
    <x v="49"/>
    <x v="0"/>
    <m/>
  </r>
  <r>
    <x v="387"/>
    <x v="3"/>
    <d v="2015-12-31T00:00:00"/>
    <n v="58363000000"/>
    <n v="12947000000"/>
    <n v="35664000000"/>
    <n v="0"/>
    <n v="2084000000"/>
    <n v="37748000000"/>
    <x v="1507"/>
    <x v="1485"/>
    <x v="1495"/>
    <n v="0.13138461011257133"/>
    <x v="49"/>
    <x v="0"/>
    <m/>
  </r>
  <r>
    <x v="388"/>
    <x v="0"/>
    <d v="2013-01-31T00:00:00"/>
    <n v="2794925000"/>
    <n v="1763394000"/>
    <n v="657246000"/>
    <n v="0"/>
    <n v="0"/>
    <n v="657246000"/>
    <x v="1508"/>
    <x v="1486"/>
    <x v="1496"/>
    <n v="0.13391593692138429"/>
    <x v="74"/>
    <x v="1"/>
    <m/>
  </r>
  <r>
    <x v="388"/>
    <x v="1"/>
    <d v="2014-01-31T00:00:00"/>
    <n v="3086608000"/>
    <n v="1925266000"/>
    <n v="734511000"/>
    <n v="0"/>
    <n v="0"/>
    <n v="734511000"/>
    <x v="1509"/>
    <x v="1487"/>
    <x v="1497"/>
    <n v="0.13828480973288476"/>
    <x v="74"/>
    <x v="1"/>
    <m/>
  </r>
  <r>
    <x v="388"/>
    <x v="2"/>
    <d v="2015-01-31T00:00:00"/>
    <n v="3323077000"/>
    <n v="2148147000"/>
    <n v="809545000"/>
    <n v="0"/>
    <n v="0"/>
    <n v="809545000"/>
    <x v="1510"/>
    <x v="1488"/>
    <x v="1498"/>
    <n v="0.1099538168992172"/>
    <x v="74"/>
    <x v="1"/>
    <m/>
  </r>
  <r>
    <x v="388"/>
    <x v="3"/>
    <d v="2016-01-31T00:00:00"/>
    <n v="3445134000"/>
    <n v="2243232000"/>
    <n v="848323000"/>
    <n v="0"/>
    <n v="0"/>
    <n v="848323000"/>
    <x v="1511"/>
    <x v="1489"/>
    <x v="1499"/>
    <n v="0.10263142159347068"/>
    <x v="74"/>
    <x v="1"/>
    <m/>
  </r>
  <r>
    <x v="389"/>
    <x v="0"/>
    <d v="2013-07-31T00:00:00"/>
    <n v="2436948000"/>
    <n v="1589821000"/>
    <n v="441168000"/>
    <n v="62630000"/>
    <n v="0"/>
    <n v="503798000"/>
    <x v="1512"/>
    <x v="1490"/>
    <x v="1500"/>
    <n v="0.14088482807183411"/>
    <x v="35"/>
    <x v="6"/>
    <m/>
  </r>
  <r>
    <x v="389"/>
    <x v="1"/>
    <d v="2014-07-31T00:00:00"/>
    <n v="2473500000"/>
    <n v="1595700000"/>
    <n v="460300000"/>
    <n v="61800000"/>
    <n v="0"/>
    <n v="522100000"/>
    <x v="1513"/>
    <x v="1491"/>
    <x v="1501"/>
    <n v="0.14380432585405295"/>
    <x v="35"/>
    <x v="6"/>
    <m/>
  </r>
  <r>
    <x v="389"/>
    <x v="2"/>
    <d v="2015-07-31T00:00:00"/>
    <n v="2371200000"/>
    <n v="1562600000"/>
    <n v="460100000"/>
    <n v="60200000"/>
    <n v="0"/>
    <n v="520300000"/>
    <x v="1514"/>
    <x v="1492"/>
    <x v="1502"/>
    <n v="0.12158400809716599"/>
    <x v="35"/>
    <x v="6"/>
    <m/>
  </r>
  <r>
    <x v="389"/>
    <x v="3"/>
    <d v="2016-07-31T00:00:00"/>
    <n v="2220300000"/>
    <n v="1465500000"/>
    <n v="425100000"/>
    <n v="55500000"/>
    <n v="0"/>
    <n v="480600000"/>
    <x v="1515"/>
    <x v="1493"/>
    <x v="1503"/>
    <n v="0.1234968247534117"/>
    <x v="35"/>
    <x v="6"/>
    <m/>
  </r>
  <r>
    <x v="390"/>
    <x v="0"/>
    <d v="2013-12-31T00:00:00"/>
    <n v="56600000000"/>
    <n v="40468000000"/>
    <n v="5241000000"/>
    <n v="2342000000"/>
    <n v="0"/>
    <n v="7583000000"/>
    <x v="1516"/>
    <x v="1494"/>
    <x v="1504"/>
    <n v="0.15104240282685513"/>
    <x v="53"/>
    <x v="0"/>
    <m/>
  </r>
  <r>
    <x v="390"/>
    <x v="1"/>
    <d v="2014-12-31T00:00:00"/>
    <n v="57900000000"/>
    <n v="40898000000"/>
    <n v="4934000000"/>
    <n v="2475000000"/>
    <n v="0"/>
    <n v="7409000000"/>
    <x v="1517"/>
    <x v="1495"/>
    <x v="1505"/>
    <n v="0.16568221070811745"/>
    <x v="53"/>
    <x v="0"/>
    <m/>
  </r>
  <r>
    <x v="390"/>
    <x v="2"/>
    <d v="2015-12-31T00:00:00"/>
    <n v="56098000000"/>
    <n v="40431000000"/>
    <n v="6097000000"/>
    <n v="2279000000"/>
    <n v="0"/>
    <n v="8376000000"/>
    <x v="1518"/>
    <x v="1496"/>
    <x v="1506"/>
    <n v="0.12996898285143854"/>
    <x v="53"/>
    <x v="0"/>
    <m/>
  </r>
  <r>
    <x v="390"/>
    <x v="3"/>
    <d v="2016-12-31T00:00:00"/>
    <n v="57244000000"/>
    <n v="41460000000"/>
    <n v="5275000000"/>
    <n v="2337000000"/>
    <n v="0"/>
    <n v="7612000000"/>
    <x v="1519"/>
    <x v="1497"/>
    <x v="1507"/>
    <n v="0.1427573195444064"/>
    <x v="53"/>
    <x v="0"/>
    <m/>
  </r>
  <r>
    <x v="391"/>
    <x v="0"/>
    <d v="2013-09-30T00:00:00"/>
    <n v="11778000000"/>
    <n v="1932000000"/>
    <n v="2207000000"/>
    <n v="0"/>
    <n v="397000000"/>
    <n v="2604000000"/>
    <x v="1520"/>
    <x v="1498"/>
    <x v="1508"/>
    <n v="0.61487519103413146"/>
    <x v="16"/>
    <x v="2"/>
    <m/>
  </r>
  <r>
    <x v="391"/>
    <x v="1"/>
    <d v="2014-09-30T00:00:00"/>
    <n v="12702000000"/>
    <n v="1875000000"/>
    <n v="2242000000"/>
    <n v="0"/>
    <n v="435000000"/>
    <n v="2677000000"/>
    <x v="1521"/>
    <x v="1499"/>
    <x v="1509"/>
    <n v="0.64163123917493303"/>
    <x v="16"/>
    <x v="2"/>
    <m/>
  </r>
  <r>
    <x v="391"/>
    <x v="2"/>
    <d v="2015-09-30T00:00:00"/>
    <n v="13880000000"/>
    <n v="2079000000"/>
    <n v="2229000000"/>
    <n v="0"/>
    <n v="494000000"/>
    <n v="2723000000"/>
    <x v="1522"/>
    <x v="1500"/>
    <x v="1510"/>
    <n v="0.65403458213256482"/>
    <x v="16"/>
    <x v="2"/>
    <m/>
  </r>
  <r>
    <x v="391"/>
    <x v="3"/>
    <d v="2016-09-30T00:00:00"/>
    <n v="15082000000"/>
    <n v="2226000000"/>
    <n v="4469000000"/>
    <n v="0"/>
    <n v="502000000"/>
    <n v="4971000000"/>
    <x v="1523"/>
    <x v="1501"/>
    <x v="1511"/>
    <n v="0.52280864606816069"/>
    <x v="16"/>
    <x v="2"/>
    <m/>
  </r>
  <r>
    <x v="392"/>
    <x v="0"/>
    <d v="2013-09-27T00:00:00"/>
    <n v="2942897000"/>
    <n v="1693210000"/>
    <n v="432589000"/>
    <n v="208208000"/>
    <n v="0"/>
    <n v="640797000"/>
    <x v="1524"/>
    <x v="1502"/>
    <x v="1512"/>
    <n v="0.20690156672149926"/>
    <x v="5"/>
    <x v="3"/>
    <m/>
  </r>
  <r>
    <x v="392"/>
    <x v="1"/>
    <d v="2014-09-26T00:00:00"/>
    <n v="3049800000"/>
    <n v="1748100000"/>
    <n v="470600000"/>
    <n v="234800000"/>
    <n v="0"/>
    <n v="705400000"/>
    <x v="1525"/>
    <x v="1503"/>
    <x v="1513"/>
    <n v="0.19552101777165715"/>
    <x v="5"/>
    <x v="3"/>
    <m/>
  </r>
  <r>
    <x v="392"/>
    <x v="2"/>
    <d v="2015-10-02T00:00:00"/>
    <n v="3099100000"/>
    <n v="1816400000"/>
    <n v="488500000"/>
    <n v="245200000"/>
    <n v="0"/>
    <n v="733700000"/>
    <x v="1526"/>
    <x v="1504"/>
    <x v="1514"/>
    <n v="0.17714820431738246"/>
    <x v="5"/>
    <x v="3"/>
    <m/>
  </r>
  <r>
    <x v="392"/>
    <x v="3"/>
    <d v="2016-09-30T00:00:00"/>
    <n v="3217800000"/>
    <n v="1856500000"/>
    <n v="557000000"/>
    <n v="253500000"/>
    <n v="0"/>
    <n v="810500000"/>
    <x v="1527"/>
    <x v="1505"/>
    <x v="1515"/>
    <n v="0.17117285101622226"/>
    <x v="5"/>
    <x v="3"/>
    <m/>
  </r>
  <r>
    <x v="393"/>
    <x v="0"/>
    <d v="2012-12-31T00:00:00"/>
    <n v="10879855000"/>
    <n v="5817880000"/>
    <n v="3596708000"/>
    <n v="0"/>
    <n v="0"/>
    <n v="3596708000"/>
    <x v="1528"/>
    <x v="1506"/>
    <x v="1516"/>
    <n v="0.1346770706043417"/>
    <x v="82"/>
    <x v="1"/>
    <m/>
  </r>
  <r>
    <x v="393"/>
    <x v="1"/>
    <d v="2013-12-31T00:00:00"/>
    <n v="11419648000"/>
    <n v="5931469000"/>
    <n v="3841032000"/>
    <n v="0"/>
    <n v="0"/>
    <n v="3841032000"/>
    <x v="1529"/>
    <x v="1507"/>
    <x v="1517"/>
    <n v="0.14423798351753048"/>
    <x v="82"/>
    <x v="1"/>
    <m/>
  </r>
  <r>
    <x v="393"/>
    <x v="2"/>
    <d v="2015-01-03T00:00:00"/>
    <n v="12282161000"/>
    <n v="6288190000"/>
    <n v="4159885000"/>
    <n v="0"/>
    <n v="0"/>
    <n v="4159885000"/>
    <x v="1530"/>
    <x v="1508"/>
    <x v="1518"/>
    <n v="0.1493292589146161"/>
    <x v="82"/>
    <x v="1"/>
    <m/>
  </r>
  <r>
    <x v="393"/>
    <x v="3"/>
    <d v="2016-01-02T00:00:00"/>
    <n v="12376744000"/>
    <n v="6393800000"/>
    <n v="4178386000"/>
    <n v="0"/>
    <n v="0"/>
    <n v="4178386000"/>
    <x v="1531"/>
    <x v="1509"/>
    <x v="1519"/>
    <n v="0.14580232086888117"/>
    <x v="82"/>
    <x v="1"/>
    <m/>
  </r>
  <r>
    <x v="394"/>
    <x v="0"/>
    <d v="2013-09-30T00:00:00"/>
    <n v="13794000000"/>
    <n v="6799000000"/>
    <n v="2829000000"/>
    <n v="0"/>
    <n v="237000000"/>
    <n v="3066000000"/>
    <x v="1532"/>
    <x v="1510"/>
    <x v="1520"/>
    <n v="0.28483398579092362"/>
    <x v="67"/>
    <x v="1"/>
    <m/>
  </r>
  <r>
    <x v="394"/>
    <x v="1"/>
    <d v="2014-09-30T00:00:00"/>
    <n v="13783000000"/>
    <n v="6542000000"/>
    <n v="2899000000"/>
    <n v="0"/>
    <n v="217000000"/>
    <n v="3116000000"/>
    <x v="1533"/>
    <x v="1511"/>
    <x v="1521"/>
    <n v="0.29928172386272944"/>
    <x v="67"/>
    <x v="1"/>
    <m/>
  </r>
  <r>
    <x v="394"/>
    <x v="2"/>
    <d v="2015-09-30T00:00:00"/>
    <n v="13268000000"/>
    <n v="6868000000"/>
    <n v="2860000000"/>
    <n v="0"/>
    <n v="222000000"/>
    <n v="3082000000"/>
    <x v="1534"/>
    <x v="1512"/>
    <x v="1522"/>
    <n v="0.2500753693096171"/>
    <x v="67"/>
    <x v="1"/>
    <m/>
  </r>
  <r>
    <x v="394"/>
    <x v="3"/>
    <d v="2016-09-30T00:00:00"/>
    <n v="12488000000"/>
    <n v="6684000000"/>
    <n v="2851000000"/>
    <n v="0"/>
    <n v="221000000"/>
    <n v="3072000000"/>
    <x v="1535"/>
    <x v="1513"/>
    <x v="1523"/>
    <n v="0.21877001921844971"/>
    <x v="67"/>
    <x v="1"/>
    <m/>
  </r>
  <r>
    <x v="395"/>
    <x v="0"/>
    <d v="2012-12-31T00:00:00"/>
    <n v="138393000000"/>
    <n v="126485000000"/>
    <n v="5229000000"/>
    <n v="0"/>
    <n v="1549000000"/>
    <n v="6778000000"/>
    <x v="1536"/>
    <x v="1514"/>
    <x v="1524"/>
    <n v="3.7068348832672175E-2"/>
    <x v="92"/>
    <x v="9"/>
    <m/>
  </r>
  <r>
    <x v="395"/>
    <x v="1"/>
    <d v="2013-12-31T00:00:00"/>
    <n v="138074000000"/>
    <n v="127316000000"/>
    <n v="5081000000"/>
    <n v="0"/>
    <n v="1720000000"/>
    <n v="6801000000"/>
    <x v="1537"/>
    <x v="1515"/>
    <x v="1525"/>
    <n v="2.8658545417674579E-2"/>
    <x v="92"/>
    <x v="9"/>
    <m/>
  </r>
  <r>
    <x v="395"/>
    <x v="2"/>
    <d v="2014-12-31T00:00:00"/>
    <n v="130844000000"/>
    <n v="118141000000"/>
    <n v="5111000000"/>
    <n v="0"/>
    <n v="1690000000"/>
    <n v="6801000000"/>
    <x v="1538"/>
    <x v="1516"/>
    <x v="1526"/>
    <n v="4.5107150499831862E-2"/>
    <x v="92"/>
    <x v="9"/>
    <m/>
  </r>
  <r>
    <x v="395"/>
    <x v="3"/>
    <d v="2015-12-31T00:00:00"/>
    <n v="87804000000"/>
    <n v="74651000000"/>
    <n v="4953000000"/>
    <n v="0"/>
    <n v="1842000000"/>
    <n v="6795000000"/>
    <x v="1539"/>
    <x v="1517"/>
    <x v="1527"/>
    <n v="7.2411279668352244E-2"/>
    <x v="92"/>
    <x v="9"/>
    <m/>
  </r>
  <r>
    <x v="396"/>
    <x v="0"/>
    <d v="2012-12-31T00:00:00"/>
    <n v="2567310000"/>
    <n v="2233284000"/>
    <n v="308143000"/>
    <n v="0"/>
    <n v="0"/>
    <n v="308143000"/>
    <x v="1540"/>
    <x v="1518"/>
    <x v="1528"/>
    <n v="1.0081758728007135E-2"/>
    <x v="99"/>
    <x v="8"/>
    <m/>
  </r>
  <r>
    <x v="396"/>
    <x v="1"/>
    <d v="2013-12-31T00:00:00"/>
    <n v="2770709000"/>
    <n v="2343829000"/>
    <n v="274217000"/>
    <n v="0"/>
    <n v="0"/>
    <n v="274217000"/>
    <x v="1541"/>
    <x v="1519"/>
    <x v="1529"/>
    <n v="5.5098893460121576E-2"/>
    <x v="99"/>
    <x v="8"/>
    <m/>
  </r>
  <r>
    <x v="396"/>
    <x v="2"/>
    <d v="2014-12-31T00:00:00"/>
    <n v="2994169000"/>
    <n v="2406587000"/>
    <n v="292358000"/>
    <n v="0"/>
    <n v="0"/>
    <n v="292358000"/>
    <x v="1542"/>
    <x v="1520"/>
    <x v="1530"/>
    <n v="9.8599644843026565E-2"/>
    <x v="99"/>
    <x v="8"/>
    <m/>
  </r>
  <r>
    <x v="396"/>
    <x v="3"/>
    <d v="2015-12-31T00:00:00"/>
    <n v="3422181000"/>
    <n v="2564648000"/>
    <n v="312694000"/>
    <n v="0"/>
    <n v="0"/>
    <n v="312694000"/>
    <x v="1543"/>
    <x v="1521"/>
    <x v="1531"/>
    <n v="0.15920811903286239"/>
    <x v="99"/>
    <x v="8"/>
    <m/>
  </r>
  <r>
    <x v="397"/>
    <x v="0"/>
    <d v="2013-12-31T00:00:00"/>
    <n v="2299176000"/>
    <n v="928565000"/>
    <n v="177366000"/>
    <n v="32210000"/>
    <n v="461627000"/>
    <n v="671203000"/>
    <x v="1544"/>
    <x v="1522"/>
    <x v="1532"/>
    <n v="0.30419941753045437"/>
    <x v="14"/>
    <x v="7"/>
    <m/>
  </r>
  <r>
    <x v="397"/>
    <x v="1"/>
    <d v="2014-12-31T00:00:00"/>
    <n v="2312512000"/>
    <n v="953611000"/>
    <n v="169270000"/>
    <n v="0"/>
    <n v="481303000"/>
    <n v="650573000"/>
    <x v="1545"/>
    <x v="1523"/>
    <x v="1533"/>
    <n v="0.30630241053884261"/>
    <x v="14"/>
    <x v="7"/>
    <m/>
  </r>
  <r>
    <x v="397"/>
    <x v="2"/>
    <d v="2015-12-31T00:00:00"/>
    <n v="2502267000"/>
    <n v="1011249000"/>
    <n v="175307000"/>
    <n v="0"/>
    <n v="542952000"/>
    <n v="718259000"/>
    <x v="1546"/>
    <x v="1524"/>
    <x v="1534"/>
    <n v="0.308823558796883"/>
    <x v="14"/>
    <x v="7"/>
    <m/>
  </r>
  <r>
    <x v="397"/>
    <x v="3"/>
    <d v="2016-12-31T00:00:00"/>
    <n v="2506202000"/>
    <n v="1024336000"/>
    <n v="179279000"/>
    <n v="0"/>
    <n v="565059000"/>
    <n v="744338000"/>
    <x v="1547"/>
    <x v="1525"/>
    <x v="1535"/>
    <n v="0.29428114732970445"/>
    <x v="14"/>
    <x v="7"/>
    <m/>
  </r>
  <r>
    <x v="398"/>
    <x v="0"/>
    <d v="2012-12-31T00:00:00"/>
    <n v="1407848000"/>
    <n v="516708000"/>
    <n v="220068000"/>
    <n v="0"/>
    <n v="98844000"/>
    <n v="318912000"/>
    <x v="1548"/>
    <x v="1526"/>
    <x v="1536"/>
    <n v="0.40645581057045932"/>
    <x v="68"/>
    <x v="0"/>
    <m/>
  </r>
  <r>
    <x v="398"/>
    <x v="1"/>
    <d v="2013-12-31T00:00:00"/>
    <n v="1595703000"/>
    <n v="622523000"/>
    <n v="228982000"/>
    <n v="0"/>
    <n v="129931000"/>
    <n v="358913000"/>
    <x v="1549"/>
    <x v="1527"/>
    <x v="1537"/>
    <n v="0.38495070824583272"/>
    <x v="68"/>
    <x v="0"/>
    <m/>
  </r>
  <r>
    <x v="398"/>
    <x v="2"/>
    <d v="2014-12-31T00:00:00"/>
    <n v="1746726000"/>
    <n v="716598000"/>
    <n v="227306000"/>
    <n v="0"/>
    <n v="142376000"/>
    <n v="369682000"/>
    <x v="1550"/>
    <x v="1528"/>
    <x v="1538"/>
    <n v="0.37810509490326472"/>
    <x v="68"/>
    <x v="0"/>
    <m/>
  </r>
  <r>
    <x v="398"/>
    <x v="3"/>
    <d v="2015-12-31T00:00:00"/>
    <n v="2068010000"/>
    <n v="803274000"/>
    <n v="312690000"/>
    <n v="0"/>
    <n v="215484000"/>
    <n v="528174000"/>
    <x v="1551"/>
    <x v="1529"/>
    <x v="1539"/>
    <n v="0.35616945759449908"/>
    <x v="68"/>
    <x v="0"/>
    <m/>
  </r>
  <r>
    <x v="399"/>
    <x v="0"/>
    <d v="2012-12-31T00:00:00"/>
    <n v="873592000"/>
    <n v="167600000"/>
    <n v="186971000"/>
    <n v="61694000"/>
    <n v="0"/>
    <n v="248665000"/>
    <x v="1552"/>
    <x v="1530"/>
    <x v="1540"/>
    <n v="0.52350181778221416"/>
    <x v="16"/>
    <x v="2"/>
    <m/>
  </r>
  <r>
    <x v="399"/>
    <x v="1"/>
    <d v="2013-12-31T00:00:00"/>
    <n v="965087000"/>
    <n v="187013000"/>
    <n v="179545000"/>
    <n v="70297000"/>
    <n v="0"/>
    <n v="249842000"/>
    <x v="1553"/>
    <x v="1531"/>
    <x v="1541"/>
    <n v="0.54734132777666678"/>
    <x v="16"/>
    <x v="2"/>
    <m/>
  </r>
  <r>
    <x v="399"/>
    <x v="2"/>
    <d v="2014-12-31T00:00:00"/>
    <n v="1010117000"/>
    <n v="188425000"/>
    <n v="189488000"/>
    <n v="67777000"/>
    <n v="0"/>
    <n v="257265000"/>
    <x v="1554"/>
    <x v="1532"/>
    <x v="1542"/>
    <n v="0.55877388460940658"/>
    <x v="16"/>
    <x v="2"/>
    <m/>
  </r>
  <r>
    <x v="399"/>
    <x v="3"/>
    <d v="2015-12-31T00:00:00"/>
    <n v="1059366000"/>
    <n v="192788000"/>
    <n v="196914000"/>
    <n v="63718000"/>
    <n v="0"/>
    <n v="260632000"/>
    <x v="1555"/>
    <x v="1533"/>
    <x v="1543"/>
    <n v="0.57198928415675032"/>
    <x v="16"/>
    <x v="2"/>
    <m/>
  </r>
  <r>
    <x v="400"/>
    <x v="0"/>
    <d v="2012-12-31T00:00:00"/>
    <n v="1527042000"/>
    <n v="279885000"/>
    <n v="432681000"/>
    <n v="765905000"/>
    <n v="0"/>
    <n v="1198586000"/>
    <x v="1556"/>
    <x v="1534"/>
    <x v="1544"/>
    <n v="3.1807245642228567E-2"/>
    <x v="19"/>
    <x v="3"/>
    <m/>
  </r>
  <r>
    <x v="400"/>
    <x v="1"/>
    <d v="2013-12-31T00:00:00"/>
    <n v="1211975000"/>
    <n v="130277000"/>
    <n v="356188000"/>
    <n v="882097000"/>
    <n v="0"/>
    <n v="1238285000"/>
    <x v="1557"/>
    <x v="1535"/>
    <x v="1545"/>
    <n v="-0.12919985973308029"/>
    <x v="19"/>
    <x v="3"/>
    <m/>
  </r>
  <r>
    <x v="400"/>
    <x v="2"/>
    <d v="2014-12-31T00:00:00"/>
    <n v="580415000"/>
    <n v="60987000"/>
    <n v="305409000"/>
    <n v="855506000"/>
    <n v="0"/>
    <n v="1160915000"/>
    <x v="1558"/>
    <x v="1536"/>
    <x v="1546"/>
    <n v="-1.1052212640955179"/>
    <x v="19"/>
    <x v="3"/>
    <m/>
  </r>
  <r>
    <x v="400"/>
    <x v="3"/>
    <d v="2015-12-31T00:00:00"/>
    <n v="1032336000"/>
    <n v="124512000"/>
    <n v="376575000"/>
    <n v="995922000"/>
    <n v="0"/>
    <n v="1372497000"/>
    <x v="1559"/>
    <x v="1537"/>
    <x v="1547"/>
    <n v="-0.45011798484214444"/>
    <x v="19"/>
    <x v="3"/>
    <m/>
  </r>
  <r>
    <x v="401"/>
    <x v="0"/>
    <d v="2013-12-31T00:00:00"/>
    <n v="2514595000"/>
    <n v="1118240000"/>
    <n v="132447000"/>
    <n v="0"/>
    <n v="629908000"/>
    <n v="762355000"/>
    <x v="1560"/>
    <x v="1538"/>
    <x v="1548"/>
    <n v="0.2521280762906154"/>
    <x v="14"/>
    <x v="7"/>
    <m/>
  </r>
  <r>
    <x v="401"/>
    <x v="1"/>
    <d v="2014-12-31T00:00:00"/>
    <n v="2772550000"/>
    <n v="1212480000"/>
    <n v="147481000"/>
    <n v="0"/>
    <n v="725216000"/>
    <n v="872697000"/>
    <x v="1561"/>
    <x v="1539"/>
    <x v="1549"/>
    <n v="0.24792086707182917"/>
    <x v="14"/>
    <x v="7"/>
    <m/>
  </r>
  <r>
    <x v="401"/>
    <x v="2"/>
    <d v="2015-12-31T00:00:00"/>
    <n v="3285346000"/>
    <n v="1410205000"/>
    <n v="145992000"/>
    <n v="0"/>
    <n v="894057000"/>
    <n v="1040049000"/>
    <x v="1562"/>
    <x v="1540"/>
    <x v="1550"/>
    <n v="0.25418692582151164"/>
    <x v="14"/>
    <x v="7"/>
    <m/>
  </r>
  <r>
    <x v="401"/>
    <x v="3"/>
    <d v="2016-12-31T00:00:00"/>
    <n v="3442646000"/>
    <n v="1442073000"/>
    <n v="136863000"/>
    <n v="0"/>
    <n v="898924000"/>
    <n v="1035787000"/>
    <x v="1563"/>
    <x v="1541"/>
    <x v="1551"/>
    <n v="0.28024548559451073"/>
    <x v="14"/>
    <x v="7"/>
    <m/>
  </r>
  <r>
    <x v="402"/>
    <x v="0"/>
    <d v="2012-12-31T00:00:00"/>
    <n v="115846000000"/>
    <n v="46275000000"/>
    <n v="39951000000"/>
    <n v="0"/>
    <n v="16460000000"/>
    <n v="56411000000"/>
    <x v="1564"/>
    <x v="1542"/>
    <x v="1552"/>
    <n v="0.11359908844500458"/>
    <x v="61"/>
    <x v="10"/>
    <m/>
  </r>
  <r>
    <x v="402"/>
    <x v="1"/>
    <d v="2013-12-31T00:00:00"/>
    <n v="120550000000"/>
    <n v="44887000000"/>
    <n v="27089000000"/>
    <n v="0"/>
    <n v="16606000000"/>
    <n v="43695000000"/>
    <x v="1565"/>
    <x v="1543"/>
    <x v="1553"/>
    <n v="0.26518457071754459"/>
    <x v="61"/>
    <x v="10"/>
    <m/>
  </r>
  <r>
    <x v="402"/>
    <x v="2"/>
    <d v="2014-12-31T00:00:00"/>
    <n v="127079000000"/>
    <n v="49931000000"/>
    <n v="41016000000"/>
    <n v="0"/>
    <n v="16533000000"/>
    <n v="57549000000"/>
    <x v="1566"/>
    <x v="1544"/>
    <x v="1554"/>
    <n v="0.15422689822866092"/>
    <x v="61"/>
    <x v="10"/>
    <m/>
  </r>
  <r>
    <x v="402"/>
    <x v="3"/>
    <d v="2015-12-31T00:00:00"/>
    <n v="131620000000"/>
    <n v="52557000000"/>
    <n v="29986000000"/>
    <n v="0"/>
    <n v="16017000000"/>
    <n v="46003000000"/>
    <x v="1567"/>
    <x v="1545"/>
    <x v="1555"/>
    <n v="0.25117763257863546"/>
    <x v="61"/>
    <x v="10"/>
    <m/>
  </r>
  <r>
    <x v="403"/>
    <x v="0"/>
    <d v="2012-12-31T00:00:00"/>
    <n v="1843641000"/>
    <n v="737614000"/>
    <n v="477270000"/>
    <n v="96004000"/>
    <n v="13829000"/>
    <n v="587103000"/>
    <x v="1568"/>
    <x v="1546"/>
    <x v="1556"/>
    <n v="0.28146694502888575"/>
    <x v="4"/>
    <x v="3"/>
    <m/>
  </r>
  <r>
    <x v="403"/>
    <x v="1"/>
    <d v="2013-12-31T00:00:00"/>
    <n v="1904218000"/>
    <n v="783456000"/>
    <n v="492965000"/>
    <n v="100536000"/>
    <n v="9918000"/>
    <n v="603419000"/>
    <x v="1569"/>
    <x v="1547"/>
    <x v="1557"/>
    <n v="0.27168265398184449"/>
    <x v="4"/>
    <x v="3"/>
    <m/>
  </r>
  <r>
    <x v="403"/>
    <x v="2"/>
    <d v="2014-12-31T00:00:00"/>
    <n v="1989344000"/>
    <n v="824913000"/>
    <n v="512707000"/>
    <n v="107726000"/>
    <n v="10634000"/>
    <n v="631067000"/>
    <x v="1570"/>
    <x v="1548"/>
    <x v="1558"/>
    <n v="0.26811049270513293"/>
    <x v="4"/>
    <x v="3"/>
    <m/>
  </r>
  <r>
    <x v="403"/>
    <x v="3"/>
    <d v="2015-12-31T00:00:00"/>
    <n v="2042332000"/>
    <n v="842672000"/>
    <n v="495747000"/>
    <n v="118545000"/>
    <n v="10123000"/>
    <n v="624415000"/>
    <x v="1571"/>
    <x v="1549"/>
    <x v="1559"/>
    <n v="0.28166086610795893"/>
    <x v="4"/>
    <x v="3"/>
    <m/>
  </r>
  <r>
    <x v="404"/>
    <x v="0"/>
    <d v="2013-06-28T00:00:00"/>
    <n v="15351000000"/>
    <n v="10988000000"/>
    <n v="1525000000"/>
    <n v="1572000000"/>
    <n v="0"/>
    <n v="3097000000"/>
    <x v="1572"/>
    <x v="1550"/>
    <x v="1560"/>
    <n v="8.2470197381278088E-2"/>
    <x v="111"/>
    <x v="2"/>
    <m/>
  </r>
  <r>
    <x v="404"/>
    <x v="1"/>
    <d v="2014-06-27T00:00:00"/>
    <n v="15130000000"/>
    <n v="10770000000"/>
    <n v="908000000"/>
    <n v="1661000000"/>
    <n v="0"/>
    <n v="2569000000"/>
    <x v="1573"/>
    <x v="1551"/>
    <x v="1561"/>
    <n v="0.11837409120951752"/>
    <x v="111"/>
    <x v="2"/>
    <m/>
  </r>
  <r>
    <x v="404"/>
    <x v="2"/>
    <d v="2015-07-03T00:00:00"/>
    <n v="14572000000"/>
    <n v="10351000000"/>
    <n v="964000000"/>
    <n v="1646000000"/>
    <n v="0"/>
    <n v="2610000000"/>
    <x v="1574"/>
    <x v="1552"/>
    <x v="1562"/>
    <n v="0.11055448805929179"/>
    <x v="111"/>
    <x v="2"/>
    <m/>
  </r>
  <r>
    <x v="404"/>
    <x v="3"/>
    <d v="2016-07-01T00:00:00"/>
    <n v="12994000000"/>
    <n v="9559000000"/>
    <n v="1342000000"/>
    <n v="1627000000"/>
    <n v="0"/>
    <n v="2969000000"/>
    <x v="1575"/>
    <x v="1553"/>
    <x v="1563"/>
    <n v="3.5862705864245038E-2"/>
    <x v="111"/>
    <x v="2"/>
    <m/>
  </r>
  <r>
    <x v="405"/>
    <x v="0"/>
    <d v="2012-12-31T00:00:00"/>
    <n v="4246400000"/>
    <n v="2760500000"/>
    <n v="121400000"/>
    <n v="0"/>
    <n v="364200000"/>
    <n v="485600000"/>
    <x v="1576"/>
    <x v="1554"/>
    <x v="1564"/>
    <n v="0.23556424265259984"/>
    <x v="11"/>
    <x v="5"/>
    <m/>
  </r>
  <r>
    <x v="405"/>
    <x v="1"/>
    <d v="2013-12-31T00:00:00"/>
    <n v="4519000000"/>
    <n v="2982100000"/>
    <n v="116700000"/>
    <n v="0"/>
    <n v="340100000"/>
    <n v="456800000"/>
    <x v="1577"/>
    <x v="1555"/>
    <x v="1565"/>
    <n v="0.23901305598583758"/>
    <x v="11"/>
    <x v="5"/>
    <m/>
  </r>
  <r>
    <x v="405"/>
    <x v="2"/>
    <d v="2014-12-31T00:00:00"/>
    <n v="4997100000"/>
    <n v="3371800000"/>
    <n v="121800000"/>
    <n v="0"/>
    <n v="391400000"/>
    <n v="513200000"/>
    <x v="1578"/>
    <x v="1556"/>
    <x v="1566"/>
    <n v="0.22254907846551"/>
    <x v="11"/>
    <x v="5"/>
    <m/>
  </r>
  <r>
    <x v="405"/>
    <x v="3"/>
    <d v="2015-12-31T00:00:00"/>
    <n v="5926100000"/>
    <n v="3949400000"/>
    <n v="164400000"/>
    <n v="0"/>
    <n v="561800000"/>
    <n v="726200000"/>
    <x v="1579"/>
    <x v="1557"/>
    <x v="1567"/>
    <n v="0.21101567641450533"/>
    <x v="11"/>
    <x v="5"/>
    <m/>
  </r>
  <r>
    <x v="406"/>
    <x v="0"/>
    <d v="2012-12-31T00:00:00"/>
    <n v="91247000000"/>
    <n v="1727000000"/>
    <n v="48724000000"/>
    <n v="0"/>
    <n v="8891000000"/>
    <n v="57615000000"/>
    <x v="1580"/>
    <x v="1558"/>
    <x v="1568"/>
    <n v="0.3496553311341743"/>
    <x v="35"/>
    <x v="6"/>
    <m/>
  </r>
  <r>
    <x v="406"/>
    <x v="1"/>
    <d v="2013-12-31T00:00:00"/>
    <n v="88069000000"/>
    <n v="1337000000"/>
    <n v="47338000000"/>
    <n v="0"/>
    <n v="3813000000"/>
    <n v="51151000000"/>
    <x v="1581"/>
    <x v="1559"/>
    <x v="1569"/>
    <n v="0.40401276272013992"/>
    <x v="35"/>
    <x v="6"/>
    <m/>
  </r>
  <r>
    <x v="406"/>
    <x v="2"/>
    <d v="2014-12-31T00:00:00"/>
    <n v="88372000000"/>
    <n v="1096000000"/>
    <n v="47667000000"/>
    <n v="0"/>
    <n v="2765000000"/>
    <n v="50432000000"/>
    <x v="1582"/>
    <x v="1560"/>
    <x v="1570"/>
    <n v="0.41691938623093289"/>
    <x v="35"/>
    <x v="6"/>
    <m/>
  </r>
  <r>
    <x v="406"/>
    <x v="3"/>
    <d v="2015-12-31T00:00:00"/>
    <n v="90033000000"/>
    <n v="963000000"/>
    <n v="48728000000"/>
    <n v="0"/>
    <n v="3688000000"/>
    <n v="52416000000"/>
    <x v="1583"/>
    <x v="1561"/>
    <x v="1571"/>
    <n v="0.40711739029022692"/>
    <x v="35"/>
    <x v="6"/>
    <m/>
  </r>
  <r>
    <x v="407"/>
    <x v="0"/>
    <d v="2013-09-29T00:00:00"/>
    <n v="12917000000"/>
    <n v="8288000000"/>
    <n v="3682000000"/>
    <n v="0"/>
    <n v="0"/>
    <n v="3682000000"/>
    <x v="1584"/>
    <x v="1562"/>
    <x v="1572"/>
    <n v="7.3314237051947048E-2"/>
    <x v="93"/>
    <x v="4"/>
    <m/>
  </r>
  <r>
    <x v="407"/>
    <x v="1"/>
    <d v="2014-09-28T00:00:00"/>
    <n v="14194000000"/>
    <n v="9150000000"/>
    <n v="4032000000"/>
    <n v="0"/>
    <n v="0"/>
    <n v="4032000000"/>
    <x v="1585"/>
    <x v="914"/>
    <x v="1573"/>
    <n v="7.1297731435817954E-2"/>
    <x v="93"/>
    <x v="4"/>
    <m/>
  </r>
  <r>
    <x v="407"/>
    <x v="2"/>
    <d v="2015-09-27T00:00:00"/>
    <n v="15389000000"/>
    <n v="9973000000"/>
    <n v="4472000000"/>
    <n v="0"/>
    <n v="0"/>
    <n v="4472000000"/>
    <x v="1586"/>
    <x v="1563"/>
    <x v="1574"/>
    <n v="6.1342517382545973E-2"/>
    <x v="93"/>
    <x v="4"/>
    <m/>
  </r>
  <r>
    <x v="407"/>
    <x v="3"/>
    <d v="2016-09-25T00:00:00"/>
    <n v="15724000000"/>
    <n v="10313000000"/>
    <n v="4477000000"/>
    <n v="0"/>
    <n v="0"/>
    <n v="4477000000"/>
    <x v="1587"/>
    <x v="295"/>
    <x v="1575"/>
    <n v="5.9399643856525054E-2"/>
    <x v="93"/>
    <x v="4"/>
    <m/>
  </r>
  <r>
    <x v="408"/>
    <x v="0"/>
    <d v="2013-12-31T00:00:00"/>
    <n v="18769000000"/>
    <n v="15471000000"/>
    <n v="1828000000"/>
    <n v="0"/>
    <n v="25000000"/>
    <n v="1853000000"/>
    <x v="1588"/>
    <x v="1564"/>
    <x v="1576"/>
    <n v="7.6988651499813529E-2"/>
    <x v="110"/>
    <x v="1"/>
    <m/>
  </r>
  <r>
    <x v="408"/>
    <x v="1"/>
    <d v="2014-12-31T00:00:00"/>
    <n v="19872000000"/>
    <n v="16477000000"/>
    <n v="2038000000"/>
    <n v="0"/>
    <n v="33000000"/>
    <n v="2071000000"/>
    <x v="1589"/>
    <x v="1565"/>
    <x v="1577"/>
    <n v="6.662640901771337E-2"/>
    <x v="110"/>
    <x v="1"/>
    <m/>
  </r>
  <r>
    <x v="408"/>
    <x v="2"/>
    <d v="2015-12-31T00:00:00"/>
    <n v="20891000000"/>
    <n v="17201000000"/>
    <n v="2130000000"/>
    <n v="0"/>
    <n v="74000000"/>
    <n v="2204000000"/>
    <x v="1590"/>
    <x v="1566"/>
    <x v="1578"/>
    <n v="7.1131109090038766E-2"/>
    <x v="110"/>
    <x v="1"/>
    <m/>
  </r>
  <r>
    <x v="408"/>
    <x v="3"/>
    <d v="2016-12-31T00:00:00"/>
    <n v="20718000000"/>
    <n v="17036000000"/>
    <n v="2084000000"/>
    <n v="0"/>
    <n v="71000000"/>
    <n v="2155000000"/>
    <x v="1591"/>
    <x v="1567"/>
    <x v="1579"/>
    <n v="7.3704025485085436E-2"/>
    <x v="110"/>
    <x v="1"/>
    <m/>
  </r>
  <r>
    <x v="409"/>
    <x v="0"/>
    <d v="2013-12-31T00:00:00"/>
    <n v="13983000000"/>
    <n v="9112000000"/>
    <n v="1468000000"/>
    <n v="0"/>
    <n v="1333000000"/>
    <n v="2801000000"/>
    <x v="1592"/>
    <x v="1568"/>
    <x v="1580"/>
    <n v="0.14803690195237074"/>
    <x v="118"/>
    <x v="0"/>
    <m/>
  </r>
  <r>
    <x v="409"/>
    <x v="1"/>
    <d v="2014-12-31T00:00:00"/>
    <n v="13996000000"/>
    <n v="9002000000"/>
    <n v="1481000000"/>
    <n v="0"/>
    <n v="1292000000"/>
    <n v="2773000000"/>
    <x v="1593"/>
    <x v="1569"/>
    <x v="1581"/>
    <n v="0.15868819662760789"/>
    <x v="118"/>
    <x v="0"/>
    <m/>
  </r>
  <r>
    <x v="409"/>
    <x v="2"/>
    <d v="2015-12-31T00:00:00"/>
    <n v="12961000000"/>
    <n v="8231000000"/>
    <n v="1343000000"/>
    <n v="0"/>
    <n v="1245000000"/>
    <n v="2588000000"/>
    <x v="1594"/>
    <x v="379"/>
    <x v="1582"/>
    <n v="0.16526502584677108"/>
    <x v="118"/>
    <x v="0"/>
    <m/>
  </r>
  <r>
    <x v="409"/>
    <x v="3"/>
    <d v="2016-12-31T00:00:00"/>
    <n v="13609000000"/>
    <n v="8486000000"/>
    <n v="1410000000"/>
    <n v="0"/>
    <n v="1301000000"/>
    <n v="2711000000"/>
    <x v="1595"/>
    <x v="1570"/>
    <x v="1583"/>
    <n v="0.17723565287677273"/>
    <x v="118"/>
    <x v="0"/>
    <m/>
  </r>
  <r>
    <x v="410"/>
    <x v="0"/>
    <d v="2012-12-31T00:00:00"/>
    <n v="7486000000"/>
    <n v="4523000000"/>
    <n v="595000000"/>
    <n v="0"/>
    <n v="756000000"/>
    <n v="1351000000"/>
    <x v="1596"/>
    <x v="1571"/>
    <x v="1584"/>
    <n v="0.21533529254608602"/>
    <x v="27"/>
    <x v="9"/>
    <m/>
  </r>
  <r>
    <x v="410"/>
    <x v="1"/>
    <d v="2013-12-31T00:00:00"/>
    <n v="6860000000"/>
    <n v="4124000000"/>
    <n v="546000000"/>
    <n v="0"/>
    <n v="815000000"/>
    <n v="1361000000"/>
    <x v="1597"/>
    <x v="1437"/>
    <x v="1585"/>
    <n v="0.20043731778425655"/>
    <x v="27"/>
    <x v="9"/>
    <m/>
  </r>
  <r>
    <x v="410"/>
    <x v="2"/>
    <d v="2014-12-31T00:00:00"/>
    <n v="7637000000"/>
    <n v="4508000000"/>
    <n v="384000000"/>
    <n v="0"/>
    <n v="1176000000"/>
    <n v="1560000000"/>
    <x v="1598"/>
    <x v="681"/>
    <x v="1586"/>
    <n v="0.2054471651171926"/>
    <x v="27"/>
    <x v="9"/>
    <m/>
  </r>
  <r>
    <x v="410"/>
    <x v="3"/>
    <d v="2015-12-31T00:00:00"/>
    <n v="7360000000"/>
    <n v="3434000000"/>
    <n v="864000000"/>
    <n v="0"/>
    <n v="1738000000"/>
    <n v="2602000000"/>
    <x v="1599"/>
    <x v="1565"/>
    <x v="1587"/>
    <n v="0.17989130434782608"/>
    <x v="27"/>
    <x v="9"/>
    <m/>
  </r>
  <r>
    <x v="411"/>
    <x v="0"/>
    <d v="2013-01-31T00:00:00"/>
    <n v="468651000000"/>
    <n v="352297000000"/>
    <n v="88629000000"/>
    <n v="0"/>
    <n v="0"/>
    <n v="88629000000"/>
    <x v="1600"/>
    <x v="1572"/>
    <x v="1588"/>
    <n v="5.9159161081487076E-2"/>
    <x v="55"/>
    <x v="4"/>
    <m/>
  </r>
  <r>
    <x v="411"/>
    <x v="1"/>
    <d v="2014-01-31T00:00:00"/>
    <n v="476294000000"/>
    <n v="358069000000"/>
    <n v="91353000000"/>
    <n v="0"/>
    <n v="0"/>
    <n v="91353000000"/>
    <x v="1601"/>
    <x v="1573"/>
    <x v="1589"/>
    <n v="5.6418934523634563E-2"/>
    <x v="55"/>
    <x v="4"/>
    <m/>
  </r>
  <r>
    <x v="411"/>
    <x v="2"/>
    <d v="2015-01-31T00:00:00"/>
    <n v="485651000000"/>
    <n v="365086000000"/>
    <n v="93418000000"/>
    <n v="0"/>
    <n v="0"/>
    <n v="93418000000"/>
    <x v="1602"/>
    <x v="1574"/>
    <x v="1590"/>
    <n v="5.5898165555100264E-2"/>
    <x v="55"/>
    <x v="4"/>
    <m/>
  </r>
  <r>
    <x v="411"/>
    <x v="3"/>
    <d v="2016-01-31T00:00:00"/>
    <n v="482130000000"/>
    <n v="360984000000"/>
    <n v="97041000000"/>
    <n v="0"/>
    <n v="0"/>
    <n v="97041000000"/>
    <x v="1603"/>
    <x v="1575"/>
    <x v="1591"/>
    <n v="4.9996888805923713E-2"/>
    <x v="55"/>
    <x v="4"/>
    <m/>
  </r>
  <r>
    <x v="412"/>
    <x v="0"/>
    <d v="2014-09-30T00:00:00"/>
    <n v="9895100000"/>
    <n v="7961500000"/>
    <n v="937600000"/>
    <n v="0"/>
    <n v="86000000"/>
    <n v="1023600000"/>
    <x v="1604"/>
    <x v="1293"/>
    <x v="1592"/>
    <n v="9.1964709805863507E-2"/>
    <x v="32"/>
    <x v="8"/>
    <m/>
  </r>
  <r>
    <x v="412"/>
    <x v="1"/>
    <d v="2015-09-30T00:00:00"/>
    <n v="11124800000"/>
    <n v="8986500000"/>
    <n v="1026100000"/>
    <n v="0"/>
    <n v="118900000"/>
    <n v="1145000000"/>
    <x v="1605"/>
    <x v="1576"/>
    <x v="1593"/>
    <n v="8.9286998417949084E-2"/>
    <x v="32"/>
    <x v="8"/>
    <m/>
  </r>
  <r>
    <x v="412"/>
    <x v="2"/>
    <d v="2016-09-30T00:00:00"/>
    <n v="14171800000"/>
    <n v="11413200000"/>
    <n v="1750100000"/>
    <n v="0"/>
    <n v="211800000"/>
    <n v="1961900000"/>
    <x v="1606"/>
    <x v="1577"/>
    <x v="1594"/>
    <n v="5.6217276563315884E-2"/>
    <x v="32"/>
    <x v="8"/>
    <m/>
  </r>
  <r>
    <x v="413"/>
    <x v="0"/>
    <d v="2012-12-31T00:00:00"/>
    <n v="5664800000"/>
    <n v="3194200000"/>
    <n v="1140600000"/>
    <n v="0"/>
    <n v="0"/>
    <n v="1140600000"/>
    <x v="1607"/>
    <x v="78"/>
    <x v="1595"/>
    <n v="0.23478322270865698"/>
    <x v="16"/>
    <x v="2"/>
    <m/>
  </r>
  <r>
    <x v="413"/>
    <x v="1"/>
    <d v="2013-12-31T00:00:00"/>
    <n v="5542000000"/>
    <n v="3235000000"/>
    <n v="1199600000"/>
    <n v="0"/>
    <n v="0"/>
    <n v="1199600000"/>
    <x v="1608"/>
    <x v="1578"/>
    <x v="1596"/>
    <n v="0.19981955972573079"/>
    <x v="16"/>
    <x v="2"/>
    <m/>
  </r>
  <r>
    <x v="413"/>
    <x v="2"/>
    <d v="2014-12-31T00:00:00"/>
    <n v="5607200000"/>
    <n v="3297400000"/>
    <n v="1169300000"/>
    <n v="0"/>
    <n v="0"/>
    <n v="1169300000"/>
    <x v="1609"/>
    <x v="1579"/>
    <x v="1597"/>
    <n v="0.20339920102725068"/>
    <x v="16"/>
    <x v="2"/>
    <m/>
  </r>
  <r>
    <x v="413"/>
    <x v="3"/>
    <d v="2015-12-31T00:00:00"/>
    <n v="5483700000"/>
    <n v="3199400000"/>
    <n v="1174900000"/>
    <n v="0"/>
    <n v="0"/>
    <n v="1174900000"/>
    <x v="1610"/>
    <x v="1580"/>
    <x v="1598"/>
    <n v="0.20230866021117128"/>
    <x v="16"/>
    <x v="2"/>
    <m/>
  </r>
  <r>
    <x v="414"/>
    <x v="0"/>
    <d v="2012-12-31T00:00:00"/>
    <n v="5989000000"/>
    <n v="4993000000"/>
    <n v="320000000"/>
    <n v="32000000"/>
    <n v="0"/>
    <n v="352000000"/>
    <x v="1611"/>
    <x v="1581"/>
    <x v="1599"/>
    <n v="0.10753047253297712"/>
    <x v="14"/>
    <x v="7"/>
    <m/>
  </r>
  <r>
    <x v="414"/>
    <x v="1"/>
    <d v="2013-12-31T00:00:00"/>
    <n v="7254000000"/>
    <n v="5716000000"/>
    <n v="494000000"/>
    <n v="33000000"/>
    <n v="0"/>
    <n v="527000000"/>
    <x v="1612"/>
    <x v="1582"/>
    <x v="1600"/>
    <n v="0.13937138130686519"/>
    <x v="14"/>
    <x v="7"/>
    <m/>
  </r>
  <r>
    <x v="414"/>
    <x v="2"/>
    <d v="2014-12-31T00:00:00"/>
    <n v="7403000000"/>
    <n v="5763000000"/>
    <n v="249000000"/>
    <n v="27000000"/>
    <n v="0"/>
    <n v="276000000"/>
    <x v="1613"/>
    <x v="942"/>
    <x v="1601"/>
    <n v="0.18424962852897475"/>
    <x v="14"/>
    <x v="7"/>
    <m/>
  </r>
  <r>
    <x v="414"/>
    <x v="3"/>
    <d v="2015-12-31T00:00:00"/>
    <n v="7082000000"/>
    <n v="5694000000"/>
    <n v="420000000"/>
    <n v="24000000"/>
    <n v="0"/>
    <n v="444000000"/>
    <x v="1614"/>
    <x v="1563"/>
    <x v="1602"/>
    <n v="0.13329567918667043"/>
    <x v="14"/>
    <x v="7"/>
    <m/>
  </r>
  <r>
    <x v="415"/>
    <x v="0"/>
    <d v="2012-12-31T00:00:00"/>
    <n v="4534000000"/>
    <n v="2093000000"/>
    <n v="1389000000"/>
    <n v="0"/>
    <n v="185000000"/>
    <n v="1574000000"/>
    <x v="1615"/>
    <x v="1583"/>
    <x v="1603"/>
    <n v="0.19122187913542127"/>
    <x v="43"/>
    <x v="1"/>
    <m/>
  </r>
  <r>
    <x v="415"/>
    <x v="1"/>
    <d v="2013-12-31T00:00:00"/>
    <n v="5009000000"/>
    <n v="2394000000"/>
    <n v="1471000000"/>
    <n v="0"/>
    <n v="216000000"/>
    <n v="1687000000"/>
    <x v="1370"/>
    <x v="1584"/>
    <x v="1604"/>
    <n v="0.18526652026352566"/>
    <x v="43"/>
    <x v="1"/>
    <m/>
  </r>
  <r>
    <x v="415"/>
    <x v="2"/>
    <d v="2014-12-31T00:00:00"/>
    <n v="5281000000"/>
    <n v="2504000000"/>
    <n v="1557000000"/>
    <n v="0"/>
    <n v="233000000"/>
    <n v="1790000000"/>
    <x v="442"/>
    <x v="1585"/>
    <x v="1605"/>
    <n v="0.1868964211323613"/>
    <x v="43"/>
    <x v="1"/>
    <m/>
  </r>
  <r>
    <x v="415"/>
    <x v="3"/>
    <d v="2015-12-31T00:00:00"/>
    <n v="5536000000"/>
    <n v="2700000000"/>
    <n v="1574000000"/>
    <n v="0"/>
    <n v="234000000"/>
    <n v="1808000000"/>
    <x v="425"/>
    <x v="1586"/>
    <x v="1606"/>
    <n v="0.18569364161849711"/>
    <x v="43"/>
    <x v="1"/>
    <m/>
  </r>
  <r>
    <x v="416"/>
    <x v="0"/>
    <d v="2012-12-31T00:00:00"/>
    <n v="5154284000"/>
    <n v="3251575000"/>
    <n v="481677000"/>
    <n v="0"/>
    <n v="373199000"/>
    <n v="854876000"/>
    <x v="1616"/>
    <x v="1587"/>
    <x v="1607"/>
    <n v="0.20329360974288571"/>
    <x v="119"/>
    <x v="1"/>
    <m/>
  </r>
  <r>
    <x v="416"/>
    <x v="1"/>
    <d v="2013-12-31T00:00:00"/>
    <n v="5620936000"/>
    <n v="3478822000"/>
    <n v="465926000"/>
    <n v="0"/>
    <n v="371051000"/>
    <n v="836977000"/>
    <x v="1617"/>
    <x v="1588"/>
    <x v="1608"/>
    <n v="0.23219211177640164"/>
    <x v="119"/>
    <x v="1"/>
    <m/>
  </r>
  <r>
    <x v="416"/>
    <x v="2"/>
    <d v="2014-12-31T00:00:00"/>
    <n v="5433661000"/>
    <n v="3316311000"/>
    <n v="502901000"/>
    <n v="0"/>
    <n v="314119000"/>
    <n v="817020000"/>
    <x v="1618"/>
    <x v="1589"/>
    <x v="1609"/>
    <n v="0.23931010786282031"/>
    <x v="119"/>
    <x v="1"/>
    <m/>
  </r>
  <r>
    <x v="416"/>
    <x v="3"/>
    <d v="2015-12-31T00:00:00"/>
    <n v="4075883000"/>
    <n v="2530374000"/>
    <n v="475328000"/>
    <n v="0"/>
    <n v="322629000"/>
    <n v="797957000"/>
    <x v="1619"/>
    <x v="1590"/>
    <x v="1610"/>
    <n v="0.18340860127731831"/>
    <x v="119"/>
    <x v="1"/>
    <m/>
  </r>
  <r>
    <x v="417"/>
    <x v="0"/>
    <d v="2012-12-31T00:00:00"/>
    <n v="1623938000"/>
    <n v="337903000"/>
    <n v="188302000"/>
    <n v="0"/>
    <n v="513916000"/>
    <n v="702218000"/>
    <x v="1620"/>
    <x v="1591"/>
    <x v="1611"/>
    <n v="0.35950695162007418"/>
    <x v="27"/>
    <x v="9"/>
    <m/>
  </r>
  <r>
    <x v="417"/>
    <x v="1"/>
    <d v="2013-12-31T00:00:00"/>
    <n v="1998051000"/>
    <n v="406198000"/>
    <n v="72143000"/>
    <n v="0"/>
    <n v="615874000"/>
    <n v="688017000"/>
    <x v="1621"/>
    <x v="1592"/>
    <x v="1612"/>
    <n v="0.45235882367366997"/>
    <x v="27"/>
    <x v="9"/>
    <m/>
  </r>
  <r>
    <x v="417"/>
    <x v="2"/>
    <d v="2014-12-31T00:00:00"/>
    <n v="2424176000"/>
    <n v="572831000"/>
    <n v="225070000"/>
    <n v="0"/>
    <n v="806021000"/>
    <n v="1031091000"/>
    <x v="1622"/>
    <x v="1593"/>
    <x v="1613"/>
    <n v="0.33836404617486521"/>
    <x v="27"/>
    <x v="9"/>
    <m/>
  </r>
  <r>
    <x v="417"/>
    <x v="3"/>
    <d v="2015-12-31T00:00:00"/>
    <n v="1452619000"/>
    <n v="519874000"/>
    <n v="179867000"/>
    <n v="0"/>
    <n v="778923000"/>
    <n v="958790000"/>
    <x v="1623"/>
    <x v="1594"/>
    <x v="1614"/>
    <n v="-1.7929684246178797E-2"/>
    <x v="27"/>
    <x v="9"/>
    <m/>
  </r>
  <r>
    <x v="418"/>
    <x v="0"/>
    <d v="2012-12-31T00:00:00"/>
    <n v="10128223000"/>
    <n v="6710036000"/>
    <n v="669451000"/>
    <n v="0"/>
    <n v="926053000"/>
    <n v="1595504000"/>
    <x v="1624"/>
    <x v="1595"/>
    <x v="1615"/>
    <n v="0.17996078877805119"/>
    <x v="10"/>
    <x v="5"/>
    <m/>
  </r>
  <r>
    <x v="418"/>
    <x v="1"/>
    <d v="2013-12-31T00:00:00"/>
    <n v="10914922000"/>
    <n v="7408278000"/>
    <n v="681226000"/>
    <n v="0"/>
    <n v="977863000"/>
    <n v="1659089000"/>
    <x v="1625"/>
    <x v="1596"/>
    <x v="1616"/>
    <n v="0.16926873137526774"/>
    <x v="10"/>
    <x v="5"/>
    <m/>
  </r>
  <r>
    <x v="418"/>
    <x v="2"/>
    <d v="2014-12-31T00:00:00"/>
    <n v="11686135000"/>
    <n v="7951352000"/>
    <n v="767608000"/>
    <n v="0"/>
    <n v="1019045000"/>
    <n v="1786653000"/>
    <x v="1626"/>
    <x v="1597"/>
    <x v="1617"/>
    <n v="0.16670438943243424"/>
    <x v="10"/>
    <x v="5"/>
    <m/>
  </r>
  <r>
    <x v="418"/>
    <x v="3"/>
    <d v="2015-12-31T00:00:00"/>
    <n v="11024486000"/>
    <n v="7033633000"/>
    <n v="865817000"/>
    <n v="0"/>
    <n v="1124524000"/>
    <n v="1990341000"/>
    <x v="1627"/>
    <x v="1598"/>
    <x v="1618"/>
    <n v="0.1814607955418511"/>
    <x v="10"/>
    <x v="5"/>
    <m/>
  </r>
  <r>
    <x v="419"/>
    <x v="0"/>
    <d v="2012-12-31T00:00:00"/>
    <n v="7232397000"/>
    <n v="5165169000"/>
    <n v="0"/>
    <n v="0"/>
    <n v="1173955000"/>
    <n v="1173955000"/>
    <x v="1628"/>
    <x v="1599"/>
    <x v="1619"/>
    <n v="0.12350995112685324"/>
    <x v="13"/>
    <x v="6"/>
    <m/>
  </r>
  <r>
    <x v="419"/>
    <x v="1"/>
    <d v="2013-12-31T00:00:00"/>
    <n v="7541234000"/>
    <n v="5106489000"/>
    <n v="0"/>
    <n v="0"/>
    <n v="1213178000"/>
    <n v="1213178000"/>
    <x v="1629"/>
    <x v="1600"/>
    <x v="1620"/>
    <n v="0.16198502791452965"/>
    <x v="13"/>
    <x v="6"/>
    <m/>
  </r>
  <r>
    <x v="419"/>
    <x v="2"/>
    <d v="2014-12-31T00:00:00"/>
    <n v="6602267000"/>
    <n v="4239474000"/>
    <n v="0"/>
    <n v="0"/>
    <n v="1341315000"/>
    <n v="1341315000"/>
    <x v="1630"/>
    <x v="1601"/>
    <x v="1621"/>
    <n v="0.15471625125127475"/>
    <x v="13"/>
    <x v="6"/>
    <m/>
  </r>
  <r>
    <x v="419"/>
    <x v="3"/>
    <d v="2015-12-31T00:00:00"/>
    <n v="9308926000"/>
    <n v="6199645000"/>
    <n v="0"/>
    <n v="0"/>
    <n v="1966939000"/>
    <n v="1966939000"/>
    <x v="1631"/>
    <x v="1602"/>
    <x v="1622"/>
    <n v="0.12271469340286946"/>
    <x v="13"/>
    <x v="6"/>
    <m/>
  </r>
  <r>
    <x v="420"/>
    <x v="0"/>
    <d v="2013-03-30T00:00:00"/>
    <n v="2168652000"/>
    <n v="737206000"/>
    <n v="365684000"/>
    <n v="475522000"/>
    <n v="9508000"/>
    <n v="850714000"/>
    <x v="1632"/>
    <x v="1603"/>
    <x v="1623"/>
    <n v="0.26778478059181465"/>
    <x v="7"/>
    <x v="2"/>
    <m/>
  </r>
  <r>
    <x v="420"/>
    <x v="1"/>
    <d v="2014-03-29T00:00:00"/>
    <n v="2382531000"/>
    <n v="743253000"/>
    <n v="378607000"/>
    <n v="492447000"/>
    <n v="9887000"/>
    <n v="880941000"/>
    <x v="1633"/>
    <x v="1604"/>
    <x v="1624"/>
    <n v="0.3182905070280303"/>
    <x v="7"/>
    <x v="2"/>
    <m/>
  </r>
  <r>
    <x v="420"/>
    <x v="2"/>
    <d v="2015-03-28T00:00:00"/>
    <n v="2377344000"/>
    <n v="708823000"/>
    <n v="353670000"/>
    <n v="525745000"/>
    <n v="9537000"/>
    <n v="888952000"/>
    <x v="1634"/>
    <x v="1605"/>
    <x v="1625"/>
    <n v="0.32791594317019329"/>
    <x v="7"/>
    <x v="2"/>
    <m/>
  </r>
  <r>
    <x v="420"/>
    <x v="3"/>
    <d v="2016-04-02T00:00:00"/>
    <n v="2213881000"/>
    <n v="671907000"/>
    <n v="331652000"/>
    <n v="533891000"/>
    <n v="6550000"/>
    <n v="872093000"/>
    <x v="1635"/>
    <x v="1606"/>
    <x v="1626"/>
    <n v="0.30258220744475428"/>
    <x v="7"/>
    <x v="2"/>
    <m/>
  </r>
  <r>
    <x v="421"/>
    <x v="0"/>
    <d v="2012-12-31T00:00:00"/>
    <n v="451509000000"/>
    <n v="302056000000"/>
    <n v="81844000000"/>
    <n v="0"/>
    <n v="15888000000"/>
    <n v="97732000000"/>
    <x v="1636"/>
    <x v="1607"/>
    <x v="1627"/>
    <n v="0.11455142643889712"/>
    <x v="48"/>
    <x v="9"/>
    <m/>
  </r>
  <r>
    <x v="421"/>
    <x v="1"/>
    <d v="2013-12-31T00:00:00"/>
    <n v="420836000000"/>
    <n v="284681000000"/>
    <n v="76696000000"/>
    <n v="0"/>
    <n v="17182000000"/>
    <n v="93878000000"/>
    <x v="1637"/>
    <x v="1608"/>
    <x v="1628"/>
    <n v="0.10045956144436312"/>
    <x v="48"/>
    <x v="9"/>
    <m/>
  </r>
  <r>
    <x v="421"/>
    <x v="2"/>
    <d v="2014-12-31T00:00:00"/>
    <n v="394105000000"/>
    <n v="266831000000"/>
    <n v="74226000000"/>
    <n v="0"/>
    <n v="17297000000"/>
    <n v="91523000000"/>
    <x v="1638"/>
    <x v="1609"/>
    <x v="1629"/>
    <n v="9.0714403521904061E-2"/>
    <x v="48"/>
    <x v="9"/>
    <m/>
  </r>
  <r>
    <x v="421"/>
    <x v="3"/>
    <d v="2015-12-31T00:00:00"/>
    <n v="259488000000"/>
    <n v="165590000000"/>
    <n v="61444000000"/>
    <n v="0"/>
    <n v="18048000000"/>
    <n v="79492000000"/>
    <x v="1639"/>
    <x v="1610"/>
    <x v="1630"/>
    <n v="5.551701812800592E-2"/>
    <x v="48"/>
    <x v="9"/>
    <m/>
  </r>
  <r>
    <x v="422"/>
    <x v="0"/>
    <d v="2012-12-31T00:00:00"/>
    <n v="2928429000"/>
    <n v="1372042000"/>
    <n v="1148731000"/>
    <n v="0"/>
    <n v="0"/>
    <n v="1148731000"/>
    <x v="1640"/>
    <x v="1611"/>
    <x v="1631"/>
    <n v="0.13920637993955121"/>
    <x v="54"/>
    <x v="3"/>
    <m/>
  </r>
  <r>
    <x v="422"/>
    <x v="1"/>
    <d v="2013-12-31T00:00:00"/>
    <n v="2950800000"/>
    <n v="1373400000"/>
    <n v="1144800000"/>
    <n v="0"/>
    <n v="0"/>
    <n v="1144800000"/>
    <x v="1641"/>
    <x v="1612"/>
    <x v="1632"/>
    <n v="0.14660431069540464"/>
    <x v="54"/>
    <x v="3"/>
    <m/>
  </r>
  <r>
    <x v="422"/>
    <x v="2"/>
    <d v="2014-12-31T00:00:00"/>
    <n v="2922600000"/>
    <n v="1322800000"/>
    <n v="1143100000"/>
    <n v="0"/>
    <n v="0"/>
    <n v="1143100000"/>
    <x v="1642"/>
    <x v="1613"/>
    <x v="1633"/>
    <n v="0.15626496954766303"/>
    <x v="54"/>
    <x v="3"/>
    <m/>
  </r>
  <r>
    <x v="422"/>
    <x v="3"/>
    <d v="2015-12-31T00:00:00"/>
    <n v="2674300000"/>
    <n v="1157100000"/>
    <n v="1077300000"/>
    <n v="0"/>
    <n v="0"/>
    <n v="1077300000"/>
    <x v="1643"/>
    <x v="1614"/>
    <x v="1634"/>
    <n v="0.16449164267284896"/>
    <x v="54"/>
    <x v="3"/>
    <m/>
  </r>
  <r>
    <x v="423"/>
    <x v="0"/>
    <d v="2012-12-31T00:00:00"/>
    <n v="20421000000"/>
    <n v="13634000000"/>
    <n v="4398000000"/>
    <n v="655000000"/>
    <n v="301000000"/>
    <n v="5354000000"/>
    <x v="1644"/>
    <x v="461"/>
    <x v="1635"/>
    <n v="7.0172861270261011E-2"/>
    <x v="58"/>
    <x v="2"/>
    <m/>
  </r>
  <r>
    <x v="423"/>
    <x v="1"/>
    <d v="2013-12-31T00:00:00"/>
    <n v="20006000000"/>
    <n v="13521000000"/>
    <n v="4219000000"/>
    <n v="603000000"/>
    <n v="305000000"/>
    <n v="5127000000"/>
    <x v="1645"/>
    <x v="1615"/>
    <x v="1636"/>
    <n v="6.7879636109167252E-2"/>
    <x v="58"/>
    <x v="2"/>
    <m/>
  </r>
  <r>
    <x v="423"/>
    <x v="2"/>
    <d v="2014-12-31T00:00:00"/>
    <n v="19540000000"/>
    <n v="13294000000"/>
    <n v="4020000000"/>
    <n v="577000000"/>
    <n v="315000000"/>
    <n v="4912000000"/>
    <x v="1646"/>
    <x v="1616"/>
    <x v="1637"/>
    <n v="6.8270214943705221E-2"/>
    <x v="58"/>
    <x v="2"/>
    <m/>
  </r>
  <r>
    <x v="423"/>
    <x v="3"/>
    <d v="2015-12-31T00:00:00"/>
    <n v="18045000000"/>
    <n v="12782000000"/>
    <n v="3792000000"/>
    <n v="563000000"/>
    <n v="310000000"/>
    <n v="4665000000"/>
    <x v="1647"/>
    <x v="1617"/>
    <x v="1638"/>
    <n v="3.3139373787752842E-2"/>
    <x v="58"/>
    <x v="2"/>
    <m/>
  </r>
  <r>
    <x v="424"/>
    <x v="0"/>
    <d v="2012-12-31T00:00:00"/>
    <n v="3791000000"/>
    <n v="2289000000"/>
    <n v="936000000"/>
    <n v="106000000"/>
    <n v="0"/>
    <n v="1042000000"/>
    <x v="1648"/>
    <x v="1618"/>
    <x v="1639"/>
    <n v="0.12134001582695858"/>
    <x v="53"/>
    <x v="0"/>
    <m/>
  </r>
  <r>
    <x v="424"/>
    <x v="1"/>
    <d v="2013-12-31T00:00:00"/>
    <n v="3837000000"/>
    <n v="2338000000"/>
    <n v="990000000"/>
    <n v="104000000"/>
    <n v="0"/>
    <n v="1094000000"/>
    <x v="1649"/>
    <x v="1619"/>
    <x v="1640"/>
    <n v="0.1055512118842846"/>
    <x v="53"/>
    <x v="0"/>
    <m/>
  </r>
  <r>
    <x v="424"/>
    <x v="2"/>
    <d v="2014-12-31T00:00:00"/>
    <n v="3916000000"/>
    <n v="2403000000"/>
    <n v="920000000"/>
    <n v="104000000"/>
    <n v="0"/>
    <n v="1024000000"/>
    <x v="1650"/>
    <x v="1620"/>
    <x v="1641"/>
    <n v="0.12487231869254341"/>
    <x v="53"/>
    <x v="0"/>
    <m/>
  </r>
  <r>
    <x v="424"/>
    <x v="3"/>
    <d v="2015-12-31T00:00:00"/>
    <n v="3653000000"/>
    <n v="2249000000"/>
    <n v="854000000"/>
    <n v="95000000"/>
    <n v="0"/>
    <n v="949000000"/>
    <x v="1407"/>
    <x v="1621"/>
    <x v="1642"/>
    <n v="0.12455516014234876"/>
    <x v="53"/>
    <x v="0"/>
    <m/>
  </r>
  <r>
    <x v="425"/>
    <x v="0"/>
    <d v="2012-12-31T00:00:00"/>
    <n v="4986566000"/>
    <n v="1620566000"/>
    <n v="1641819000"/>
    <n v="885824000"/>
    <n v="35819000"/>
    <n v="2563462000"/>
    <x v="1651"/>
    <x v="1622"/>
    <x v="1643"/>
    <n v="0.16094001362861737"/>
    <x v="16"/>
    <x v="2"/>
    <m/>
  </r>
  <r>
    <x v="425"/>
    <x v="1"/>
    <d v="2013-12-31T00:00:00"/>
    <n v="4680380000"/>
    <n v="1349380000"/>
    <n v="1751275000"/>
    <n v="957587000"/>
    <n v="44841000"/>
    <n v="2753703000"/>
    <x v="1652"/>
    <x v="1623"/>
    <x v="1644"/>
    <n v="0.12334404471431806"/>
    <x v="16"/>
    <x v="2"/>
    <m/>
  </r>
  <r>
    <x v="425"/>
    <x v="2"/>
    <d v="2014-12-31T00:00:00"/>
    <n v="4618133000"/>
    <n v="1387375000"/>
    <n v="1770710000"/>
    <n v="1156386000"/>
    <n v="66750000"/>
    <n v="2993846000"/>
    <x v="1653"/>
    <x v="1624"/>
    <x v="1645"/>
    <n v="5.1300384809185876E-2"/>
    <x v="16"/>
    <x v="2"/>
    <m/>
  </r>
  <r>
    <x v="425"/>
    <x v="3"/>
    <d v="2015-12-31T00:00:00"/>
    <n v="4968301000"/>
    <n v="2077748000"/>
    <n v="1768522000"/>
    <n v="1177923000"/>
    <n v="79042000"/>
    <n v="3025487000"/>
    <x v="1654"/>
    <x v="1625"/>
    <x v="1646"/>
    <n v="-2.7158982517363581E-2"/>
    <x v="16"/>
    <x v="2"/>
    <m/>
  </r>
  <r>
    <x v="426"/>
    <x v="0"/>
    <d v="2012-12-29T00:00:00"/>
    <n v="13633000000"/>
    <n v="9852000000"/>
    <n v="1450000000"/>
    <n v="0"/>
    <n v="0"/>
    <n v="1450000000"/>
    <x v="1655"/>
    <x v="1626"/>
    <x v="1647"/>
    <n v="0.17098217560331549"/>
    <x v="51"/>
    <x v="1"/>
    <m/>
  </r>
  <r>
    <x v="426"/>
    <x v="1"/>
    <d v="2013-12-28T00:00:00"/>
    <n v="13084000000"/>
    <n v="9501000000"/>
    <n v="1454000000"/>
    <n v="0"/>
    <n v="0"/>
    <n v="1454000000"/>
    <x v="1363"/>
    <x v="1627"/>
    <x v="1648"/>
    <n v="0.16271782329562826"/>
    <x v="51"/>
    <x v="1"/>
    <m/>
  </r>
  <r>
    <x v="426"/>
    <x v="2"/>
    <d v="2014-12-27T00:00:00"/>
    <n v="13279000000"/>
    <n v="9682000000"/>
    <n v="1505000000"/>
    <n v="0"/>
    <n v="0"/>
    <n v="1505000000"/>
    <x v="1656"/>
    <x v="1628"/>
    <x v="1649"/>
    <n v="0.15754198358310115"/>
    <x v="51"/>
    <x v="1"/>
    <m/>
  </r>
  <r>
    <x v="426"/>
    <x v="3"/>
    <d v="2015-12-26T00:00:00"/>
    <n v="13105000000"/>
    <n v="9359000000"/>
    <n v="1746000000"/>
    <n v="0"/>
    <n v="0"/>
    <n v="1746000000"/>
    <x v="141"/>
    <x v="1629"/>
    <x v="1650"/>
    <n v="0.15261350629530712"/>
    <x v="51"/>
    <x v="1"/>
    <m/>
  </r>
  <r>
    <x v="427"/>
    <x v="0"/>
    <d v="2012-12-31T00:00:00"/>
    <n v="4471700000"/>
    <n v="1125200000"/>
    <n v="1822100000"/>
    <n v="225600000"/>
    <n v="0"/>
    <n v="2047700000"/>
    <x v="1657"/>
    <x v="1630"/>
    <x v="1651"/>
    <n v="0.29044882259543353"/>
    <x v="5"/>
    <x v="3"/>
    <m/>
  </r>
  <r>
    <x v="427"/>
    <x v="1"/>
    <d v="2013-12-31T00:00:00"/>
    <n v="4623400000"/>
    <n v="1266700000"/>
    <n v="1796300000"/>
    <n v="203000000"/>
    <n v="78500000"/>
    <n v="2077800000"/>
    <x v="1658"/>
    <x v="1631"/>
    <x v="1652"/>
    <n v="0.27661461262274517"/>
    <x v="5"/>
    <x v="3"/>
    <m/>
  </r>
  <r>
    <x v="427"/>
    <x v="2"/>
    <d v="2014-12-31T00:00:00"/>
    <n v="4673300000"/>
    <n v="1242800000"/>
    <n v="1772200000"/>
    <n v="187400000"/>
    <n v="92500000"/>
    <n v="2052100000"/>
    <x v="1659"/>
    <x v="1632"/>
    <x v="1653"/>
    <n v="0.29495217512250443"/>
    <x v="5"/>
    <x v="3"/>
    <m/>
  </r>
  <r>
    <x v="427"/>
    <x v="3"/>
    <d v="2015-12-31T00:00:00"/>
    <n v="5997800000"/>
    <n v="1800600000"/>
    <n v="2291900000"/>
    <n v="268800000"/>
    <n v="337400000"/>
    <n v="2898100000"/>
    <x v="1660"/>
    <x v="1633"/>
    <x v="1654"/>
    <n v="0.21659608523125146"/>
    <x v="5"/>
    <x v="3"/>
    <m/>
  </r>
  <r>
    <x v="428"/>
    <x v="0"/>
    <d v="2012-12-31T00:00:00"/>
    <n v="2458592000"/>
    <n v="80146000"/>
    <n v="1579007000"/>
    <n v="0"/>
    <n v="31237000"/>
    <n v="1610244000"/>
    <x v="1661"/>
    <x v="1634"/>
    <x v="1655"/>
    <n v="0.31245607241868517"/>
    <x v="46"/>
    <x v="6"/>
    <m/>
  </r>
  <r>
    <x v="428"/>
    <x v="1"/>
    <d v="2013-12-31T00:00:00"/>
    <n v="2278812000"/>
    <n v="58913000"/>
    <n v="1700064000"/>
    <n v="0"/>
    <n v="-72761000"/>
    <n v="1627303000"/>
    <x v="1662"/>
    <x v="1635"/>
    <x v="1656"/>
    <n v="0.26004602398091636"/>
    <x v="46"/>
    <x v="6"/>
    <m/>
  </r>
  <r>
    <x v="428"/>
    <x v="2"/>
    <d v="2014-12-31T00:00:00"/>
    <n v="2361631000"/>
    <n v="49736000"/>
    <n v="1654369000"/>
    <n v="0"/>
    <n v="-87159000"/>
    <n v="1567210000"/>
    <x v="1663"/>
    <x v="1636"/>
    <x v="1657"/>
    <n v="0.31532656879927473"/>
    <x v="46"/>
    <x v="6"/>
    <m/>
  </r>
  <r>
    <x v="428"/>
    <x v="3"/>
    <d v="2015-12-31T00:00:00"/>
    <n v="2210591000"/>
    <n v="49344000"/>
    <n v="1591239000"/>
    <n v="0"/>
    <n v="49282000"/>
    <n v="1640521000"/>
    <x v="1664"/>
    <x v="1637"/>
    <x v="1658"/>
    <n v="0.23555963088603907"/>
    <x v="46"/>
    <x v="6"/>
    <m/>
  </r>
  <r>
    <x v="429"/>
    <x v="0"/>
    <d v="2013-12-31T00:00:00"/>
    <n v="4561000000"/>
    <n v="1669000000"/>
    <n v="1613000000"/>
    <n v="399000000"/>
    <n v="60000000"/>
    <n v="2072000000"/>
    <x v="1665"/>
    <x v="1638"/>
    <x v="1659"/>
    <n v="0.17978513483885114"/>
    <x v="3"/>
    <x v="3"/>
    <m/>
  </r>
  <r>
    <x v="429"/>
    <x v="1"/>
    <d v="2014-12-31T00:00:00"/>
    <n v="4785000000"/>
    <n v="1717000000"/>
    <n v="1643000000"/>
    <n v="396000000"/>
    <n v="60000000"/>
    <n v="2099000000"/>
    <x v="1666"/>
    <x v="1639"/>
    <x v="1660"/>
    <n v="0.2025078369905956"/>
    <x v="3"/>
    <x v="3"/>
    <m/>
  </r>
  <r>
    <x v="429"/>
    <x v="2"/>
    <d v="2015-12-31T00:00:00"/>
    <n v="4765000000"/>
    <n v="1738000000"/>
    <n v="1532000000"/>
    <n v="364000000"/>
    <n v="61000000"/>
    <n v="1957000000"/>
    <x v="1667"/>
    <x v="1640"/>
    <x v="1661"/>
    <n v="0.22455403987408185"/>
    <x v="3"/>
    <x v="3"/>
    <m/>
  </r>
  <r>
    <x v="429"/>
    <x v="3"/>
    <d v="2016-12-31T00:00:00"/>
    <n v="4888000000"/>
    <n v="1666000000"/>
    <n v="1364000000"/>
    <n v="376000000"/>
    <n v="85000000"/>
    <n v="1825000000"/>
    <x v="1668"/>
    <x v="1641"/>
    <x v="1662"/>
    <n v="0.28580196399345337"/>
    <x v="3"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10" firstHeaderRow="1" firstDataRow="3" firstDataCol="1"/>
  <pivotFields count="10">
    <pivotField showAll="0"/>
    <pivotField axis="axisRow" showAll="0">
      <items count="5">
        <item x="0"/>
        <item x="1"/>
        <item x="2"/>
        <item x="3"/>
        <item t="default"/>
      </items>
    </pivotField>
    <pivotField numFmtId="14" showAll="0"/>
    <pivotField dataField="1" numFmtId="6" showAll="0"/>
    <pivotField showAll="0"/>
    <pivotField showAll="0"/>
    <pivotField showAll="0"/>
    <pivotField showAll="0"/>
    <pivotField axis="axisCol" showAll="0">
      <items count="12">
        <item h="1" x="1"/>
        <item h="1" x="4"/>
        <item x="9"/>
        <item h="1" x="6"/>
        <item h="1" x="3"/>
        <item h="1" x="0"/>
        <item h="1" x="2"/>
        <item h="1" x="8"/>
        <item h="1" x="7"/>
        <item h="1" x="10"/>
        <item h="1" x="5"/>
        <item t="default"/>
      </items>
    </pivotField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2">
    <field x="8"/>
    <field x="-2"/>
  </colFields>
  <colItems count="4">
    <i>
      <x v="2"/>
      <x/>
    </i>
    <i r="1" i="1">
      <x v="1"/>
    </i>
    <i t="grand">
      <x/>
    </i>
    <i t="grand" i="1">
      <x/>
    </i>
  </colItems>
  <dataFields count="2">
    <dataField name="Average of  Total Revenue " fld="3" subtotal="average" baseField="1" baseItem="0"/>
    <dataField name="StdDev of  Total Revenue " fld="3" subtotal="stdDev" baseField="1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612253-C179-4412-B719-749041FFBF93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9">
  <location ref="B4:C10" firstHeaderRow="1" firstDataRow="1" firstDataCol="1" rowPageCount="2" colPageCount="1"/>
  <pivotFields count="16">
    <pivotField showAll="0"/>
    <pivotField axis="axisPage" multipleItemSelectionAllowed="1" showAll="0">
      <items count="5">
        <item x="0"/>
        <item h="1" x="1"/>
        <item h="1" x="2"/>
        <item h="1" x="3"/>
        <item t="default"/>
      </items>
    </pivotField>
    <pivotField numFmtId="14" showAll="0"/>
    <pivotField numFmtId="6" showAll="0"/>
    <pivotField showAll="0"/>
    <pivotField showAll="0"/>
    <pivotField showAll="0"/>
    <pivotField showAll="0"/>
    <pivotField numFmtId="6" showAll="0"/>
    <pivotField axis="axisRow" dataField="1" numFmtId="6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umFmtId="6" showAll="0">
      <items count="1643">
        <item x="126"/>
        <item x="589"/>
        <item x="1094"/>
        <item x="1224"/>
        <item x="130"/>
        <item x="725"/>
        <item x="203"/>
        <item x="129"/>
        <item x="1051"/>
        <item x="1076"/>
        <item x="1536"/>
        <item x="125"/>
        <item x="1537"/>
        <item x="941"/>
        <item x="940"/>
        <item x="939"/>
        <item x="391"/>
        <item x="356"/>
        <item x="1077"/>
        <item x="1284"/>
        <item x="395"/>
        <item x="1535"/>
        <item x="938"/>
        <item x="357"/>
        <item x="1625"/>
        <item x="355"/>
        <item x="202"/>
        <item x="279"/>
        <item x="1071"/>
        <item x="538"/>
        <item x="1594"/>
        <item x="744"/>
        <item x="349"/>
        <item x="350"/>
        <item x="348"/>
        <item x="347"/>
        <item x="42"/>
        <item x="1249"/>
        <item x="1518"/>
        <item x="850"/>
        <item x="1247"/>
        <item x="479"/>
        <item x="335"/>
        <item x="529"/>
        <item x="1534"/>
        <item x="852"/>
        <item x="851"/>
        <item x="1209"/>
        <item x="853"/>
        <item x="1462"/>
        <item x="311"/>
        <item x="517"/>
        <item x="358"/>
        <item x="1463"/>
        <item x="934"/>
        <item x="1248"/>
        <item x="41"/>
        <item x="1464"/>
        <item x="1092"/>
        <item x="320"/>
        <item x="1368"/>
        <item x="478"/>
        <item x="1519"/>
        <item x="1465"/>
        <item x="582"/>
        <item x="965"/>
        <item x="566"/>
        <item x="534"/>
        <item x="476"/>
        <item x="112"/>
        <item x="59"/>
        <item x="733"/>
        <item x="961"/>
        <item x="1013"/>
        <item x="628"/>
        <item x="535"/>
        <item x="690"/>
        <item x="1198"/>
        <item x="1262"/>
        <item x="1455"/>
        <item x="984"/>
        <item x="1014"/>
        <item x="966"/>
        <item x="567"/>
        <item x="1200"/>
        <item x="223"/>
        <item x="1088"/>
        <item x="160"/>
        <item x="1428"/>
        <item x="962"/>
        <item x="1263"/>
        <item x="1067"/>
        <item x="341"/>
        <item x="1624"/>
        <item x="791"/>
        <item x="854"/>
        <item x="60"/>
        <item x="1264"/>
        <item x="629"/>
        <item x="967"/>
        <item x="62"/>
        <item x="65"/>
        <item x="536"/>
        <item x="785"/>
        <item x="1199"/>
        <item x="783"/>
        <item x="61"/>
        <item x="1456"/>
        <item x="624"/>
        <item x="614"/>
        <item x="784"/>
        <item x="630"/>
        <item x="1493"/>
        <item x="615"/>
        <item x="321"/>
        <item x="1123"/>
        <item x="1394"/>
        <item x="1391"/>
        <item x="855"/>
        <item x="1265"/>
        <item x="568"/>
        <item x="1492"/>
        <item x="332"/>
        <item x="541"/>
        <item x="1466"/>
        <item x="1520"/>
        <item x="1238"/>
        <item x="1426"/>
        <item x="968"/>
        <item x="40"/>
        <item x="161"/>
        <item x="1201"/>
        <item x="631"/>
        <item x="1412"/>
        <item x="364"/>
        <item x="1090"/>
        <item x="340"/>
        <item x="616"/>
        <item x="786"/>
        <item x="67"/>
        <item x="1378"/>
        <item x="1040"/>
        <item x="632"/>
        <item x="539"/>
        <item x="342"/>
        <item x="896"/>
        <item x="463"/>
        <item x="84"/>
        <item x="339"/>
        <item x="73"/>
        <item x="381"/>
        <item x="691"/>
        <item x="898"/>
        <item x="571"/>
        <item x="1404"/>
        <item x="734"/>
        <item x="537"/>
        <item x="897"/>
        <item x="833"/>
        <item x="1427"/>
        <item x="1490"/>
        <item x="1467"/>
        <item x="1281"/>
        <item x="583"/>
        <item x="39"/>
        <item x="768"/>
        <item x="1361"/>
        <item x="1390"/>
        <item x="1489"/>
        <item x="1457"/>
        <item x="834"/>
        <item x="856"/>
        <item x="1491"/>
        <item x="1251"/>
        <item x="987"/>
        <item x="1445"/>
        <item x="666"/>
        <item x="963"/>
        <item x="1015"/>
        <item x="85"/>
        <item x="528"/>
        <item x="1064"/>
        <item x="569"/>
        <item x="1488"/>
        <item x="442"/>
        <item x="1315"/>
        <item x="453"/>
        <item x="1486"/>
        <item x="1124"/>
        <item x="83"/>
        <item x="148"/>
        <item x="1002"/>
        <item x="1091"/>
        <item x="380"/>
        <item x="443"/>
        <item x="1143"/>
        <item x="1446"/>
        <item x="1142"/>
        <item x="444"/>
        <item x="162"/>
        <item x="1377"/>
        <item x="857"/>
        <item x="1258"/>
        <item x="1250"/>
        <item x="462"/>
        <item x="1318"/>
        <item x="445"/>
        <item x="1089"/>
        <item x="1619"/>
        <item x="667"/>
        <item x="1611"/>
        <item x="1458"/>
        <item x="584"/>
        <item x="518"/>
        <item x="1112"/>
        <item x="964"/>
        <item x="68"/>
        <item x="1144"/>
        <item x="550"/>
        <item x="564"/>
        <item x="552"/>
        <item x="18"/>
        <item x="1468"/>
        <item x="669"/>
        <item x="86"/>
        <item x="452"/>
        <item x="1487"/>
        <item x="635"/>
        <item x="986"/>
        <item x="1316"/>
        <item x="1237"/>
        <item x="464"/>
        <item x="598"/>
        <item x="1447"/>
        <item x="1145"/>
        <item x="1282"/>
        <item x="25"/>
        <item x="1612"/>
        <item x="1433"/>
        <item x="792"/>
        <item x="633"/>
        <item x="1614"/>
        <item x="451"/>
        <item x="908"/>
        <item x="832"/>
        <item x="1060"/>
        <item x="179"/>
        <item x="24"/>
        <item x="1093"/>
        <item x="1125"/>
        <item x="1621"/>
        <item x="363"/>
        <item x="551"/>
        <item x="668"/>
        <item x="1613"/>
        <item x="1530"/>
        <item x="1618"/>
        <item x="634"/>
        <item x="450"/>
        <item x="985"/>
        <item x="149"/>
        <item x="322"/>
        <item x="1235"/>
        <item x="1553"/>
        <item x="1388"/>
        <item x="70"/>
        <item x="519"/>
        <item x="1338"/>
        <item x="692"/>
        <item x="1236"/>
        <item x="1061"/>
        <item x="494"/>
        <item x="735"/>
        <item x="1341"/>
        <item x="1016"/>
        <item x="787"/>
        <item x="1620"/>
        <item x="1389"/>
        <item x="812"/>
        <item x="163"/>
        <item x="899"/>
        <item x="69"/>
        <item x="150"/>
        <item x="1317"/>
        <item x="599"/>
        <item x="627"/>
        <item x="177"/>
        <item x="1259"/>
        <item x="1062"/>
        <item x="1393"/>
        <item x="1126"/>
        <item x="562"/>
        <item x="71"/>
        <item x="520"/>
        <item x="769"/>
        <item x="523"/>
        <item x="585"/>
        <item x="522"/>
        <item x="1434"/>
        <item x="702"/>
        <item x="623"/>
        <item x="1547"/>
        <item x="382"/>
        <item x="788"/>
        <item x="1546"/>
        <item x="1141"/>
        <item x="927"/>
        <item x="1637"/>
        <item x="1469"/>
        <item x="1353"/>
        <item x="1252"/>
        <item x="814"/>
        <item x="831"/>
        <item x="1531"/>
        <item x="826"/>
        <item x="558"/>
        <item x="75"/>
        <item x="710"/>
        <item x="1548"/>
        <item x="636"/>
        <item x="711"/>
        <item x="928"/>
        <item x="0"/>
        <item x="1448"/>
        <item x="1339"/>
        <item x="151"/>
        <item x="909"/>
        <item x="979"/>
        <item x="929"/>
        <item x="816"/>
        <item x="1521"/>
        <item x="272"/>
        <item x="1253"/>
        <item x="1232"/>
        <item x="1003"/>
        <item x="1063"/>
        <item x="333"/>
        <item x="1504"/>
        <item x="677"/>
        <item x="813"/>
        <item x="1505"/>
        <item x="559"/>
        <item x="600"/>
        <item x="1261"/>
        <item x="308"/>
        <item x="1340"/>
        <item x="601"/>
        <item x="736"/>
        <item x="811"/>
        <item x="1307"/>
        <item x="87"/>
        <item x="703"/>
        <item x="1532"/>
        <item x="1362"/>
        <item x="368"/>
        <item x="1308"/>
        <item x="540"/>
        <item x="1526"/>
        <item x="916"/>
        <item x="675"/>
        <item x="946"/>
        <item x="1549"/>
        <item x="1009"/>
        <item x="260"/>
        <item x="1309"/>
        <item x="827"/>
        <item x="930"/>
        <item x="1623"/>
        <item x="794"/>
        <item x="565"/>
        <item x="1392"/>
        <item x="693"/>
        <item x="1260"/>
        <item x="1603"/>
        <item x="74"/>
        <item x="1591"/>
        <item x="1319"/>
        <item x="147"/>
        <item x="563"/>
        <item x="626"/>
        <item x="1435"/>
        <item x="1635"/>
        <item x="1379"/>
        <item x="789"/>
        <item x="560"/>
        <item x="704"/>
        <item x="790"/>
        <item x="1503"/>
        <item x="836"/>
        <item x="1617"/>
        <item x="244"/>
        <item x="620"/>
        <item x="369"/>
        <item x="1194"/>
        <item x="674"/>
        <item x="835"/>
        <item x="211"/>
        <item x="1533"/>
        <item x="1079"/>
        <item x="1010"/>
        <item x="1502"/>
        <item x="521"/>
        <item x="1109"/>
        <item x="1011"/>
        <item x="72"/>
        <item x="1147"/>
        <item x="495"/>
        <item x="972"/>
        <item x="1233"/>
        <item x="1527"/>
        <item x="716"/>
        <item x="89"/>
        <item x="292"/>
        <item x="610"/>
        <item x="273"/>
        <item x="793"/>
        <item x="465"/>
        <item x="1149"/>
        <item x="717"/>
        <item x="877"/>
        <item x="828"/>
        <item x="919"/>
        <item x="1538"/>
        <item x="764"/>
        <item x="689"/>
        <item x="1146"/>
        <item x="496"/>
        <item x="192"/>
        <item x="917"/>
        <item x="224"/>
        <item x="1078"/>
        <item x="274"/>
        <item x="553"/>
        <item x="1581"/>
        <item x="138"/>
        <item x="715"/>
        <item x="771"/>
        <item x="1117"/>
        <item x="1436"/>
        <item x="526"/>
        <item x="1148"/>
        <item x="978"/>
        <item x="1231"/>
        <item x="178"/>
        <item x="1012"/>
        <item x="4"/>
        <item x="1121"/>
        <item x="808"/>
        <item x="5"/>
        <item x="1528"/>
        <item x="860"/>
        <item x="910"/>
        <item x="611"/>
        <item x="625"/>
        <item x="830"/>
        <item x="1606"/>
        <item x="275"/>
        <item x="280"/>
        <item x="765"/>
        <item x="807"/>
        <item x="935"/>
        <item x="1299"/>
        <item x="1122"/>
        <item x="281"/>
        <item x="918"/>
        <item x="1320"/>
        <item x="900"/>
        <item x="225"/>
        <item x="619"/>
        <item x="1539"/>
        <item x="1119"/>
        <item x="676"/>
        <item x="497"/>
        <item x="1283"/>
        <item x="370"/>
        <item x="1411"/>
        <item x="1522"/>
        <item x="770"/>
        <item x="245"/>
        <item x="1310"/>
        <item x="323"/>
        <item x="1223"/>
        <item x="1523"/>
        <item x="755"/>
        <item x="1476"/>
        <item x="743"/>
        <item x="574"/>
        <item x="457"/>
        <item x="766"/>
        <item x="829"/>
        <item x="1111"/>
        <item x="1195"/>
        <item x="1080"/>
        <item x="1300"/>
        <item x="383"/>
        <item x="621"/>
        <item x="561"/>
        <item x="973"/>
        <item x="911"/>
        <item x="1120"/>
        <item x="858"/>
        <item x="1212"/>
        <item x="869"/>
        <item x="309"/>
        <item x="246"/>
        <item x="1086"/>
        <item x="1529"/>
        <item x="1525"/>
        <item x="888"/>
        <item x="817"/>
        <item x="115"/>
        <item x="1182"/>
        <item x="1234"/>
        <item x="1636"/>
        <item x="111"/>
        <item x="95"/>
        <item x="1590"/>
        <item x="282"/>
        <item x="1395"/>
        <item x="1405"/>
        <item x="1210"/>
        <item x="422"/>
        <item x="90"/>
        <item x="1273"/>
        <item x="1604"/>
        <item x="762"/>
        <item x="1414"/>
        <item x="752"/>
        <item x="392"/>
        <item x="261"/>
        <item x="1321"/>
        <item x="293"/>
        <item x="1634"/>
        <item x="767"/>
        <item x="306"/>
        <item x="1313"/>
        <item x="859"/>
        <item x="1524"/>
        <item x="1004"/>
        <item x="91"/>
        <item x="294"/>
        <item x="705"/>
        <item x="622"/>
        <item x="1442"/>
        <item x="1605"/>
        <item x="262"/>
        <item x="193"/>
        <item x="371"/>
        <item x="17"/>
        <item x="28"/>
        <item x="643"/>
        <item x="756"/>
        <item x="575"/>
        <item x="1254"/>
        <item x="809"/>
        <item x="29"/>
        <item x="208"/>
        <item x="1081"/>
        <item x="310"/>
        <item x="577"/>
        <item x="209"/>
        <item x="1577"/>
        <item x="226"/>
        <item x="64"/>
        <item x="1622"/>
        <item x="890"/>
        <item x="695"/>
        <item x="612"/>
        <item x="889"/>
        <item x="1215"/>
        <item x="760"/>
        <item x="96"/>
        <item x="891"/>
        <item x="1638"/>
        <item x="1593"/>
        <item x="116"/>
        <item x="1110"/>
        <item x="1183"/>
        <item x="247"/>
        <item x="7"/>
        <item x="576"/>
        <item x="870"/>
        <item x="134"/>
        <item x="30"/>
        <item x="1302"/>
        <item x="1196"/>
        <item x="1540"/>
        <item x="1420"/>
        <item x="307"/>
        <item x="1005"/>
        <item x="76"/>
        <item x="210"/>
        <item x="1365"/>
        <item x="1006"/>
        <item x="1301"/>
        <item x="1274"/>
        <item x="822"/>
        <item x="1422"/>
        <item x="194"/>
        <item x="644"/>
        <item x="712"/>
        <item x="1214"/>
        <item x="1419"/>
        <item x="1337"/>
        <item x="227"/>
        <item x="6"/>
        <item x="1213"/>
        <item x="1211"/>
        <item x="815"/>
        <item x="694"/>
        <item x="1322"/>
        <item x="1406"/>
        <item x="1216"/>
        <item x="1255"/>
        <item x="220"/>
        <item x="283"/>
        <item x="1292"/>
        <item x="1421"/>
        <item x="1583"/>
        <item x="63"/>
        <item x="936"/>
        <item x="248"/>
        <item x="1128"/>
        <item x="754"/>
        <item x="810"/>
        <item x="336"/>
        <item x="1118"/>
        <item x="231"/>
        <item x="761"/>
        <item x="334"/>
        <item x="801"/>
        <item x="117"/>
        <item x="118"/>
        <item x="915"/>
        <item x="698"/>
        <item x="1413"/>
        <item x="1599"/>
        <item x="304"/>
        <item x="88"/>
        <item x="481"/>
        <item x="16"/>
        <item x="753"/>
        <item x="97"/>
        <item x="135"/>
        <item x="1592"/>
        <item x="26"/>
        <item x="700"/>
        <item x="98"/>
        <item x="699"/>
        <item x="284"/>
        <item x="1293"/>
        <item x="1311"/>
        <item x="263"/>
        <item x="837"/>
        <item x="1403"/>
        <item x="974"/>
        <item x="757"/>
        <item x="337"/>
        <item x="393"/>
        <item x="1312"/>
        <item x="249"/>
        <item x="506"/>
        <item x="446"/>
        <item x="456"/>
        <item x="524"/>
        <item x="901"/>
        <item x="1336"/>
        <item x="152"/>
        <item x="305"/>
        <item x="1396"/>
        <item x="1584"/>
        <item x="906"/>
        <item x="66"/>
        <item x="423"/>
        <item x="394"/>
        <item x="77"/>
        <item x="327"/>
        <item x="1323"/>
        <item x="295"/>
        <item x="326"/>
        <item x="219"/>
        <item x="741"/>
        <item x="222"/>
        <item x="969"/>
        <item x="646"/>
        <item x="696"/>
        <item x="1303"/>
        <item x="613"/>
        <item x="1114"/>
        <item x="1357"/>
        <item x="1563"/>
        <item x="818"/>
        <item x="1256"/>
        <item x="1127"/>
        <item x="1562"/>
        <item x="195"/>
        <item x="480"/>
        <item x="153"/>
        <item x="645"/>
        <item x="861"/>
        <item x="639"/>
        <item x="221"/>
        <item x="1541"/>
        <item x="1639"/>
        <item x="300"/>
        <item x="447"/>
        <item x="285"/>
        <item x="35"/>
        <item x="1008"/>
        <item x="638"/>
        <item x="301"/>
        <item x="1134"/>
        <item x="338"/>
        <item x="1099"/>
        <item x="640"/>
        <item x="1197"/>
        <item x="420"/>
        <item x="1324"/>
        <item x="1585"/>
        <item x="970"/>
        <item x="250"/>
        <item x="354"/>
        <item x="1325"/>
        <item x="1576"/>
        <item x="701"/>
        <item x="251"/>
        <item x="871"/>
        <item x="1275"/>
        <item x="1554"/>
        <item x="154"/>
        <item x="1294"/>
        <item x="302"/>
        <item x="1272"/>
        <item x="525"/>
        <item x="878"/>
        <item x="325"/>
        <item x="1582"/>
        <item x="914"/>
        <item x="905"/>
        <item x="947"/>
        <item x="1163"/>
        <item x="217"/>
        <item x="976"/>
        <item x="1601"/>
        <item x="662"/>
        <item x="1007"/>
        <item x="848"/>
        <item x="1363"/>
        <item x="527"/>
        <item x="1276"/>
        <item x="1586"/>
        <item x="729"/>
        <item x="1269"/>
        <item x="448"/>
        <item x="31"/>
        <item x="458"/>
        <item x="1587"/>
        <item x="606"/>
        <item x="136"/>
        <item x="904"/>
        <item x="449"/>
        <item x="1268"/>
        <item x="975"/>
        <item x="742"/>
        <item x="663"/>
        <item x="1113"/>
        <item x="872"/>
        <item x="1164"/>
        <item x="607"/>
        <item x="596"/>
        <item x="603"/>
        <item x="303"/>
        <item x="758"/>
        <item x="1025"/>
        <item x="713"/>
        <item x="637"/>
        <item x="1640"/>
        <item x="697"/>
        <item x="155"/>
        <item x="1295"/>
        <item x="1397"/>
        <item x="1130"/>
        <item x="937"/>
        <item x="602"/>
        <item x="1555"/>
        <item x="902"/>
        <item x="992"/>
        <item x="216"/>
        <item x="849"/>
        <item x="239"/>
        <item x="1453"/>
        <item x="1354"/>
        <item x="218"/>
        <item x="37"/>
        <item x="36"/>
        <item x="605"/>
        <item x="845"/>
        <item x="1135"/>
        <item x="1578"/>
        <item x="1326"/>
        <item x="1580"/>
        <item x="137"/>
        <item x="1556"/>
        <item x="286"/>
        <item x="907"/>
        <item x="913"/>
        <item x="530"/>
        <item x="107"/>
        <item x="823"/>
        <item x="1116"/>
        <item x="1364"/>
        <item x="1178"/>
        <item x="139"/>
        <item x="1220"/>
        <item x="351"/>
        <item x="682"/>
        <item x="664"/>
        <item x="1267"/>
        <item x="665"/>
        <item x="1129"/>
        <item x="1454"/>
        <item x="1579"/>
        <item x="316"/>
        <item x="1602"/>
        <item x="1101"/>
        <item x="1314"/>
        <item x="1304"/>
        <item x="229"/>
        <item x="763"/>
        <item x="317"/>
        <item x="730"/>
        <item x="732"/>
        <item x="353"/>
        <item x="772"/>
        <item x="1266"/>
        <item x="971"/>
        <item x="454"/>
        <item x="318"/>
        <item x="977"/>
        <item x="1026"/>
        <item x="1100"/>
        <item x="1193"/>
        <item x="459"/>
        <item x="144"/>
        <item x="1270"/>
        <item x="44"/>
        <item x="880"/>
        <item x="43"/>
        <item x="714"/>
        <item x="617"/>
        <item x="1162"/>
        <item x="269"/>
        <item x="1271"/>
        <item x="419"/>
        <item x="1366"/>
        <item x="799"/>
        <item x="608"/>
        <item x="108"/>
        <item x="455"/>
        <item x="588"/>
        <item x="618"/>
        <item x="1285"/>
        <item x="1087"/>
        <item x="1600"/>
        <item x="267"/>
        <item x="993"/>
        <item x="508"/>
        <item x="802"/>
        <item x="1374"/>
        <item x="1102"/>
        <item x="1557"/>
        <item x="1184"/>
        <item x="45"/>
        <item x="1286"/>
        <item x="196"/>
        <item x="1373"/>
        <item x="879"/>
        <item x="46"/>
        <item x="38"/>
        <item x="903"/>
        <item x="1550"/>
        <item x="1398"/>
        <item x="268"/>
        <item x="1136"/>
        <item x="604"/>
        <item x="1277"/>
        <item x="824"/>
        <item x="1039"/>
        <item x="1631"/>
        <item x="731"/>
        <item x="424"/>
        <item x="1257"/>
        <item x="759"/>
        <item x="1358"/>
        <item x="324"/>
        <item x="189"/>
        <item x="683"/>
        <item x="319"/>
        <item x="460"/>
        <item x="1630"/>
        <item x="228"/>
        <item x="1633"/>
        <item x="800"/>
        <item x="685"/>
        <item x="1589"/>
        <item x="678"/>
        <item x="1305"/>
        <item x="1588"/>
        <item x="912"/>
        <item x="609"/>
        <item x="145"/>
        <item x="1150"/>
        <item x="352"/>
        <item x="1165"/>
        <item x="844"/>
        <item x="1565"/>
        <item x="78"/>
        <item x="230"/>
        <item x="1185"/>
        <item x="948"/>
        <item x="1616"/>
        <item x="1027"/>
        <item x="252"/>
        <item x="1482"/>
        <item x="1278"/>
        <item x="842"/>
        <item x="684"/>
        <item x="843"/>
        <item x="773"/>
        <item x="1615"/>
        <item x="825"/>
        <item x="20"/>
        <item x="376"/>
        <item x="1459"/>
        <item x="1073"/>
        <item x="942"/>
        <item x="1475"/>
        <item x="470"/>
        <item x="473"/>
        <item x="143"/>
        <item x="1367"/>
        <item x="1190"/>
        <item x="1437"/>
        <item x="1151"/>
        <item x="1632"/>
        <item x="1115"/>
        <item x="1359"/>
        <item x="1477"/>
        <item x="1191"/>
        <item x="1474"/>
        <item x="1641"/>
        <item x="421"/>
        <item x="1072"/>
        <item x="775"/>
        <item x="183"/>
        <item x="679"/>
        <item x="1038"/>
        <item x="1438"/>
        <item x="1180"/>
        <item x="461"/>
        <item x="486"/>
        <item x="774"/>
        <item x="994"/>
        <item x="1186"/>
        <item x="1564"/>
        <item x="142"/>
        <item x="190"/>
        <item x="655"/>
        <item x="1506"/>
        <item x="657"/>
        <item x="1360"/>
        <item x="270"/>
        <item x="995"/>
        <item x="271"/>
        <item x="1566"/>
        <item x="109"/>
        <item x="1279"/>
        <item x="27"/>
        <item x="1179"/>
        <item x="1218"/>
        <item x="198"/>
        <item x="1355"/>
        <item x="1156"/>
        <item x="1192"/>
        <item x="1137"/>
        <item x="92"/>
        <item x="471"/>
        <item x="19"/>
        <item x="1567"/>
        <item x="1335"/>
        <item x="531"/>
        <item x="542"/>
        <item x="1217"/>
        <item x="680"/>
        <item x="1342"/>
        <item x="887"/>
        <item x="182"/>
        <item x="425"/>
        <item x="103"/>
        <item x="502"/>
        <item x="846"/>
        <item x="1423"/>
        <item x="509"/>
        <item x="681"/>
        <item x="191"/>
        <item x="266"/>
        <item x="1296"/>
        <item x="1287"/>
        <item x="1181"/>
        <item x="197"/>
        <item x="504"/>
        <item x="1552"/>
        <item x="1571"/>
        <item x="110"/>
        <item x="863"/>
        <item x="181"/>
        <item x="1306"/>
        <item x="1399"/>
        <item x="1280"/>
        <item x="315"/>
        <item x="1028"/>
        <item x="532"/>
        <item x="1443"/>
        <item x="180"/>
        <item x="1441"/>
        <item x="1507"/>
        <item x="659"/>
        <item x="549"/>
        <item x="547"/>
        <item x="415"/>
        <item x="546"/>
        <item x="1380"/>
        <item x="131"/>
        <item x="892"/>
        <item x="377"/>
        <item x="1343"/>
        <item x="1152"/>
        <item x="886"/>
        <item x="93"/>
        <item x="276"/>
        <item x="487"/>
        <item x="416"/>
        <item x="312"/>
        <item x="778"/>
        <item x="885"/>
        <item x="893"/>
        <item x="505"/>
        <item x="1225"/>
        <item x="1154"/>
        <item x="438"/>
        <item x="533"/>
        <item x="1356"/>
        <item x="146"/>
        <item x="417"/>
        <item x="1070"/>
        <item x="253"/>
        <item x="164"/>
        <item x="1344"/>
        <item x="1056"/>
        <item x="1298"/>
        <item x="803"/>
        <item x="1551"/>
        <item x="1351"/>
        <item x="1509"/>
        <item x="472"/>
        <item x="726"/>
        <item x="1595"/>
        <item x="503"/>
        <item x="1017"/>
        <item x="1158"/>
        <item x="165"/>
        <item x="1508"/>
        <item x="1187"/>
        <item x="1596"/>
        <item x="1400"/>
        <item x="1058"/>
        <item x="1375"/>
        <item x="378"/>
        <item x="232"/>
        <item x="215"/>
        <item x="439"/>
        <item x="440"/>
        <item x="1424"/>
        <item x="233"/>
        <item x="1075"/>
        <item x="1132"/>
        <item x="132"/>
        <item x="1297"/>
        <item x="1402"/>
        <item x="1347"/>
        <item x="1059"/>
        <item x="1345"/>
        <item x="507"/>
        <item x="418"/>
        <item x="1131"/>
        <item x="1597"/>
        <item x="200"/>
        <item x="1068"/>
        <item x="894"/>
        <item x="166"/>
        <item x="1401"/>
        <item x="1"/>
        <item x="1057"/>
        <item x="141"/>
        <item x="434"/>
        <item x="489"/>
        <item x="256"/>
        <item x="1219"/>
        <item x="1069"/>
        <item x="313"/>
        <item x="1629"/>
        <item x="1598"/>
        <item x="656"/>
        <item x="1133"/>
        <item x="34"/>
        <item x="1331"/>
        <item x="501"/>
        <item x="1153"/>
        <item x="488"/>
        <item x="1188"/>
        <item x="314"/>
        <item x="1189"/>
        <item x="436"/>
        <item x="437"/>
        <item x="167"/>
        <item x="776"/>
        <item x="1568"/>
        <item x="1018"/>
        <item x="1352"/>
        <item x="1628"/>
        <item x="1350"/>
        <item x="1050"/>
        <item x="804"/>
        <item x="435"/>
        <item x="1627"/>
        <item x="32"/>
        <item x="21"/>
        <item x="594"/>
        <item x="379"/>
        <item x="592"/>
        <item x="543"/>
        <item x="94"/>
        <item x="1074"/>
        <item x="199"/>
        <item x="491"/>
        <item x="1376"/>
        <item x="1439"/>
        <item x="289"/>
        <item x="1157"/>
        <item x="140"/>
        <item x="548"/>
        <item x="234"/>
        <item x="895"/>
        <item x="133"/>
        <item x="1332"/>
        <item x="484"/>
        <item x="1288"/>
        <item x="1037"/>
        <item x="1569"/>
        <item x="188"/>
        <item x="113"/>
        <item x="490"/>
        <item x="498"/>
        <item x="441"/>
        <item x="1166"/>
        <item x="104"/>
        <item x="499"/>
        <item x="1167"/>
        <item x="1019"/>
        <item x="688"/>
        <item x="1242"/>
        <item x="485"/>
        <item x="956"/>
        <item x="728"/>
        <item x="1626"/>
        <item x="597"/>
        <item x="988"/>
        <item x="545"/>
        <item x="477"/>
        <item x="943"/>
        <item x="777"/>
        <item x="265"/>
        <item x="595"/>
        <item x="806"/>
        <item x="555"/>
        <item x="1333"/>
        <item x="374"/>
        <item x="1570"/>
        <item x="1159"/>
        <item x="1020"/>
        <item x="492"/>
        <item x="235"/>
        <item x="544"/>
        <item x="1155"/>
        <item x="1425"/>
        <item x="482"/>
        <item x="805"/>
        <item x="493"/>
        <item x="483"/>
        <item x="288"/>
        <item x="204"/>
        <item x="1239"/>
        <item x="513"/>
        <item x="989"/>
        <item x="819"/>
        <item x="862"/>
        <item x="373"/>
        <item x="258"/>
        <item x="106"/>
        <item x="277"/>
        <item x="257"/>
        <item x="254"/>
        <item x="1228"/>
        <item x="1348"/>
        <item x="214"/>
        <item x="22"/>
        <item x="375"/>
        <item x="474"/>
        <item x="1241"/>
        <item x="653"/>
        <item x="1168"/>
        <item x="1240"/>
        <item x="500"/>
        <item x="953"/>
        <item x="1036"/>
        <item x="1334"/>
        <item x="1449"/>
        <item x="746"/>
        <item x="654"/>
        <item x="372"/>
        <item x="398"/>
        <item x="882"/>
        <item x="1513"/>
        <item x="404"/>
        <item x="881"/>
        <item x="954"/>
        <item x="176"/>
        <item x="299"/>
        <item x="1289"/>
        <item x="578"/>
        <item x="1460"/>
        <item x="1222"/>
        <item x="1440"/>
        <item x="847"/>
        <item x="396"/>
        <item x="201"/>
        <item x="33"/>
        <item x="23"/>
        <item x="1444"/>
        <item x="651"/>
        <item x="1107"/>
        <item x="955"/>
        <item x="820"/>
        <item x="652"/>
        <item x="724"/>
        <item x="105"/>
        <item x="264"/>
        <item x="401"/>
        <item x="512"/>
        <item x="514"/>
        <item x="47"/>
        <item x="1169"/>
        <item x="1450"/>
        <item x="410"/>
        <item x="1349"/>
        <item x="1066"/>
        <item x="1221"/>
        <item x="405"/>
        <item x="48"/>
        <item x="821"/>
        <item x="255"/>
        <item x="1160"/>
        <item x="1108"/>
        <item x="593"/>
        <item x="426"/>
        <item x="213"/>
        <item x="343"/>
        <item x="1415"/>
        <item x="990"/>
        <item x="427"/>
        <item x="1065"/>
        <item x="49"/>
        <item x="883"/>
        <item x="686"/>
        <item x="747"/>
        <item x="557"/>
        <item x="1103"/>
        <item x="1049"/>
        <item x="259"/>
        <item x="240"/>
        <item x="1095"/>
        <item x="1105"/>
        <item x="1161"/>
        <item x="1082"/>
        <item x="344"/>
        <item x="1346"/>
        <item x="290"/>
        <item x="1229"/>
        <item x="998"/>
        <item x="237"/>
        <item x="397"/>
        <item x="864"/>
        <item x="1512"/>
        <item x="291"/>
        <item x="1042"/>
        <item x="50"/>
        <item x="428"/>
        <item x="1416"/>
        <item x="1290"/>
        <item x="287"/>
        <item x="511"/>
        <item x="367"/>
        <item x="409"/>
        <item x="429"/>
        <item x="365"/>
        <item x="406"/>
        <item x="184"/>
        <item x="1370"/>
        <item x="399"/>
        <item x="1083"/>
        <item x="297"/>
        <item x="298"/>
        <item x="931"/>
        <item x="466"/>
        <item x="1033"/>
        <item x="1106"/>
        <item x="884"/>
        <item x="187"/>
        <item x="1417"/>
        <item x="278"/>
        <item x="82"/>
        <item x="366"/>
        <item x="243"/>
        <item x="554"/>
        <item x="727"/>
        <item x="922"/>
        <item x="1096"/>
        <item x="996"/>
        <item x="345"/>
        <item x="923"/>
        <item x="79"/>
        <item x="186"/>
        <item x="1418"/>
        <item x="1104"/>
        <item x="991"/>
        <item x="346"/>
        <item x="751"/>
        <item x="1369"/>
        <item x="945"/>
        <item x="14"/>
        <item x="1043"/>
        <item x="242"/>
        <item x="238"/>
        <item x="400"/>
        <item x="591"/>
        <item x="745"/>
        <item x="1371"/>
        <item x="1291"/>
        <item x="1048"/>
        <item x="296"/>
        <item x="865"/>
        <item x="1035"/>
        <item x="185"/>
        <item x="1510"/>
        <item x="997"/>
        <item x="510"/>
        <item x="205"/>
        <item x="1515"/>
        <item x="868"/>
        <item x="750"/>
        <item x="647"/>
        <item x="999"/>
        <item x="1372"/>
        <item x="1034"/>
        <item x="212"/>
        <item x="573"/>
        <item x="1511"/>
        <item x="932"/>
        <item x="54"/>
        <item x="944"/>
        <item x="1097"/>
        <item x="641"/>
        <item x="114"/>
        <item x="515"/>
        <item x="723"/>
        <item x="413"/>
        <item x="1451"/>
        <item x="411"/>
        <item x="414"/>
        <item x="642"/>
        <item x="119"/>
        <item x="556"/>
        <item x="412"/>
        <item x="1084"/>
        <item x="1432"/>
        <item x="749"/>
        <item x="1328"/>
        <item x="1230"/>
        <item x="1327"/>
        <item x="1227"/>
        <item x="1044"/>
        <item x="1098"/>
        <item x="924"/>
        <item x="1329"/>
        <item x="241"/>
        <item x="867"/>
        <item x="648"/>
        <item x="1452"/>
        <item x="1409"/>
        <item x="51"/>
        <item x="120"/>
        <item x="957"/>
        <item x="1330"/>
        <item x="81"/>
        <item x="1085"/>
        <item x="949"/>
        <item x="124"/>
        <item x="925"/>
        <item x="722"/>
        <item x="866"/>
        <item x="1206"/>
        <item x="1408"/>
        <item x="707"/>
        <item x="53"/>
        <item x="706"/>
        <item x="660"/>
        <item x="1410"/>
        <item x="1484"/>
        <item x="933"/>
        <item x="206"/>
        <item x="579"/>
        <item x="80"/>
        <item x="2"/>
        <item x="121"/>
        <item x="590"/>
        <item x="1041"/>
        <item x="950"/>
        <item x="958"/>
        <item x="52"/>
        <item x="1431"/>
        <item x="1514"/>
        <item x="123"/>
        <item x="959"/>
        <item x="687"/>
        <item x="467"/>
        <item x="122"/>
        <item x="1429"/>
        <item x="468"/>
        <item x="58"/>
        <item x="587"/>
        <item x="469"/>
        <item x="127"/>
        <item x="1430"/>
        <item x="408"/>
        <item x="1461"/>
        <item x="737"/>
        <item x="926"/>
        <item x="708"/>
        <item x="1407"/>
        <item x="236"/>
        <item x="207"/>
        <item x="658"/>
        <item x="920"/>
        <item x="673"/>
        <item x="586"/>
        <item x="951"/>
        <item x="1245"/>
        <item x="738"/>
        <item x="171"/>
        <item x="99"/>
        <item x="960"/>
        <item x="1516"/>
        <item x="709"/>
        <item x="13"/>
        <item x="921"/>
        <item x="12"/>
        <item x="952"/>
        <item x="1208"/>
        <item x="328"/>
        <item x="670"/>
        <item x="100"/>
        <item x="1140"/>
        <item x="1207"/>
        <item x="516"/>
        <item x="407"/>
        <item x="580"/>
        <item x="672"/>
        <item x="671"/>
        <item x="1517"/>
        <item x="331"/>
        <item x="1246"/>
        <item x="168"/>
        <item x="1021"/>
        <item x="740"/>
        <item x="475"/>
        <item x="739"/>
        <item x="1023"/>
        <item x="403"/>
        <item x="1483"/>
        <item x="330"/>
        <item x="329"/>
        <item x="1022"/>
        <item x="983"/>
        <item x="1024"/>
        <item x="1243"/>
        <item x="1498"/>
        <item x="3"/>
        <item x="1481"/>
        <item x="1496"/>
        <item x="1029"/>
        <item x="1139"/>
        <item x="170"/>
        <item x="1478"/>
        <item x="1001"/>
        <item x="169"/>
        <item x="1047"/>
        <item x="1244"/>
        <item x="1031"/>
        <item x="572"/>
        <item x="1046"/>
        <item x="1485"/>
        <item x="15"/>
        <item x="718"/>
        <item x="1226"/>
        <item x="402"/>
        <item x="128"/>
        <item x="1501"/>
        <item x="982"/>
        <item x="1480"/>
        <item x="1030"/>
        <item x="1138"/>
        <item x="748"/>
        <item x="1499"/>
        <item x="1497"/>
        <item x="1381"/>
        <item x="156"/>
        <item x="1032"/>
        <item x="101"/>
        <item x="1494"/>
        <item x="1382"/>
        <item x="980"/>
        <item x="876"/>
        <item x="1479"/>
        <item x="981"/>
        <item x="1000"/>
        <item x="1383"/>
        <item x="1500"/>
        <item x="159"/>
        <item x="719"/>
        <item x="157"/>
        <item x="430"/>
        <item x="661"/>
        <item x="1171"/>
        <item x="1495"/>
        <item x="1470"/>
        <item x="1170"/>
        <item x="875"/>
        <item x="1172"/>
        <item x="360"/>
        <item x="1173"/>
        <item x="102"/>
        <item x="1045"/>
        <item x="874"/>
        <item x="1471"/>
        <item x="158"/>
        <item x="720"/>
        <item x="1204"/>
        <item x="873"/>
        <item x="1205"/>
        <item x="1472"/>
        <item x="361"/>
        <item x="359"/>
        <item x="431"/>
        <item x="721"/>
        <item x="55"/>
        <item x="56"/>
        <item x="1386"/>
        <item x="1203"/>
        <item x="57"/>
        <item x="581"/>
        <item x="795"/>
        <item x="362"/>
        <item x="1473"/>
        <item x="1177"/>
        <item x="1384"/>
        <item x="570"/>
        <item x="1542"/>
        <item x="432"/>
        <item x="1176"/>
        <item x="1202"/>
        <item x="797"/>
        <item x="433"/>
        <item x="1610"/>
        <item x="798"/>
        <item x="174"/>
        <item x="649"/>
        <item x="796"/>
        <item x="782"/>
        <item x="172"/>
        <item x="1175"/>
        <item x="1174"/>
        <item x="781"/>
        <item x="1544"/>
        <item x="780"/>
        <item x="1055"/>
        <item x="390"/>
        <item x="779"/>
        <item x="650"/>
        <item x="384"/>
        <item x="1575"/>
        <item x="1387"/>
        <item x="385"/>
        <item x="838"/>
        <item x="173"/>
        <item x="839"/>
        <item x="386"/>
        <item x="1052"/>
        <item x="1573"/>
        <item x="841"/>
        <item x="1574"/>
        <item x="840"/>
        <item x="1572"/>
        <item x="1053"/>
        <item x="1054"/>
        <item x="387"/>
        <item x="389"/>
        <item x="175"/>
        <item x="1385"/>
        <item x="1558"/>
        <item x="1543"/>
        <item x="1545"/>
        <item x="1559"/>
        <item x="1609"/>
        <item x="1561"/>
        <item x="388"/>
        <item x="1560"/>
        <item x="1608"/>
        <item x="8"/>
        <item x="1607"/>
        <item x="9"/>
        <item x="11"/>
        <item x="10"/>
        <item t="default"/>
      </items>
    </pivotField>
    <pivotField numFmtId="9" showAll="0"/>
    <pivotField numFmtId="10" showAll="0"/>
    <pivotField showAll="0"/>
    <pivotField axis="axisPage" multipleItemSelectionAllowed="1" showAll="0">
      <items count="12">
        <item h="1" x="1"/>
        <item h="1" x="4"/>
        <item h="1" x="9"/>
        <item h="1" x="6"/>
        <item x="3"/>
        <item h="1" x="0"/>
        <item h="1" x="2"/>
        <item h="1" x="8"/>
        <item h="1" x="7"/>
        <item h="1" x="10"/>
        <item h="1" x="5"/>
        <item t="default"/>
      </items>
    </pivotField>
    <pivotField showAll="0"/>
  </pivotFields>
  <rowFields count="1">
    <field x="9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2">
    <pageField fld="1" hier="-1"/>
    <pageField fld="14" hier="-1"/>
  </pageFields>
  <dataFields count="1">
    <dataField name="Count of Gross Profit" fld="9" subtotal="count" baseField="9" baseItem="212"/>
  </dataFields>
  <chartFormats count="4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64405B-83F8-4C7D-9CD4-7F04E95EFB13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5">
  <location ref="E4:F11" firstHeaderRow="1" firstDataRow="1" firstDataCol="1" rowPageCount="2" colPageCount="1"/>
  <pivotFields count="16">
    <pivotField showAll="0"/>
    <pivotField axis="axisPage" multipleItemSelectionAllowed="1" showAll="0">
      <items count="5">
        <item x="0"/>
        <item h="1" x="1"/>
        <item h="1" x="2"/>
        <item h="1" x="3"/>
        <item t="default"/>
      </items>
    </pivotField>
    <pivotField numFmtId="14" showAll="0"/>
    <pivotField numFmtId="6" showAll="0"/>
    <pivotField showAll="0"/>
    <pivotField showAll="0"/>
    <pivotField showAll="0"/>
    <pivotField showAll="0"/>
    <pivotField numFmtId="6" showAll="0"/>
    <pivotField axis="axisRow" dataField="1" numFmtId="6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umFmtId="6" showAll="0">
      <items count="1643">
        <item x="126"/>
        <item x="589"/>
        <item x="1094"/>
        <item x="1224"/>
        <item x="130"/>
        <item x="725"/>
        <item x="203"/>
        <item x="129"/>
        <item x="1051"/>
        <item x="1076"/>
        <item x="1536"/>
        <item x="125"/>
        <item x="1537"/>
        <item x="941"/>
        <item x="940"/>
        <item x="939"/>
        <item x="391"/>
        <item x="356"/>
        <item x="1077"/>
        <item x="1284"/>
        <item x="395"/>
        <item x="1535"/>
        <item x="938"/>
        <item x="357"/>
        <item x="1625"/>
        <item x="355"/>
        <item x="202"/>
        <item x="279"/>
        <item x="1071"/>
        <item x="538"/>
        <item x="1594"/>
        <item x="744"/>
        <item x="349"/>
        <item x="350"/>
        <item x="348"/>
        <item x="347"/>
        <item x="42"/>
        <item x="1249"/>
        <item x="1518"/>
        <item x="850"/>
        <item x="1247"/>
        <item x="479"/>
        <item x="335"/>
        <item x="529"/>
        <item x="1534"/>
        <item x="852"/>
        <item x="851"/>
        <item x="1209"/>
        <item x="853"/>
        <item x="1462"/>
        <item x="311"/>
        <item x="517"/>
        <item x="358"/>
        <item x="1463"/>
        <item x="934"/>
        <item x="1248"/>
        <item x="41"/>
        <item x="1464"/>
        <item x="1092"/>
        <item x="320"/>
        <item x="1368"/>
        <item x="478"/>
        <item x="1519"/>
        <item x="1465"/>
        <item x="582"/>
        <item x="965"/>
        <item x="566"/>
        <item x="534"/>
        <item x="476"/>
        <item x="112"/>
        <item x="59"/>
        <item x="733"/>
        <item x="961"/>
        <item x="1013"/>
        <item x="628"/>
        <item x="535"/>
        <item x="690"/>
        <item x="1198"/>
        <item x="1262"/>
        <item x="1455"/>
        <item x="984"/>
        <item x="1014"/>
        <item x="966"/>
        <item x="567"/>
        <item x="1200"/>
        <item x="223"/>
        <item x="1088"/>
        <item x="160"/>
        <item x="1428"/>
        <item x="962"/>
        <item x="1263"/>
        <item x="1067"/>
        <item x="341"/>
        <item x="1624"/>
        <item x="791"/>
        <item x="854"/>
        <item x="60"/>
        <item x="1264"/>
        <item x="629"/>
        <item x="967"/>
        <item x="62"/>
        <item x="65"/>
        <item x="536"/>
        <item x="785"/>
        <item x="1199"/>
        <item x="783"/>
        <item x="61"/>
        <item x="1456"/>
        <item x="624"/>
        <item x="614"/>
        <item x="784"/>
        <item x="630"/>
        <item x="1493"/>
        <item x="615"/>
        <item x="321"/>
        <item x="1123"/>
        <item x="1394"/>
        <item x="1391"/>
        <item x="855"/>
        <item x="1265"/>
        <item x="568"/>
        <item x="1492"/>
        <item x="332"/>
        <item x="541"/>
        <item x="1466"/>
        <item x="1520"/>
        <item x="1238"/>
        <item x="1426"/>
        <item x="968"/>
        <item x="40"/>
        <item x="161"/>
        <item x="1201"/>
        <item x="631"/>
        <item x="1412"/>
        <item x="364"/>
        <item x="1090"/>
        <item x="340"/>
        <item x="616"/>
        <item x="786"/>
        <item x="67"/>
        <item x="1378"/>
        <item x="1040"/>
        <item x="632"/>
        <item x="539"/>
        <item x="342"/>
        <item x="896"/>
        <item x="463"/>
        <item x="84"/>
        <item x="339"/>
        <item x="73"/>
        <item x="381"/>
        <item x="691"/>
        <item x="898"/>
        <item x="571"/>
        <item x="1404"/>
        <item x="734"/>
        <item x="537"/>
        <item x="897"/>
        <item x="833"/>
        <item x="1427"/>
        <item x="1490"/>
        <item x="1467"/>
        <item x="1281"/>
        <item x="583"/>
        <item x="39"/>
        <item x="768"/>
        <item x="1361"/>
        <item x="1390"/>
        <item x="1489"/>
        <item x="1457"/>
        <item x="834"/>
        <item x="856"/>
        <item x="1491"/>
        <item x="1251"/>
        <item x="987"/>
        <item x="1445"/>
        <item x="666"/>
        <item x="963"/>
        <item x="1015"/>
        <item x="85"/>
        <item x="528"/>
        <item x="1064"/>
        <item x="569"/>
        <item x="1488"/>
        <item x="442"/>
        <item x="1315"/>
        <item x="453"/>
        <item x="1486"/>
        <item x="1124"/>
        <item x="83"/>
        <item x="148"/>
        <item x="1002"/>
        <item x="1091"/>
        <item x="380"/>
        <item x="443"/>
        <item x="1143"/>
        <item x="1446"/>
        <item x="1142"/>
        <item x="444"/>
        <item x="162"/>
        <item x="1377"/>
        <item x="857"/>
        <item x="1258"/>
        <item x="1250"/>
        <item x="462"/>
        <item x="1318"/>
        <item x="445"/>
        <item x="1089"/>
        <item x="1619"/>
        <item x="667"/>
        <item x="1611"/>
        <item x="1458"/>
        <item x="584"/>
        <item x="518"/>
        <item x="1112"/>
        <item x="964"/>
        <item x="68"/>
        <item x="1144"/>
        <item x="550"/>
        <item x="564"/>
        <item x="552"/>
        <item x="18"/>
        <item x="1468"/>
        <item x="669"/>
        <item x="86"/>
        <item x="452"/>
        <item x="1487"/>
        <item x="635"/>
        <item x="986"/>
        <item x="1316"/>
        <item x="1237"/>
        <item x="464"/>
        <item x="598"/>
        <item x="1447"/>
        <item x="1145"/>
        <item x="1282"/>
        <item x="25"/>
        <item x="1612"/>
        <item x="1433"/>
        <item x="792"/>
        <item x="633"/>
        <item x="1614"/>
        <item x="451"/>
        <item x="908"/>
        <item x="832"/>
        <item x="1060"/>
        <item x="179"/>
        <item x="24"/>
        <item x="1093"/>
        <item x="1125"/>
        <item x="1621"/>
        <item x="363"/>
        <item x="551"/>
        <item x="668"/>
        <item x="1613"/>
        <item x="1530"/>
        <item x="1618"/>
        <item x="634"/>
        <item x="450"/>
        <item x="985"/>
        <item x="149"/>
        <item x="322"/>
        <item x="1235"/>
        <item x="1553"/>
        <item x="1388"/>
        <item x="70"/>
        <item x="519"/>
        <item x="1338"/>
        <item x="692"/>
        <item x="1236"/>
        <item x="1061"/>
        <item x="494"/>
        <item x="735"/>
        <item x="1341"/>
        <item x="1016"/>
        <item x="787"/>
        <item x="1620"/>
        <item x="1389"/>
        <item x="812"/>
        <item x="163"/>
        <item x="899"/>
        <item x="69"/>
        <item x="150"/>
        <item x="1317"/>
        <item x="599"/>
        <item x="627"/>
        <item x="177"/>
        <item x="1259"/>
        <item x="1062"/>
        <item x="1393"/>
        <item x="1126"/>
        <item x="562"/>
        <item x="71"/>
        <item x="520"/>
        <item x="769"/>
        <item x="523"/>
        <item x="585"/>
        <item x="522"/>
        <item x="1434"/>
        <item x="702"/>
        <item x="623"/>
        <item x="1547"/>
        <item x="382"/>
        <item x="788"/>
        <item x="1546"/>
        <item x="1141"/>
        <item x="927"/>
        <item x="1637"/>
        <item x="1469"/>
        <item x="1353"/>
        <item x="1252"/>
        <item x="814"/>
        <item x="831"/>
        <item x="1531"/>
        <item x="826"/>
        <item x="558"/>
        <item x="75"/>
        <item x="710"/>
        <item x="1548"/>
        <item x="636"/>
        <item x="711"/>
        <item x="928"/>
        <item x="0"/>
        <item x="1448"/>
        <item x="1339"/>
        <item x="151"/>
        <item x="909"/>
        <item x="979"/>
        <item x="929"/>
        <item x="816"/>
        <item x="1521"/>
        <item x="272"/>
        <item x="1253"/>
        <item x="1232"/>
        <item x="1003"/>
        <item x="1063"/>
        <item x="333"/>
        <item x="1504"/>
        <item x="677"/>
        <item x="813"/>
        <item x="1505"/>
        <item x="559"/>
        <item x="600"/>
        <item x="1261"/>
        <item x="308"/>
        <item x="1340"/>
        <item x="601"/>
        <item x="736"/>
        <item x="811"/>
        <item x="1307"/>
        <item x="87"/>
        <item x="703"/>
        <item x="1532"/>
        <item x="1362"/>
        <item x="368"/>
        <item x="1308"/>
        <item x="540"/>
        <item x="1526"/>
        <item x="916"/>
        <item x="675"/>
        <item x="946"/>
        <item x="1549"/>
        <item x="1009"/>
        <item x="260"/>
        <item x="1309"/>
        <item x="827"/>
        <item x="930"/>
        <item x="1623"/>
        <item x="794"/>
        <item x="565"/>
        <item x="1392"/>
        <item x="693"/>
        <item x="1260"/>
        <item x="1603"/>
        <item x="74"/>
        <item x="1591"/>
        <item x="1319"/>
        <item x="147"/>
        <item x="563"/>
        <item x="626"/>
        <item x="1435"/>
        <item x="1635"/>
        <item x="1379"/>
        <item x="789"/>
        <item x="560"/>
        <item x="704"/>
        <item x="790"/>
        <item x="1503"/>
        <item x="836"/>
        <item x="1617"/>
        <item x="244"/>
        <item x="620"/>
        <item x="369"/>
        <item x="1194"/>
        <item x="674"/>
        <item x="835"/>
        <item x="211"/>
        <item x="1533"/>
        <item x="1079"/>
        <item x="1010"/>
        <item x="1502"/>
        <item x="521"/>
        <item x="1109"/>
        <item x="1011"/>
        <item x="72"/>
        <item x="1147"/>
        <item x="495"/>
        <item x="972"/>
        <item x="1233"/>
        <item x="1527"/>
        <item x="716"/>
        <item x="89"/>
        <item x="292"/>
        <item x="610"/>
        <item x="273"/>
        <item x="793"/>
        <item x="465"/>
        <item x="1149"/>
        <item x="717"/>
        <item x="877"/>
        <item x="828"/>
        <item x="919"/>
        <item x="1538"/>
        <item x="764"/>
        <item x="689"/>
        <item x="1146"/>
        <item x="496"/>
        <item x="192"/>
        <item x="917"/>
        <item x="224"/>
        <item x="1078"/>
        <item x="274"/>
        <item x="553"/>
        <item x="1581"/>
        <item x="138"/>
        <item x="715"/>
        <item x="771"/>
        <item x="1117"/>
        <item x="1436"/>
        <item x="526"/>
        <item x="1148"/>
        <item x="978"/>
        <item x="1231"/>
        <item x="178"/>
        <item x="1012"/>
        <item x="4"/>
        <item x="1121"/>
        <item x="808"/>
        <item x="5"/>
        <item x="1528"/>
        <item x="860"/>
        <item x="910"/>
        <item x="611"/>
        <item x="625"/>
        <item x="830"/>
        <item x="1606"/>
        <item x="275"/>
        <item x="280"/>
        <item x="765"/>
        <item x="807"/>
        <item x="935"/>
        <item x="1299"/>
        <item x="1122"/>
        <item x="281"/>
        <item x="918"/>
        <item x="1320"/>
        <item x="900"/>
        <item x="225"/>
        <item x="619"/>
        <item x="1539"/>
        <item x="1119"/>
        <item x="676"/>
        <item x="497"/>
        <item x="1283"/>
        <item x="370"/>
        <item x="1411"/>
        <item x="1522"/>
        <item x="770"/>
        <item x="245"/>
        <item x="1310"/>
        <item x="323"/>
        <item x="1223"/>
        <item x="1523"/>
        <item x="755"/>
        <item x="1476"/>
        <item x="743"/>
        <item x="574"/>
        <item x="457"/>
        <item x="766"/>
        <item x="829"/>
        <item x="1111"/>
        <item x="1195"/>
        <item x="1080"/>
        <item x="1300"/>
        <item x="383"/>
        <item x="621"/>
        <item x="561"/>
        <item x="973"/>
        <item x="911"/>
        <item x="1120"/>
        <item x="858"/>
        <item x="1212"/>
        <item x="869"/>
        <item x="309"/>
        <item x="246"/>
        <item x="1086"/>
        <item x="1529"/>
        <item x="1525"/>
        <item x="888"/>
        <item x="817"/>
        <item x="115"/>
        <item x="1182"/>
        <item x="1234"/>
        <item x="1636"/>
        <item x="111"/>
        <item x="95"/>
        <item x="1590"/>
        <item x="282"/>
        <item x="1395"/>
        <item x="1405"/>
        <item x="1210"/>
        <item x="422"/>
        <item x="90"/>
        <item x="1273"/>
        <item x="1604"/>
        <item x="762"/>
        <item x="1414"/>
        <item x="752"/>
        <item x="392"/>
        <item x="261"/>
        <item x="1321"/>
        <item x="293"/>
        <item x="1634"/>
        <item x="767"/>
        <item x="306"/>
        <item x="1313"/>
        <item x="859"/>
        <item x="1524"/>
        <item x="1004"/>
        <item x="91"/>
        <item x="294"/>
        <item x="705"/>
        <item x="622"/>
        <item x="1442"/>
        <item x="1605"/>
        <item x="262"/>
        <item x="193"/>
        <item x="371"/>
        <item x="17"/>
        <item x="28"/>
        <item x="643"/>
        <item x="756"/>
        <item x="575"/>
        <item x="1254"/>
        <item x="809"/>
        <item x="29"/>
        <item x="208"/>
        <item x="1081"/>
        <item x="310"/>
        <item x="577"/>
        <item x="209"/>
        <item x="1577"/>
        <item x="226"/>
        <item x="64"/>
        <item x="1622"/>
        <item x="890"/>
        <item x="695"/>
        <item x="612"/>
        <item x="889"/>
        <item x="1215"/>
        <item x="760"/>
        <item x="96"/>
        <item x="891"/>
        <item x="1638"/>
        <item x="1593"/>
        <item x="116"/>
        <item x="1110"/>
        <item x="1183"/>
        <item x="247"/>
        <item x="7"/>
        <item x="576"/>
        <item x="870"/>
        <item x="134"/>
        <item x="30"/>
        <item x="1302"/>
        <item x="1196"/>
        <item x="1540"/>
        <item x="1420"/>
        <item x="307"/>
        <item x="1005"/>
        <item x="76"/>
        <item x="210"/>
        <item x="1365"/>
        <item x="1006"/>
        <item x="1301"/>
        <item x="1274"/>
        <item x="822"/>
        <item x="1422"/>
        <item x="194"/>
        <item x="644"/>
        <item x="712"/>
        <item x="1214"/>
        <item x="1419"/>
        <item x="1337"/>
        <item x="227"/>
        <item x="6"/>
        <item x="1213"/>
        <item x="1211"/>
        <item x="815"/>
        <item x="694"/>
        <item x="1322"/>
        <item x="1406"/>
        <item x="1216"/>
        <item x="1255"/>
        <item x="220"/>
        <item x="283"/>
        <item x="1292"/>
        <item x="1421"/>
        <item x="1583"/>
        <item x="63"/>
        <item x="936"/>
        <item x="248"/>
        <item x="1128"/>
        <item x="754"/>
        <item x="810"/>
        <item x="336"/>
        <item x="1118"/>
        <item x="231"/>
        <item x="761"/>
        <item x="334"/>
        <item x="801"/>
        <item x="117"/>
        <item x="118"/>
        <item x="915"/>
        <item x="698"/>
        <item x="1413"/>
        <item x="1599"/>
        <item x="304"/>
        <item x="88"/>
        <item x="481"/>
        <item x="16"/>
        <item x="753"/>
        <item x="97"/>
        <item x="135"/>
        <item x="1592"/>
        <item x="26"/>
        <item x="700"/>
        <item x="98"/>
        <item x="699"/>
        <item x="284"/>
        <item x="1293"/>
        <item x="1311"/>
        <item x="263"/>
        <item x="837"/>
        <item x="1403"/>
        <item x="974"/>
        <item x="757"/>
        <item x="337"/>
        <item x="393"/>
        <item x="1312"/>
        <item x="249"/>
        <item x="506"/>
        <item x="446"/>
        <item x="456"/>
        <item x="524"/>
        <item x="901"/>
        <item x="1336"/>
        <item x="152"/>
        <item x="305"/>
        <item x="1396"/>
        <item x="1584"/>
        <item x="906"/>
        <item x="66"/>
        <item x="423"/>
        <item x="394"/>
        <item x="77"/>
        <item x="327"/>
        <item x="1323"/>
        <item x="295"/>
        <item x="326"/>
        <item x="219"/>
        <item x="741"/>
        <item x="222"/>
        <item x="969"/>
        <item x="646"/>
        <item x="696"/>
        <item x="1303"/>
        <item x="613"/>
        <item x="1114"/>
        <item x="1357"/>
        <item x="1563"/>
        <item x="818"/>
        <item x="1256"/>
        <item x="1127"/>
        <item x="1562"/>
        <item x="195"/>
        <item x="480"/>
        <item x="153"/>
        <item x="645"/>
        <item x="861"/>
        <item x="639"/>
        <item x="221"/>
        <item x="1541"/>
        <item x="1639"/>
        <item x="300"/>
        <item x="447"/>
        <item x="285"/>
        <item x="35"/>
        <item x="1008"/>
        <item x="638"/>
        <item x="301"/>
        <item x="1134"/>
        <item x="338"/>
        <item x="1099"/>
        <item x="640"/>
        <item x="1197"/>
        <item x="420"/>
        <item x="1324"/>
        <item x="1585"/>
        <item x="970"/>
        <item x="250"/>
        <item x="354"/>
        <item x="1325"/>
        <item x="1576"/>
        <item x="701"/>
        <item x="251"/>
        <item x="871"/>
        <item x="1275"/>
        <item x="1554"/>
        <item x="154"/>
        <item x="1294"/>
        <item x="302"/>
        <item x="1272"/>
        <item x="525"/>
        <item x="878"/>
        <item x="325"/>
        <item x="1582"/>
        <item x="914"/>
        <item x="905"/>
        <item x="947"/>
        <item x="1163"/>
        <item x="217"/>
        <item x="976"/>
        <item x="1601"/>
        <item x="662"/>
        <item x="1007"/>
        <item x="848"/>
        <item x="1363"/>
        <item x="527"/>
        <item x="1276"/>
        <item x="1586"/>
        <item x="729"/>
        <item x="1269"/>
        <item x="448"/>
        <item x="31"/>
        <item x="458"/>
        <item x="1587"/>
        <item x="606"/>
        <item x="136"/>
        <item x="904"/>
        <item x="449"/>
        <item x="1268"/>
        <item x="975"/>
        <item x="742"/>
        <item x="663"/>
        <item x="1113"/>
        <item x="872"/>
        <item x="1164"/>
        <item x="607"/>
        <item x="596"/>
        <item x="603"/>
        <item x="303"/>
        <item x="758"/>
        <item x="1025"/>
        <item x="713"/>
        <item x="637"/>
        <item x="1640"/>
        <item x="697"/>
        <item x="155"/>
        <item x="1295"/>
        <item x="1397"/>
        <item x="1130"/>
        <item x="937"/>
        <item x="602"/>
        <item x="1555"/>
        <item x="902"/>
        <item x="992"/>
        <item x="216"/>
        <item x="849"/>
        <item x="239"/>
        <item x="1453"/>
        <item x="1354"/>
        <item x="218"/>
        <item x="37"/>
        <item x="36"/>
        <item x="605"/>
        <item x="845"/>
        <item x="1135"/>
        <item x="1578"/>
        <item x="1326"/>
        <item x="1580"/>
        <item x="137"/>
        <item x="1556"/>
        <item x="286"/>
        <item x="907"/>
        <item x="913"/>
        <item x="530"/>
        <item x="107"/>
        <item x="823"/>
        <item x="1116"/>
        <item x="1364"/>
        <item x="1178"/>
        <item x="139"/>
        <item x="1220"/>
        <item x="351"/>
        <item x="682"/>
        <item x="664"/>
        <item x="1267"/>
        <item x="665"/>
        <item x="1129"/>
        <item x="1454"/>
        <item x="1579"/>
        <item x="316"/>
        <item x="1602"/>
        <item x="1101"/>
        <item x="1314"/>
        <item x="1304"/>
        <item x="229"/>
        <item x="763"/>
        <item x="317"/>
        <item x="730"/>
        <item x="732"/>
        <item x="353"/>
        <item x="772"/>
        <item x="1266"/>
        <item x="971"/>
        <item x="454"/>
        <item x="318"/>
        <item x="977"/>
        <item x="1026"/>
        <item x="1100"/>
        <item x="1193"/>
        <item x="459"/>
        <item x="144"/>
        <item x="1270"/>
        <item x="44"/>
        <item x="880"/>
        <item x="43"/>
        <item x="714"/>
        <item x="617"/>
        <item x="1162"/>
        <item x="269"/>
        <item x="1271"/>
        <item x="419"/>
        <item x="1366"/>
        <item x="799"/>
        <item x="608"/>
        <item x="108"/>
        <item x="455"/>
        <item x="588"/>
        <item x="618"/>
        <item x="1285"/>
        <item x="1087"/>
        <item x="1600"/>
        <item x="267"/>
        <item x="993"/>
        <item x="508"/>
        <item x="802"/>
        <item x="1374"/>
        <item x="1102"/>
        <item x="1557"/>
        <item x="1184"/>
        <item x="45"/>
        <item x="1286"/>
        <item x="196"/>
        <item x="1373"/>
        <item x="879"/>
        <item x="46"/>
        <item x="38"/>
        <item x="903"/>
        <item x="1550"/>
        <item x="1398"/>
        <item x="268"/>
        <item x="1136"/>
        <item x="604"/>
        <item x="1277"/>
        <item x="824"/>
        <item x="1039"/>
        <item x="1631"/>
        <item x="731"/>
        <item x="424"/>
        <item x="1257"/>
        <item x="759"/>
        <item x="1358"/>
        <item x="324"/>
        <item x="189"/>
        <item x="683"/>
        <item x="319"/>
        <item x="460"/>
        <item x="1630"/>
        <item x="228"/>
        <item x="1633"/>
        <item x="800"/>
        <item x="685"/>
        <item x="1589"/>
        <item x="678"/>
        <item x="1305"/>
        <item x="1588"/>
        <item x="912"/>
        <item x="609"/>
        <item x="145"/>
        <item x="1150"/>
        <item x="352"/>
        <item x="1165"/>
        <item x="844"/>
        <item x="1565"/>
        <item x="78"/>
        <item x="230"/>
        <item x="1185"/>
        <item x="948"/>
        <item x="1616"/>
        <item x="1027"/>
        <item x="252"/>
        <item x="1482"/>
        <item x="1278"/>
        <item x="842"/>
        <item x="684"/>
        <item x="843"/>
        <item x="773"/>
        <item x="1615"/>
        <item x="825"/>
        <item x="20"/>
        <item x="376"/>
        <item x="1459"/>
        <item x="1073"/>
        <item x="942"/>
        <item x="1475"/>
        <item x="470"/>
        <item x="473"/>
        <item x="143"/>
        <item x="1367"/>
        <item x="1190"/>
        <item x="1437"/>
        <item x="1151"/>
        <item x="1632"/>
        <item x="1115"/>
        <item x="1359"/>
        <item x="1477"/>
        <item x="1191"/>
        <item x="1474"/>
        <item x="1641"/>
        <item x="421"/>
        <item x="1072"/>
        <item x="775"/>
        <item x="183"/>
        <item x="679"/>
        <item x="1038"/>
        <item x="1438"/>
        <item x="1180"/>
        <item x="461"/>
        <item x="486"/>
        <item x="774"/>
        <item x="994"/>
        <item x="1186"/>
        <item x="1564"/>
        <item x="142"/>
        <item x="190"/>
        <item x="655"/>
        <item x="1506"/>
        <item x="657"/>
        <item x="1360"/>
        <item x="270"/>
        <item x="995"/>
        <item x="271"/>
        <item x="1566"/>
        <item x="109"/>
        <item x="1279"/>
        <item x="27"/>
        <item x="1179"/>
        <item x="1218"/>
        <item x="198"/>
        <item x="1355"/>
        <item x="1156"/>
        <item x="1192"/>
        <item x="1137"/>
        <item x="92"/>
        <item x="471"/>
        <item x="19"/>
        <item x="1567"/>
        <item x="1335"/>
        <item x="531"/>
        <item x="542"/>
        <item x="1217"/>
        <item x="680"/>
        <item x="1342"/>
        <item x="887"/>
        <item x="182"/>
        <item x="425"/>
        <item x="103"/>
        <item x="502"/>
        <item x="846"/>
        <item x="1423"/>
        <item x="509"/>
        <item x="681"/>
        <item x="191"/>
        <item x="266"/>
        <item x="1296"/>
        <item x="1287"/>
        <item x="1181"/>
        <item x="197"/>
        <item x="504"/>
        <item x="1552"/>
        <item x="1571"/>
        <item x="110"/>
        <item x="863"/>
        <item x="181"/>
        <item x="1306"/>
        <item x="1399"/>
        <item x="1280"/>
        <item x="315"/>
        <item x="1028"/>
        <item x="532"/>
        <item x="1443"/>
        <item x="180"/>
        <item x="1441"/>
        <item x="1507"/>
        <item x="659"/>
        <item x="549"/>
        <item x="547"/>
        <item x="415"/>
        <item x="546"/>
        <item x="1380"/>
        <item x="131"/>
        <item x="892"/>
        <item x="377"/>
        <item x="1343"/>
        <item x="1152"/>
        <item x="886"/>
        <item x="93"/>
        <item x="276"/>
        <item x="487"/>
        <item x="416"/>
        <item x="312"/>
        <item x="778"/>
        <item x="885"/>
        <item x="893"/>
        <item x="505"/>
        <item x="1225"/>
        <item x="1154"/>
        <item x="438"/>
        <item x="533"/>
        <item x="1356"/>
        <item x="146"/>
        <item x="417"/>
        <item x="1070"/>
        <item x="253"/>
        <item x="164"/>
        <item x="1344"/>
        <item x="1056"/>
        <item x="1298"/>
        <item x="803"/>
        <item x="1551"/>
        <item x="1351"/>
        <item x="1509"/>
        <item x="472"/>
        <item x="726"/>
        <item x="1595"/>
        <item x="503"/>
        <item x="1017"/>
        <item x="1158"/>
        <item x="165"/>
        <item x="1508"/>
        <item x="1187"/>
        <item x="1596"/>
        <item x="1400"/>
        <item x="1058"/>
        <item x="1375"/>
        <item x="378"/>
        <item x="232"/>
        <item x="215"/>
        <item x="439"/>
        <item x="440"/>
        <item x="1424"/>
        <item x="233"/>
        <item x="1075"/>
        <item x="1132"/>
        <item x="132"/>
        <item x="1297"/>
        <item x="1402"/>
        <item x="1347"/>
        <item x="1059"/>
        <item x="1345"/>
        <item x="507"/>
        <item x="418"/>
        <item x="1131"/>
        <item x="1597"/>
        <item x="200"/>
        <item x="1068"/>
        <item x="894"/>
        <item x="166"/>
        <item x="1401"/>
        <item x="1"/>
        <item x="1057"/>
        <item x="141"/>
        <item x="434"/>
        <item x="489"/>
        <item x="256"/>
        <item x="1219"/>
        <item x="1069"/>
        <item x="313"/>
        <item x="1629"/>
        <item x="1598"/>
        <item x="656"/>
        <item x="1133"/>
        <item x="34"/>
        <item x="1331"/>
        <item x="501"/>
        <item x="1153"/>
        <item x="488"/>
        <item x="1188"/>
        <item x="314"/>
        <item x="1189"/>
        <item x="436"/>
        <item x="437"/>
        <item x="167"/>
        <item x="776"/>
        <item x="1568"/>
        <item x="1018"/>
        <item x="1352"/>
        <item x="1628"/>
        <item x="1350"/>
        <item x="1050"/>
        <item x="804"/>
        <item x="435"/>
        <item x="1627"/>
        <item x="32"/>
        <item x="21"/>
        <item x="594"/>
        <item x="379"/>
        <item x="592"/>
        <item x="543"/>
        <item x="94"/>
        <item x="1074"/>
        <item x="199"/>
        <item x="491"/>
        <item x="1376"/>
        <item x="1439"/>
        <item x="289"/>
        <item x="1157"/>
        <item x="140"/>
        <item x="548"/>
        <item x="234"/>
        <item x="895"/>
        <item x="133"/>
        <item x="1332"/>
        <item x="484"/>
        <item x="1288"/>
        <item x="1037"/>
        <item x="1569"/>
        <item x="188"/>
        <item x="113"/>
        <item x="490"/>
        <item x="498"/>
        <item x="441"/>
        <item x="1166"/>
        <item x="104"/>
        <item x="499"/>
        <item x="1167"/>
        <item x="1019"/>
        <item x="688"/>
        <item x="1242"/>
        <item x="485"/>
        <item x="956"/>
        <item x="728"/>
        <item x="1626"/>
        <item x="597"/>
        <item x="988"/>
        <item x="545"/>
        <item x="477"/>
        <item x="943"/>
        <item x="777"/>
        <item x="265"/>
        <item x="595"/>
        <item x="806"/>
        <item x="555"/>
        <item x="1333"/>
        <item x="374"/>
        <item x="1570"/>
        <item x="1159"/>
        <item x="1020"/>
        <item x="492"/>
        <item x="235"/>
        <item x="544"/>
        <item x="1155"/>
        <item x="1425"/>
        <item x="482"/>
        <item x="805"/>
        <item x="493"/>
        <item x="483"/>
        <item x="288"/>
        <item x="204"/>
        <item x="1239"/>
        <item x="513"/>
        <item x="989"/>
        <item x="819"/>
        <item x="862"/>
        <item x="373"/>
        <item x="258"/>
        <item x="106"/>
        <item x="277"/>
        <item x="257"/>
        <item x="254"/>
        <item x="1228"/>
        <item x="1348"/>
        <item x="214"/>
        <item x="22"/>
        <item x="375"/>
        <item x="474"/>
        <item x="1241"/>
        <item x="653"/>
        <item x="1168"/>
        <item x="1240"/>
        <item x="500"/>
        <item x="953"/>
        <item x="1036"/>
        <item x="1334"/>
        <item x="1449"/>
        <item x="746"/>
        <item x="654"/>
        <item x="372"/>
        <item x="398"/>
        <item x="882"/>
        <item x="1513"/>
        <item x="404"/>
        <item x="881"/>
        <item x="954"/>
        <item x="176"/>
        <item x="299"/>
        <item x="1289"/>
        <item x="578"/>
        <item x="1460"/>
        <item x="1222"/>
        <item x="1440"/>
        <item x="847"/>
        <item x="396"/>
        <item x="201"/>
        <item x="33"/>
        <item x="23"/>
        <item x="1444"/>
        <item x="651"/>
        <item x="1107"/>
        <item x="955"/>
        <item x="820"/>
        <item x="652"/>
        <item x="724"/>
        <item x="105"/>
        <item x="264"/>
        <item x="401"/>
        <item x="512"/>
        <item x="514"/>
        <item x="47"/>
        <item x="1169"/>
        <item x="1450"/>
        <item x="410"/>
        <item x="1349"/>
        <item x="1066"/>
        <item x="1221"/>
        <item x="405"/>
        <item x="48"/>
        <item x="821"/>
        <item x="255"/>
        <item x="1160"/>
        <item x="1108"/>
        <item x="593"/>
        <item x="426"/>
        <item x="213"/>
        <item x="343"/>
        <item x="1415"/>
        <item x="990"/>
        <item x="427"/>
        <item x="1065"/>
        <item x="49"/>
        <item x="883"/>
        <item x="686"/>
        <item x="747"/>
        <item x="557"/>
        <item x="1103"/>
        <item x="1049"/>
        <item x="259"/>
        <item x="240"/>
        <item x="1095"/>
        <item x="1105"/>
        <item x="1161"/>
        <item x="1082"/>
        <item x="344"/>
        <item x="1346"/>
        <item x="290"/>
        <item x="1229"/>
        <item x="998"/>
        <item x="237"/>
        <item x="397"/>
        <item x="864"/>
        <item x="1512"/>
        <item x="291"/>
        <item x="1042"/>
        <item x="50"/>
        <item x="428"/>
        <item x="1416"/>
        <item x="1290"/>
        <item x="287"/>
        <item x="511"/>
        <item x="367"/>
        <item x="409"/>
        <item x="429"/>
        <item x="365"/>
        <item x="406"/>
        <item x="184"/>
        <item x="1370"/>
        <item x="399"/>
        <item x="1083"/>
        <item x="297"/>
        <item x="298"/>
        <item x="931"/>
        <item x="466"/>
        <item x="1033"/>
        <item x="1106"/>
        <item x="884"/>
        <item x="187"/>
        <item x="1417"/>
        <item x="278"/>
        <item x="82"/>
        <item x="366"/>
        <item x="243"/>
        <item x="554"/>
        <item x="727"/>
        <item x="922"/>
        <item x="1096"/>
        <item x="996"/>
        <item x="345"/>
        <item x="923"/>
        <item x="79"/>
        <item x="186"/>
        <item x="1418"/>
        <item x="1104"/>
        <item x="991"/>
        <item x="346"/>
        <item x="751"/>
        <item x="1369"/>
        <item x="945"/>
        <item x="14"/>
        <item x="1043"/>
        <item x="242"/>
        <item x="238"/>
        <item x="400"/>
        <item x="591"/>
        <item x="745"/>
        <item x="1371"/>
        <item x="1291"/>
        <item x="1048"/>
        <item x="296"/>
        <item x="865"/>
        <item x="1035"/>
        <item x="185"/>
        <item x="1510"/>
        <item x="997"/>
        <item x="510"/>
        <item x="205"/>
        <item x="1515"/>
        <item x="868"/>
        <item x="750"/>
        <item x="647"/>
        <item x="999"/>
        <item x="1372"/>
        <item x="1034"/>
        <item x="212"/>
        <item x="573"/>
        <item x="1511"/>
        <item x="932"/>
        <item x="54"/>
        <item x="944"/>
        <item x="1097"/>
        <item x="641"/>
        <item x="114"/>
        <item x="515"/>
        <item x="723"/>
        <item x="413"/>
        <item x="1451"/>
        <item x="411"/>
        <item x="414"/>
        <item x="642"/>
        <item x="119"/>
        <item x="556"/>
        <item x="412"/>
        <item x="1084"/>
        <item x="1432"/>
        <item x="749"/>
        <item x="1328"/>
        <item x="1230"/>
        <item x="1327"/>
        <item x="1227"/>
        <item x="1044"/>
        <item x="1098"/>
        <item x="924"/>
        <item x="1329"/>
        <item x="241"/>
        <item x="867"/>
        <item x="648"/>
        <item x="1452"/>
        <item x="1409"/>
        <item x="51"/>
        <item x="120"/>
        <item x="957"/>
        <item x="1330"/>
        <item x="81"/>
        <item x="1085"/>
        <item x="949"/>
        <item x="124"/>
        <item x="925"/>
        <item x="722"/>
        <item x="866"/>
        <item x="1206"/>
        <item x="1408"/>
        <item x="707"/>
        <item x="53"/>
        <item x="706"/>
        <item x="660"/>
        <item x="1410"/>
        <item x="1484"/>
        <item x="933"/>
        <item x="206"/>
        <item x="579"/>
        <item x="80"/>
        <item x="2"/>
        <item x="121"/>
        <item x="590"/>
        <item x="1041"/>
        <item x="950"/>
        <item x="958"/>
        <item x="52"/>
        <item x="1431"/>
        <item x="1514"/>
        <item x="123"/>
        <item x="959"/>
        <item x="687"/>
        <item x="467"/>
        <item x="122"/>
        <item x="1429"/>
        <item x="468"/>
        <item x="58"/>
        <item x="587"/>
        <item x="469"/>
        <item x="127"/>
        <item x="1430"/>
        <item x="408"/>
        <item x="1461"/>
        <item x="737"/>
        <item x="926"/>
        <item x="708"/>
        <item x="1407"/>
        <item x="236"/>
        <item x="207"/>
        <item x="658"/>
        <item x="920"/>
        <item x="673"/>
        <item x="586"/>
        <item x="951"/>
        <item x="1245"/>
        <item x="738"/>
        <item x="171"/>
        <item x="99"/>
        <item x="960"/>
        <item x="1516"/>
        <item x="709"/>
        <item x="13"/>
        <item x="921"/>
        <item x="12"/>
        <item x="952"/>
        <item x="1208"/>
        <item x="328"/>
        <item x="670"/>
        <item x="100"/>
        <item x="1140"/>
        <item x="1207"/>
        <item x="516"/>
        <item x="407"/>
        <item x="580"/>
        <item x="672"/>
        <item x="671"/>
        <item x="1517"/>
        <item x="331"/>
        <item x="1246"/>
        <item x="168"/>
        <item x="1021"/>
        <item x="740"/>
        <item x="475"/>
        <item x="739"/>
        <item x="1023"/>
        <item x="403"/>
        <item x="1483"/>
        <item x="330"/>
        <item x="329"/>
        <item x="1022"/>
        <item x="983"/>
        <item x="1024"/>
        <item x="1243"/>
        <item x="1498"/>
        <item x="3"/>
        <item x="1481"/>
        <item x="1496"/>
        <item x="1029"/>
        <item x="1139"/>
        <item x="170"/>
        <item x="1478"/>
        <item x="1001"/>
        <item x="169"/>
        <item x="1047"/>
        <item x="1244"/>
        <item x="1031"/>
        <item x="572"/>
        <item x="1046"/>
        <item x="1485"/>
        <item x="15"/>
        <item x="718"/>
        <item x="1226"/>
        <item x="402"/>
        <item x="128"/>
        <item x="1501"/>
        <item x="982"/>
        <item x="1480"/>
        <item x="1030"/>
        <item x="1138"/>
        <item x="748"/>
        <item x="1499"/>
        <item x="1497"/>
        <item x="1381"/>
        <item x="156"/>
        <item x="1032"/>
        <item x="101"/>
        <item x="1494"/>
        <item x="1382"/>
        <item x="980"/>
        <item x="876"/>
        <item x="1479"/>
        <item x="981"/>
        <item x="1000"/>
        <item x="1383"/>
        <item x="1500"/>
        <item x="159"/>
        <item x="719"/>
        <item x="157"/>
        <item x="430"/>
        <item x="661"/>
        <item x="1171"/>
        <item x="1495"/>
        <item x="1470"/>
        <item x="1170"/>
        <item x="875"/>
        <item x="1172"/>
        <item x="360"/>
        <item x="1173"/>
        <item x="102"/>
        <item x="1045"/>
        <item x="874"/>
        <item x="1471"/>
        <item x="158"/>
        <item x="720"/>
        <item x="1204"/>
        <item x="873"/>
        <item x="1205"/>
        <item x="1472"/>
        <item x="361"/>
        <item x="359"/>
        <item x="431"/>
        <item x="721"/>
        <item x="55"/>
        <item x="56"/>
        <item x="1386"/>
        <item x="1203"/>
        <item x="57"/>
        <item x="581"/>
        <item x="795"/>
        <item x="362"/>
        <item x="1473"/>
        <item x="1177"/>
        <item x="1384"/>
        <item x="570"/>
        <item x="1542"/>
        <item x="432"/>
        <item x="1176"/>
        <item x="1202"/>
        <item x="797"/>
        <item x="433"/>
        <item x="1610"/>
        <item x="798"/>
        <item x="174"/>
        <item x="649"/>
        <item x="796"/>
        <item x="782"/>
        <item x="172"/>
        <item x="1175"/>
        <item x="1174"/>
        <item x="781"/>
        <item x="1544"/>
        <item x="780"/>
        <item x="1055"/>
        <item x="390"/>
        <item x="779"/>
        <item x="650"/>
        <item x="384"/>
        <item x="1575"/>
        <item x="1387"/>
        <item x="385"/>
        <item x="838"/>
        <item x="173"/>
        <item x="839"/>
        <item x="386"/>
        <item x="1052"/>
        <item x="1573"/>
        <item x="841"/>
        <item x="1574"/>
        <item x="840"/>
        <item x="1572"/>
        <item x="1053"/>
        <item x="1054"/>
        <item x="387"/>
        <item x="389"/>
        <item x="175"/>
        <item x="1385"/>
        <item x="1558"/>
        <item x="1543"/>
        <item x="1545"/>
        <item x="1559"/>
        <item x="1609"/>
        <item x="1561"/>
        <item x="388"/>
        <item x="1560"/>
        <item x="1608"/>
        <item x="8"/>
        <item x="1607"/>
        <item x="9"/>
        <item x="11"/>
        <item x="10"/>
        <item t="default"/>
      </items>
    </pivotField>
    <pivotField numFmtId="9" showAll="0"/>
    <pivotField numFmtId="10" showAll="0"/>
    <pivotField showAll="0"/>
    <pivotField axis="axisPage" multipleItemSelectionAllowed="1" showAll="0">
      <items count="12">
        <item h="1" x="1"/>
        <item h="1" x="4"/>
        <item h="1" x="9"/>
        <item h="1" x="6"/>
        <item h="1" x="3"/>
        <item h="1" x="0"/>
        <item x="2"/>
        <item h="1" x="8"/>
        <item h="1" x="7"/>
        <item h="1" x="10"/>
        <item h="1" x="5"/>
        <item t="default"/>
      </items>
    </pivotField>
    <pivotField showAll="0"/>
  </pivotFields>
  <rowFields count="1">
    <field x="9"/>
  </rowFields>
  <rowItems count="7">
    <i>
      <x v="2"/>
    </i>
    <i>
      <x v="3"/>
    </i>
    <i>
      <x v="4"/>
    </i>
    <i>
      <x v="5"/>
    </i>
    <i>
      <x v="7"/>
    </i>
    <i>
      <x v="8"/>
    </i>
    <i t="grand">
      <x/>
    </i>
  </rowItems>
  <colItems count="1">
    <i/>
  </colItems>
  <pageFields count="2">
    <pageField fld="1" hier="-1"/>
    <pageField fld="14" hier="-1"/>
  </pageFields>
  <dataFields count="1">
    <dataField name="Count of Gross Profit" fld="9" subtotal="count" baseField="9" baseItem="212"/>
  </dataFields>
  <chartFormats count="7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B1B496-7FE6-4A0D-BC99-AE4D895BB9A2}" name="PivotTable7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7" firstHeaderRow="0" firstDataRow="1" firstDataCol="1" rowPageCount="1" colPageCount="1"/>
  <pivotFields count="16">
    <pivotField axis="axisPage" multipleItemSelectionAllowed="1" showAll="0">
      <items count="431">
        <item h="1" x="266"/>
        <item h="1" x="249"/>
        <item h="1" x="28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t="default"/>
      </items>
    </pivotField>
    <pivotField axis="axisRow" showAll="0">
      <items count="5">
        <item x="0"/>
        <item x="1"/>
        <item x="2"/>
        <item h="1" x="3"/>
        <item t="default"/>
      </items>
    </pivotField>
    <pivotField numFmtId="14" showAll="0"/>
    <pivotField dataField="1" numFmtId="6" showAll="0"/>
    <pivotField showAll="0"/>
    <pivotField showAll="0"/>
    <pivotField showAll="0"/>
    <pivotField showAll="0"/>
    <pivotField dataField="1" numFmtId="6" showAll="0"/>
    <pivotField dataField="1" numFmtId="6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ataField="1" numFmtId="6" showAll="0"/>
    <pivotField dataField="1" numFmtId="9" showAll="0"/>
    <pivotField dataField="1" numFmtId="10"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0" hier="-1"/>
  </pageFields>
  <dataFields count="6">
    <dataField name="Sum of  Total Revenue " fld="3" baseField="0" baseItem="0"/>
    <dataField name="Sum of Total Operating Costs" fld="8" baseField="0" baseItem="0"/>
    <dataField name="Sum of Gross Profit" fld="9" baseField="0" baseItem="0"/>
    <dataField name="Sum of Operating Profit" fld="10" baseField="0" baseItem="0"/>
    <dataField name="Sum of Gross Margin" fld="11" baseField="0" baseItem="0"/>
    <dataField name="Sum of Operating Margin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0"/>
  <sheetViews>
    <sheetView topLeftCell="B1" workbookViewId="0">
      <selection activeCell="A5" sqref="A5:C8"/>
    </sheetView>
  </sheetViews>
  <sheetFormatPr defaultRowHeight="14.4" x14ac:dyDescent="0.3"/>
  <cols>
    <col min="1" max="1" width="12.5546875" bestFit="1" customWidth="1"/>
    <col min="2" max="2" width="23.77734375" bestFit="1" customWidth="1"/>
    <col min="3" max="3" width="22.88671875" bestFit="1" customWidth="1"/>
    <col min="4" max="4" width="28.5546875" bestFit="1" customWidth="1"/>
    <col min="5" max="5" width="27.6640625" bestFit="1" customWidth="1"/>
    <col min="6" max="10" width="12" bestFit="1" customWidth="1"/>
  </cols>
  <sheetData>
    <row r="3" spans="1:5" x14ac:dyDescent="0.3">
      <c r="B3" s="3" t="s">
        <v>577</v>
      </c>
    </row>
    <row r="4" spans="1:5" x14ac:dyDescent="0.3">
      <c r="B4" t="s">
        <v>82</v>
      </c>
      <c r="D4" t="s">
        <v>579</v>
      </c>
      <c r="E4" t="s">
        <v>580</v>
      </c>
    </row>
    <row r="5" spans="1:5" x14ac:dyDescent="0.3">
      <c r="A5" s="3" t="s">
        <v>575</v>
      </c>
      <c r="B5" t="s">
        <v>578</v>
      </c>
      <c r="C5" t="s">
        <v>581</v>
      </c>
    </row>
    <row r="6" spans="1:5" x14ac:dyDescent="0.3">
      <c r="A6" s="4" t="s">
        <v>11</v>
      </c>
      <c r="B6" s="5">
        <v>43629114322.580643</v>
      </c>
      <c r="C6" s="5">
        <v>93215477340.612274</v>
      </c>
      <c r="D6" s="5">
        <v>43629114322.580643</v>
      </c>
      <c r="E6" s="5">
        <v>93215477340.612274</v>
      </c>
    </row>
    <row r="7" spans="1:5" x14ac:dyDescent="0.3">
      <c r="A7" s="4" t="s">
        <v>14</v>
      </c>
      <c r="B7" s="5">
        <v>44065932903.225807</v>
      </c>
      <c r="C7" s="5">
        <v>87598693146.169128</v>
      </c>
      <c r="D7" s="5">
        <v>44065932903.225807</v>
      </c>
      <c r="E7" s="5">
        <v>87598693146.169128</v>
      </c>
    </row>
    <row r="8" spans="1:5" x14ac:dyDescent="0.3">
      <c r="A8" s="4" t="s">
        <v>15</v>
      </c>
      <c r="B8" s="5">
        <v>41027772161.290321</v>
      </c>
      <c r="C8" s="5">
        <v>81924702343.613678</v>
      </c>
      <c r="D8" s="5">
        <v>41027772161.290321</v>
      </c>
      <c r="E8" s="5">
        <v>81924702343.613678</v>
      </c>
    </row>
    <row r="9" spans="1:5" x14ac:dyDescent="0.3">
      <c r="A9" s="4" t="s">
        <v>16</v>
      </c>
      <c r="B9" s="5">
        <v>27216366677.419353</v>
      </c>
      <c r="C9" s="5">
        <v>53672059913.329643</v>
      </c>
      <c r="D9" s="5">
        <v>27216366677.419353</v>
      </c>
      <c r="E9" s="5">
        <v>53672059913.329643</v>
      </c>
    </row>
    <row r="10" spans="1:5" x14ac:dyDescent="0.3">
      <c r="A10" s="4" t="s">
        <v>576</v>
      </c>
      <c r="B10" s="5">
        <v>38984796516.129036</v>
      </c>
      <c r="C10" s="5">
        <v>79864818249.623093</v>
      </c>
      <c r="D10" s="5">
        <v>38984796516.129036</v>
      </c>
      <c r="E10" s="5">
        <v>79864818249.623077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435"/>
  <sheetViews>
    <sheetView workbookViewId="0">
      <selection activeCell="D3" sqref="D3"/>
    </sheetView>
  </sheetViews>
  <sheetFormatPr defaultRowHeight="14.4" x14ac:dyDescent="0.3"/>
  <cols>
    <col min="1" max="1" width="12.5546875" bestFit="1" customWidth="1"/>
    <col min="4" max="4" width="12" customWidth="1"/>
  </cols>
  <sheetData>
    <row r="3" spans="1:4" x14ac:dyDescent="0.3">
      <c r="A3" s="3" t="s">
        <v>575</v>
      </c>
      <c r="C3" s="4" t="s">
        <v>393</v>
      </c>
      <c r="D3" t="str" cm="1">
        <f t="array" ref="D3:D432">company_list</f>
        <v>MON</v>
      </c>
    </row>
    <row r="4" spans="1:4" x14ac:dyDescent="0.3">
      <c r="A4" s="4" t="s">
        <v>393</v>
      </c>
      <c r="C4" s="4" t="s">
        <v>371</v>
      </c>
      <c r="D4" t="str">
        <v>MAR</v>
      </c>
    </row>
    <row r="5" spans="1:4" x14ac:dyDescent="0.3">
      <c r="A5" s="4" t="s">
        <v>371</v>
      </c>
      <c r="C5" s="4" t="s">
        <v>414</v>
      </c>
      <c r="D5" t="str">
        <v>NOV</v>
      </c>
    </row>
    <row r="6" spans="1:4" x14ac:dyDescent="0.3">
      <c r="A6" s="4" t="s">
        <v>414</v>
      </c>
      <c r="C6" s="4" t="s">
        <v>10</v>
      </c>
      <c r="D6" t="str">
        <v>AAL</v>
      </c>
    </row>
    <row r="7" spans="1:4" x14ac:dyDescent="0.3">
      <c r="A7" s="4" t="s">
        <v>10</v>
      </c>
      <c r="C7" s="4" t="s">
        <v>17</v>
      </c>
      <c r="D7" t="str">
        <v>AAP</v>
      </c>
    </row>
    <row r="8" spans="1:4" x14ac:dyDescent="0.3">
      <c r="A8" s="4" t="s">
        <v>17</v>
      </c>
      <c r="C8" s="4" t="s">
        <v>20</v>
      </c>
      <c r="D8" t="str">
        <v>AAPL</v>
      </c>
    </row>
    <row r="9" spans="1:4" x14ac:dyDescent="0.3">
      <c r="A9" s="4" t="s">
        <v>20</v>
      </c>
      <c r="C9" s="4" t="s">
        <v>23</v>
      </c>
      <c r="D9" t="str">
        <v>ABBV</v>
      </c>
    </row>
    <row r="10" spans="1:4" x14ac:dyDescent="0.3">
      <c r="A10" s="4" t="s">
        <v>23</v>
      </c>
      <c r="C10" s="4" t="s">
        <v>26</v>
      </c>
      <c r="D10" t="str">
        <v>ABC</v>
      </c>
    </row>
    <row r="11" spans="1:4" x14ac:dyDescent="0.3">
      <c r="A11" s="4" t="s">
        <v>26</v>
      </c>
      <c r="C11" s="4" t="s">
        <v>28</v>
      </c>
      <c r="D11" t="str">
        <v>ABT</v>
      </c>
    </row>
    <row r="12" spans="1:4" x14ac:dyDescent="0.3">
      <c r="A12" s="4" t="s">
        <v>28</v>
      </c>
      <c r="C12" s="4" t="s">
        <v>30</v>
      </c>
      <c r="D12" t="str">
        <v>ADBE</v>
      </c>
    </row>
    <row r="13" spans="1:4" x14ac:dyDescent="0.3">
      <c r="A13" s="4" t="s">
        <v>30</v>
      </c>
      <c r="C13" s="4" t="s">
        <v>32</v>
      </c>
      <c r="D13" t="str">
        <v>ADI</v>
      </c>
    </row>
    <row r="14" spans="1:4" x14ac:dyDescent="0.3">
      <c r="A14" s="4" t="s">
        <v>32</v>
      </c>
      <c r="C14" s="4" t="s">
        <v>34</v>
      </c>
      <c r="D14" t="str">
        <v>ADM</v>
      </c>
    </row>
    <row r="15" spans="1:4" x14ac:dyDescent="0.3">
      <c r="A15" s="4" t="s">
        <v>34</v>
      </c>
      <c r="C15" s="4" t="s">
        <v>37</v>
      </c>
      <c r="D15" t="str">
        <v>ADS</v>
      </c>
    </row>
    <row r="16" spans="1:4" x14ac:dyDescent="0.3">
      <c r="A16" s="4" t="s">
        <v>37</v>
      </c>
      <c r="C16" s="4" t="s">
        <v>39</v>
      </c>
      <c r="D16" t="str">
        <v>ADSK</v>
      </c>
    </row>
    <row r="17" spans="1:4" x14ac:dyDescent="0.3">
      <c r="A17" s="4" t="s">
        <v>39</v>
      </c>
      <c r="C17" s="4" t="s">
        <v>40</v>
      </c>
      <c r="D17" t="str">
        <v>AEE</v>
      </c>
    </row>
    <row r="18" spans="1:4" x14ac:dyDescent="0.3">
      <c r="A18" s="4" t="s">
        <v>40</v>
      </c>
      <c r="C18" s="4" t="s">
        <v>43</v>
      </c>
      <c r="D18" t="str">
        <v>AEP</v>
      </c>
    </row>
    <row r="19" spans="1:4" x14ac:dyDescent="0.3">
      <c r="A19" s="4" t="s">
        <v>43</v>
      </c>
      <c r="C19" s="4" t="s">
        <v>45</v>
      </c>
      <c r="D19" t="str">
        <v>AFL</v>
      </c>
    </row>
    <row r="20" spans="1:4" x14ac:dyDescent="0.3">
      <c r="A20" s="4" t="s">
        <v>45</v>
      </c>
      <c r="C20" s="4" t="s">
        <v>48</v>
      </c>
      <c r="D20" t="str">
        <v>AIG</v>
      </c>
    </row>
    <row r="21" spans="1:4" x14ac:dyDescent="0.3">
      <c r="A21" s="4" t="s">
        <v>48</v>
      </c>
      <c r="C21" s="4" t="s">
        <v>50</v>
      </c>
      <c r="D21" t="str">
        <v>AIV</v>
      </c>
    </row>
    <row r="22" spans="1:4" x14ac:dyDescent="0.3">
      <c r="A22" s="4" t="s">
        <v>50</v>
      </c>
      <c r="C22" s="4" t="s">
        <v>53</v>
      </c>
      <c r="D22" t="str">
        <v>AIZ</v>
      </c>
    </row>
    <row r="23" spans="1:4" x14ac:dyDescent="0.3">
      <c r="A23" s="4" t="s">
        <v>53</v>
      </c>
      <c r="C23" s="4" t="s">
        <v>55</v>
      </c>
      <c r="D23" t="str">
        <v>AKAM</v>
      </c>
    </row>
    <row r="24" spans="1:4" x14ac:dyDescent="0.3">
      <c r="A24" s="4" t="s">
        <v>55</v>
      </c>
      <c r="C24" s="4" t="s">
        <v>57</v>
      </c>
      <c r="D24" t="str">
        <v>ALB</v>
      </c>
    </row>
    <row r="25" spans="1:4" x14ac:dyDescent="0.3">
      <c r="A25" s="4" t="s">
        <v>57</v>
      </c>
      <c r="C25" s="4" t="s">
        <v>60</v>
      </c>
      <c r="D25" t="str">
        <v>ALK</v>
      </c>
    </row>
    <row r="26" spans="1:4" x14ac:dyDescent="0.3">
      <c r="A26" s="4" t="s">
        <v>60</v>
      </c>
      <c r="C26" s="4" t="s">
        <v>61</v>
      </c>
      <c r="D26" t="str">
        <v>ALL</v>
      </c>
    </row>
    <row r="27" spans="1:4" x14ac:dyDescent="0.3">
      <c r="A27" s="4" t="s">
        <v>61</v>
      </c>
      <c r="C27" s="4" t="s">
        <v>62</v>
      </c>
      <c r="D27" t="str">
        <v>ALLE</v>
      </c>
    </row>
    <row r="28" spans="1:4" x14ac:dyDescent="0.3">
      <c r="A28" s="4" t="s">
        <v>62</v>
      </c>
      <c r="C28" s="4" t="s">
        <v>64</v>
      </c>
      <c r="D28" t="str">
        <v>ALXN</v>
      </c>
    </row>
    <row r="29" spans="1:4" x14ac:dyDescent="0.3">
      <c r="A29" s="4" t="s">
        <v>64</v>
      </c>
      <c r="C29" s="4" t="s">
        <v>66</v>
      </c>
      <c r="D29" t="str">
        <v>AMAT</v>
      </c>
    </row>
    <row r="30" spans="1:4" x14ac:dyDescent="0.3">
      <c r="A30" s="4" t="s">
        <v>66</v>
      </c>
      <c r="C30" s="4" t="s">
        <v>68</v>
      </c>
      <c r="D30" t="str">
        <v>AME</v>
      </c>
    </row>
    <row r="31" spans="1:4" x14ac:dyDescent="0.3">
      <c r="A31" s="4" t="s">
        <v>68</v>
      </c>
      <c r="C31" s="4" t="s">
        <v>70</v>
      </c>
      <c r="D31" t="str">
        <v>AMGN</v>
      </c>
    </row>
    <row r="32" spans="1:4" x14ac:dyDescent="0.3">
      <c r="A32" s="4" t="s">
        <v>70</v>
      </c>
      <c r="C32" s="4" t="s">
        <v>71</v>
      </c>
      <c r="D32" t="str">
        <v>AMP</v>
      </c>
    </row>
    <row r="33" spans="1:4" x14ac:dyDescent="0.3">
      <c r="A33" s="4" t="s">
        <v>71</v>
      </c>
      <c r="C33" s="4" t="s">
        <v>73</v>
      </c>
      <c r="D33" t="str">
        <v>AMT</v>
      </c>
    </row>
    <row r="34" spans="1:4" x14ac:dyDescent="0.3">
      <c r="A34" s="4" t="s">
        <v>73</v>
      </c>
      <c r="C34" s="4" t="s">
        <v>75</v>
      </c>
      <c r="D34" t="str">
        <v>AMZN</v>
      </c>
    </row>
    <row r="35" spans="1:4" x14ac:dyDescent="0.3">
      <c r="A35" s="4" t="s">
        <v>75</v>
      </c>
      <c r="C35" s="4" t="s">
        <v>77</v>
      </c>
      <c r="D35" t="str">
        <v>AN</v>
      </c>
    </row>
    <row r="36" spans="1:4" x14ac:dyDescent="0.3">
      <c r="A36" s="4" t="s">
        <v>77</v>
      </c>
      <c r="C36" s="4" t="s">
        <v>79</v>
      </c>
      <c r="D36" t="str">
        <v>ANTM</v>
      </c>
    </row>
    <row r="37" spans="1:4" x14ac:dyDescent="0.3">
      <c r="A37" s="4" t="s">
        <v>79</v>
      </c>
      <c r="C37" s="4" t="s">
        <v>81</v>
      </c>
      <c r="D37" t="str">
        <v>APA</v>
      </c>
    </row>
    <row r="38" spans="1:4" x14ac:dyDescent="0.3">
      <c r="A38" s="4" t="s">
        <v>81</v>
      </c>
      <c r="C38" s="4" t="s">
        <v>84</v>
      </c>
      <c r="D38" t="str">
        <v>APC</v>
      </c>
    </row>
    <row r="39" spans="1:4" x14ac:dyDescent="0.3">
      <c r="A39" s="4" t="s">
        <v>84</v>
      </c>
      <c r="C39" s="4" t="s">
        <v>85</v>
      </c>
      <c r="D39" t="str">
        <v>APD</v>
      </c>
    </row>
    <row r="40" spans="1:4" x14ac:dyDescent="0.3">
      <c r="A40" s="4" t="s">
        <v>85</v>
      </c>
      <c r="C40" s="4" t="s">
        <v>87</v>
      </c>
      <c r="D40" t="str">
        <v>APH</v>
      </c>
    </row>
    <row r="41" spans="1:4" x14ac:dyDescent="0.3">
      <c r="A41" s="4" t="s">
        <v>87</v>
      </c>
      <c r="C41" s="4" t="s">
        <v>89</v>
      </c>
      <c r="D41" t="str">
        <v>ARNC</v>
      </c>
    </row>
    <row r="42" spans="1:4" x14ac:dyDescent="0.3">
      <c r="A42" s="4" t="s">
        <v>89</v>
      </c>
      <c r="C42" s="4" t="s">
        <v>91</v>
      </c>
      <c r="D42" t="str">
        <v>ATVI</v>
      </c>
    </row>
    <row r="43" spans="1:4" x14ac:dyDescent="0.3">
      <c r="A43" s="4" t="s">
        <v>91</v>
      </c>
      <c r="C43" s="4" t="s">
        <v>93</v>
      </c>
      <c r="D43" t="str">
        <v>AVGO</v>
      </c>
    </row>
    <row r="44" spans="1:4" x14ac:dyDescent="0.3">
      <c r="A44" s="4" t="s">
        <v>93</v>
      </c>
      <c r="C44" s="4" t="s">
        <v>94</v>
      </c>
      <c r="D44" t="str">
        <v>AVY</v>
      </c>
    </row>
    <row r="45" spans="1:4" x14ac:dyDescent="0.3">
      <c r="A45" s="4" t="s">
        <v>94</v>
      </c>
      <c r="C45" s="4" t="s">
        <v>96</v>
      </c>
      <c r="D45" t="str">
        <v>AWK</v>
      </c>
    </row>
    <row r="46" spans="1:4" x14ac:dyDescent="0.3">
      <c r="A46" s="4" t="s">
        <v>96</v>
      </c>
      <c r="C46" s="4" t="s">
        <v>98</v>
      </c>
      <c r="D46" t="str">
        <v>AXP</v>
      </c>
    </row>
    <row r="47" spans="1:4" x14ac:dyDescent="0.3">
      <c r="A47" s="4" t="s">
        <v>98</v>
      </c>
      <c r="C47" s="4" t="s">
        <v>100</v>
      </c>
      <c r="D47" t="str">
        <v>AYI</v>
      </c>
    </row>
    <row r="48" spans="1:4" x14ac:dyDescent="0.3">
      <c r="A48" s="4" t="s">
        <v>100</v>
      </c>
      <c r="C48" s="4" t="s">
        <v>101</v>
      </c>
      <c r="D48" t="str">
        <v>AZO</v>
      </c>
    </row>
    <row r="49" spans="1:4" x14ac:dyDescent="0.3">
      <c r="A49" s="4" t="s">
        <v>101</v>
      </c>
      <c r="C49" s="4" t="s">
        <v>102</v>
      </c>
      <c r="D49" t="str">
        <v>BA</v>
      </c>
    </row>
    <row r="50" spans="1:4" x14ac:dyDescent="0.3">
      <c r="A50" s="4" t="s">
        <v>102</v>
      </c>
      <c r="C50" s="4" t="s">
        <v>103</v>
      </c>
      <c r="D50" t="str">
        <v>BAC</v>
      </c>
    </row>
    <row r="51" spans="1:4" x14ac:dyDescent="0.3">
      <c r="A51" s="4" t="s">
        <v>103</v>
      </c>
      <c r="C51" s="4" t="s">
        <v>105</v>
      </c>
      <c r="D51" t="str">
        <v>BAX</v>
      </c>
    </row>
    <row r="52" spans="1:4" x14ac:dyDescent="0.3">
      <c r="A52" s="4" t="s">
        <v>105</v>
      </c>
      <c r="C52" s="4" t="s">
        <v>106</v>
      </c>
      <c r="D52" t="str">
        <v>BBBY</v>
      </c>
    </row>
    <row r="53" spans="1:4" x14ac:dyDescent="0.3">
      <c r="A53" s="4" t="s">
        <v>106</v>
      </c>
      <c r="C53" s="4" t="s">
        <v>107</v>
      </c>
      <c r="D53" t="str">
        <v>BBT</v>
      </c>
    </row>
    <row r="54" spans="1:4" x14ac:dyDescent="0.3">
      <c r="A54" s="4" t="s">
        <v>107</v>
      </c>
      <c r="C54" s="4" t="s">
        <v>108</v>
      </c>
      <c r="D54" t="str">
        <v>BBY</v>
      </c>
    </row>
    <row r="55" spans="1:4" x14ac:dyDescent="0.3">
      <c r="A55" s="4" t="s">
        <v>108</v>
      </c>
      <c r="C55" s="4" t="s">
        <v>110</v>
      </c>
      <c r="D55" t="str">
        <v>BCR</v>
      </c>
    </row>
    <row r="56" spans="1:4" x14ac:dyDescent="0.3">
      <c r="A56" s="4" t="s">
        <v>110</v>
      </c>
      <c r="C56" s="4" t="s">
        <v>111</v>
      </c>
      <c r="D56" t="str">
        <v>BDX</v>
      </c>
    </row>
    <row r="57" spans="1:4" x14ac:dyDescent="0.3">
      <c r="A57" s="4" t="s">
        <v>111</v>
      </c>
      <c r="C57" s="4" t="s">
        <v>112</v>
      </c>
      <c r="D57" t="str">
        <v>BHI</v>
      </c>
    </row>
    <row r="58" spans="1:4" x14ac:dyDescent="0.3">
      <c r="A58" s="4" t="s">
        <v>112</v>
      </c>
      <c r="C58" s="4" t="s">
        <v>114</v>
      </c>
      <c r="D58" t="str">
        <v>BIIB</v>
      </c>
    </row>
    <row r="59" spans="1:4" x14ac:dyDescent="0.3">
      <c r="A59" s="4" t="s">
        <v>114</v>
      </c>
      <c r="C59" s="4" t="s">
        <v>115</v>
      </c>
      <c r="D59" t="str">
        <v>BLL</v>
      </c>
    </row>
    <row r="60" spans="1:4" x14ac:dyDescent="0.3">
      <c r="A60" s="4" t="s">
        <v>115</v>
      </c>
      <c r="C60" s="4" t="s">
        <v>117</v>
      </c>
      <c r="D60" t="str">
        <v>BMY</v>
      </c>
    </row>
    <row r="61" spans="1:4" x14ac:dyDescent="0.3">
      <c r="A61" s="4" t="s">
        <v>117</v>
      </c>
      <c r="C61" s="4" t="s">
        <v>118</v>
      </c>
      <c r="D61" t="str">
        <v>BSX</v>
      </c>
    </row>
    <row r="62" spans="1:4" x14ac:dyDescent="0.3">
      <c r="A62" s="4" t="s">
        <v>118</v>
      </c>
      <c r="C62" s="4" t="s">
        <v>119</v>
      </c>
      <c r="D62" t="str">
        <v>BWA</v>
      </c>
    </row>
    <row r="63" spans="1:4" x14ac:dyDescent="0.3">
      <c r="A63" s="4" t="s">
        <v>119</v>
      </c>
      <c r="C63" s="4" t="s">
        <v>121</v>
      </c>
      <c r="D63" t="str">
        <v>BXP</v>
      </c>
    </row>
    <row r="64" spans="1:4" x14ac:dyDescent="0.3">
      <c r="A64" s="4" t="s">
        <v>121</v>
      </c>
      <c r="C64" s="4" t="s">
        <v>122</v>
      </c>
      <c r="D64" t="str">
        <v>CAG</v>
      </c>
    </row>
    <row r="65" spans="1:4" x14ac:dyDescent="0.3">
      <c r="A65" s="4" t="s">
        <v>122</v>
      </c>
      <c r="C65" s="4" t="s">
        <v>124</v>
      </c>
      <c r="D65" t="str">
        <v>CAH</v>
      </c>
    </row>
    <row r="66" spans="1:4" x14ac:dyDescent="0.3">
      <c r="A66" s="4" t="s">
        <v>124</v>
      </c>
      <c r="C66" s="4" t="s">
        <v>125</v>
      </c>
      <c r="D66" t="str">
        <v>CAT</v>
      </c>
    </row>
    <row r="67" spans="1:4" x14ac:dyDescent="0.3">
      <c r="A67" s="4" t="s">
        <v>125</v>
      </c>
      <c r="C67" s="4" t="s">
        <v>127</v>
      </c>
      <c r="D67" t="str">
        <v>CB</v>
      </c>
    </row>
    <row r="68" spans="1:4" x14ac:dyDescent="0.3">
      <c r="A68" s="4" t="s">
        <v>127</v>
      </c>
      <c r="C68" s="4" t="s">
        <v>128</v>
      </c>
      <c r="D68" t="str">
        <v>CBG</v>
      </c>
    </row>
    <row r="69" spans="1:4" x14ac:dyDescent="0.3">
      <c r="A69" s="4" t="s">
        <v>128</v>
      </c>
      <c r="C69" s="4" t="s">
        <v>130</v>
      </c>
      <c r="D69" t="str">
        <v>CCI</v>
      </c>
    </row>
    <row r="70" spans="1:4" x14ac:dyDescent="0.3">
      <c r="A70" s="4" t="s">
        <v>130</v>
      </c>
      <c r="C70" s="4" t="s">
        <v>131</v>
      </c>
      <c r="D70" t="str">
        <v>CCL</v>
      </c>
    </row>
    <row r="71" spans="1:4" x14ac:dyDescent="0.3">
      <c r="A71" s="4" t="s">
        <v>131</v>
      </c>
      <c r="C71" s="4" t="s">
        <v>133</v>
      </c>
      <c r="D71" t="str">
        <v>CELG</v>
      </c>
    </row>
    <row r="72" spans="1:4" x14ac:dyDescent="0.3">
      <c r="A72" s="4" t="s">
        <v>133</v>
      </c>
      <c r="C72" s="4" t="s">
        <v>134</v>
      </c>
      <c r="D72" t="str">
        <v>CERN</v>
      </c>
    </row>
    <row r="73" spans="1:4" x14ac:dyDescent="0.3">
      <c r="A73" s="4" t="s">
        <v>134</v>
      </c>
      <c r="C73" s="4" t="s">
        <v>136</v>
      </c>
      <c r="D73" t="str">
        <v>CF</v>
      </c>
    </row>
    <row r="74" spans="1:4" x14ac:dyDescent="0.3">
      <c r="A74" s="4" t="s">
        <v>136</v>
      </c>
      <c r="C74" s="4" t="s">
        <v>138</v>
      </c>
      <c r="D74" t="str">
        <v>CFG</v>
      </c>
    </row>
    <row r="75" spans="1:4" x14ac:dyDescent="0.3">
      <c r="A75" s="4" t="s">
        <v>138</v>
      </c>
      <c r="C75" s="4" t="s">
        <v>140</v>
      </c>
      <c r="D75" t="str">
        <v>CHD</v>
      </c>
    </row>
    <row r="76" spans="1:4" x14ac:dyDescent="0.3">
      <c r="A76" s="4" t="s">
        <v>140</v>
      </c>
      <c r="C76" s="4" t="s">
        <v>142</v>
      </c>
      <c r="D76" t="str">
        <v>CHK</v>
      </c>
    </row>
    <row r="77" spans="1:4" x14ac:dyDescent="0.3">
      <c r="A77" s="4" t="s">
        <v>142</v>
      </c>
      <c r="C77" s="4" t="s">
        <v>144</v>
      </c>
      <c r="D77" t="str">
        <v>CHRW</v>
      </c>
    </row>
    <row r="78" spans="1:4" x14ac:dyDescent="0.3">
      <c r="A78" s="4" t="s">
        <v>144</v>
      </c>
      <c r="C78" s="4" t="s">
        <v>146</v>
      </c>
      <c r="D78" t="str">
        <v>CHTR</v>
      </c>
    </row>
    <row r="79" spans="1:4" x14ac:dyDescent="0.3">
      <c r="A79" s="4" t="s">
        <v>146</v>
      </c>
      <c r="C79" s="4" t="s">
        <v>148</v>
      </c>
      <c r="D79" t="str">
        <v>CI</v>
      </c>
    </row>
    <row r="80" spans="1:4" x14ac:dyDescent="0.3">
      <c r="A80" s="4" t="s">
        <v>148</v>
      </c>
      <c r="C80" s="4" t="s">
        <v>149</v>
      </c>
      <c r="D80" t="str">
        <v>CINF</v>
      </c>
    </row>
    <row r="81" spans="1:4" x14ac:dyDescent="0.3">
      <c r="A81" s="4" t="s">
        <v>149</v>
      </c>
      <c r="C81" s="4" t="s">
        <v>150</v>
      </c>
      <c r="D81" t="str">
        <v>CL</v>
      </c>
    </row>
    <row r="82" spans="1:4" x14ac:dyDescent="0.3">
      <c r="A82" s="4" t="s">
        <v>150</v>
      </c>
      <c r="C82" s="4" t="s">
        <v>151</v>
      </c>
      <c r="D82" t="str">
        <v>CLX</v>
      </c>
    </row>
    <row r="83" spans="1:4" x14ac:dyDescent="0.3">
      <c r="A83" s="4" t="s">
        <v>151</v>
      </c>
      <c r="C83" s="4" t="s">
        <v>152</v>
      </c>
      <c r="D83" t="str">
        <v>CMA</v>
      </c>
    </row>
    <row r="84" spans="1:4" x14ac:dyDescent="0.3">
      <c r="A84" s="4" t="s">
        <v>152</v>
      </c>
      <c r="C84" s="4" t="s">
        <v>153</v>
      </c>
      <c r="D84" t="str">
        <v>CMG</v>
      </c>
    </row>
    <row r="85" spans="1:4" x14ac:dyDescent="0.3">
      <c r="A85" s="4" t="s">
        <v>153</v>
      </c>
      <c r="C85" s="4" t="s">
        <v>155</v>
      </c>
      <c r="D85" t="str">
        <v>CMI</v>
      </c>
    </row>
    <row r="86" spans="1:4" x14ac:dyDescent="0.3">
      <c r="A86" s="4" t="s">
        <v>155</v>
      </c>
      <c r="C86" s="4" t="s">
        <v>157</v>
      </c>
      <c r="D86" t="str">
        <v>CMS</v>
      </c>
    </row>
    <row r="87" spans="1:4" x14ac:dyDescent="0.3">
      <c r="A87" s="4" t="s">
        <v>157</v>
      </c>
      <c r="C87" s="4" t="s">
        <v>158</v>
      </c>
      <c r="D87" t="str">
        <v>CNC</v>
      </c>
    </row>
    <row r="88" spans="1:4" x14ac:dyDescent="0.3">
      <c r="A88" s="4" t="s">
        <v>158</v>
      </c>
      <c r="C88" s="4" t="s">
        <v>159</v>
      </c>
      <c r="D88" t="str">
        <v>CNP</v>
      </c>
    </row>
    <row r="89" spans="1:4" x14ac:dyDescent="0.3">
      <c r="A89" s="4" t="s">
        <v>159</v>
      </c>
      <c r="C89" s="4" t="s">
        <v>160</v>
      </c>
      <c r="D89" t="str">
        <v>COF</v>
      </c>
    </row>
    <row r="90" spans="1:4" x14ac:dyDescent="0.3">
      <c r="A90" s="4" t="s">
        <v>160</v>
      </c>
      <c r="C90" s="4" t="s">
        <v>161</v>
      </c>
      <c r="D90" t="str">
        <v>COG</v>
      </c>
    </row>
    <row r="91" spans="1:4" x14ac:dyDescent="0.3">
      <c r="A91" s="4" t="s">
        <v>161</v>
      </c>
      <c r="C91" s="4" t="s">
        <v>162</v>
      </c>
      <c r="D91" t="str">
        <v>COL</v>
      </c>
    </row>
    <row r="92" spans="1:4" x14ac:dyDescent="0.3">
      <c r="A92" s="4" t="s">
        <v>162</v>
      </c>
      <c r="C92" s="4" t="s">
        <v>164</v>
      </c>
      <c r="D92" t="str">
        <v>COO</v>
      </c>
    </row>
    <row r="93" spans="1:4" x14ac:dyDescent="0.3">
      <c r="A93" s="4" t="s">
        <v>164</v>
      </c>
      <c r="C93" s="4" t="s">
        <v>166</v>
      </c>
      <c r="D93" t="str">
        <v>COST</v>
      </c>
    </row>
    <row r="94" spans="1:4" x14ac:dyDescent="0.3">
      <c r="A94" s="4" t="s">
        <v>166</v>
      </c>
      <c r="C94" s="4" t="s">
        <v>168</v>
      </c>
      <c r="D94" t="str">
        <v>COTY</v>
      </c>
    </row>
    <row r="95" spans="1:4" x14ac:dyDescent="0.3">
      <c r="A95" s="4" t="s">
        <v>168</v>
      </c>
      <c r="C95" s="4" t="s">
        <v>170</v>
      </c>
      <c r="D95" t="str">
        <v>CPB</v>
      </c>
    </row>
    <row r="96" spans="1:4" x14ac:dyDescent="0.3">
      <c r="A96" s="4" t="s">
        <v>170</v>
      </c>
      <c r="C96" s="4" t="s">
        <v>171</v>
      </c>
      <c r="D96" t="str">
        <v>CRM</v>
      </c>
    </row>
    <row r="97" spans="1:4" x14ac:dyDescent="0.3">
      <c r="A97" s="4" t="s">
        <v>171</v>
      </c>
      <c r="C97" s="4" t="s">
        <v>172</v>
      </c>
      <c r="D97" t="str">
        <v>CSCO</v>
      </c>
    </row>
    <row r="98" spans="1:4" x14ac:dyDescent="0.3">
      <c r="A98" s="4" t="s">
        <v>172</v>
      </c>
      <c r="C98" s="4" t="s">
        <v>174</v>
      </c>
      <c r="D98" t="str">
        <v>CSRA</v>
      </c>
    </row>
    <row r="99" spans="1:4" x14ac:dyDescent="0.3">
      <c r="A99" s="4" t="s">
        <v>174</v>
      </c>
      <c r="C99" s="4" t="s">
        <v>176</v>
      </c>
      <c r="D99" t="str">
        <v>CSX</v>
      </c>
    </row>
    <row r="100" spans="1:4" x14ac:dyDescent="0.3">
      <c r="A100" s="4" t="s">
        <v>176</v>
      </c>
      <c r="C100" s="4" t="s">
        <v>178</v>
      </c>
      <c r="D100" t="str">
        <v>CTAS</v>
      </c>
    </row>
    <row r="101" spans="1:4" x14ac:dyDescent="0.3">
      <c r="A101" s="4" t="s">
        <v>178</v>
      </c>
      <c r="C101" s="4" t="s">
        <v>180</v>
      </c>
      <c r="D101" t="str">
        <v>CTL</v>
      </c>
    </row>
    <row r="102" spans="1:4" x14ac:dyDescent="0.3">
      <c r="A102" s="4" t="s">
        <v>180</v>
      </c>
      <c r="C102" s="4" t="s">
        <v>183</v>
      </c>
      <c r="D102" t="str">
        <v>CTSH</v>
      </c>
    </row>
    <row r="103" spans="1:4" x14ac:dyDescent="0.3">
      <c r="A103" s="4" t="s">
        <v>183</v>
      </c>
      <c r="C103" s="4" t="s">
        <v>184</v>
      </c>
      <c r="D103" t="str">
        <v>CTXS</v>
      </c>
    </row>
    <row r="104" spans="1:4" x14ac:dyDescent="0.3">
      <c r="A104" s="4" t="s">
        <v>184</v>
      </c>
      <c r="C104" s="4" t="s">
        <v>185</v>
      </c>
      <c r="D104" t="str">
        <v>CVS</v>
      </c>
    </row>
    <row r="105" spans="1:4" x14ac:dyDescent="0.3">
      <c r="A105" s="4" t="s">
        <v>185</v>
      </c>
      <c r="C105" s="4" t="s">
        <v>187</v>
      </c>
      <c r="D105" t="str">
        <v>CVX</v>
      </c>
    </row>
    <row r="106" spans="1:4" x14ac:dyDescent="0.3">
      <c r="A106" s="4" t="s">
        <v>187</v>
      </c>
      <c r="C106" s="4" t="s">
        <v>188</v>
      </c>
      <c r="D106" t="str">
        <v>CXO</v>
      </c>
    </row>
    <row r="107" spans="1:4" x14ac:dyDescent="0.3">
      <c r="A107" s="4" t="s">
        <v>188</v>
      </c>
      <c r="C107" s="4" t="s">
        <v>189</v>
      </c>
      <c r="D107" t="str">
        <v>D</v>
      </c>
    </row>
    <row r="108" spans="1:4" x14ac:dyDescent="0.3">
      <c r="A108" s="4" t="s">
        <v>189</v>
      </c>
      <c r="C108" s="4" t="s">
        <v>190</v>
      </c>
      <c r="D108" t="str">
        <v>DAL</v>
      </c>
    </row>
    <row r="109" spans="1:4" x14ac:dyDescent="0.3">
      <c r="A109" s="4" t="s">
        <v>190</v>
      </c>
      <c r="C109" s="4" t="s">
        <v>191</v>
      </c>
      <c r="D109" t="str">
        <v>DD</v>
      </c>
    </row>
    <row r="110" spans="1:4" x14ac:dyDescent="0.3">
      <c r="A110" s="4" t="s">
        <v>191</v>
      </c>
      <c r="C110" s="4" t="s">
        <v>193</v>
      </c>
      <c r="D110" t="str">
        <v>DE</v>
      </c>
    </row>
    <row r="111" spans="1:4" x14ac:dyDescent="0.3">
      <c r="A111" s="4" t="s">
        <v>193</v>
      </c>
      <c r="C111" s="4" t="s">
        <v>194</v>
      </c>
      <c r="D111" t="str">
        <v>DFS</v>
      </c>
    </row>
    <row r="112" spans="1:4" x14ac:dyDescent="0.3">
      <c r="A112" s="4" t="s">
        <v>194</v>
      </c>
      <c r="C112" s="4" t="s">
        <v>195</v>
      </c>
      <c r="D112" t="str">
        <v>DG</v>
      </c>
    </row>
    <row r="113" spans="1:4" x14ac:dyDescent="0.3">
      <c r="A113" s="4" t="s">
        <v>195</v>
      </c>
      <c r="C113" s="4" t="s">
        <v>197</v>
      </c>
      <c r="D113" t="str">
        <v>DGX</v>
      </c>
    </row>
    <row r="114" spans="1:4" x14ac:dyDescent="0.3">
      <c r="A114" s="4" t="s">
        <v>197</v>
      </c>
      <c r="C114" s="4" t="s">
        <v>199</v>
      </c>
      <c r="D114" t="str">
        <v>DHI</v>
      </c>
    </row>
    <row r="115" spans="1:4" x14ac:dyDescent="0.3">
      <c r="A115" s="4" t="s">
        <v>199</v>
      </c>
      <c r="C115" s="4" t="s">
        <v>201</v>
      </c>
      <c r="D115" t="str">
        <v>DHR</v>
      </c>
    </row>
    <row r="116" spans="1:4" x14ac:dyDescent="0.3">
      <c r="A116" s="4" t="s">
        <v>201</v>
      </c>
      <c r="C116" s="4" t="s">
        <v>202</v>
      </c>
      <c r="D116" t="str">
        <v>DIS</v>
      </c>
    </row>
    <row r="117" spans="1:4" x14ac:dyDescent="0.3">
      <c r="A117" s="4" t="s">
        <v>202</v>
      </c>
      <c r="C117" s="4" t="s">
        <v>204</v>
      </c>
      <c r="D117" t="str">
        <v>DISCA</v>
      </c>
    </row>
    <row r="118" spans="1:4" x14ac:dyDescent="0.3">
      <c r="A118" s="4" t="s">
        <v>204</v>
      </c>
      <c r="C118" s="4" t="s">
        <v>205</v>
      </c>
      <c r="D118" t="str">
        <v>DISCK</v>
      </c>
    </row>
    <row r="119" spans="1:4" x14ac:dyDescent="0.3">
      <c r="A119" s="4" t="s">
        <v>205</v>
      </c>
      <c r="C119" s="4" t="s">
        <v>206</v>
      </c>
      <c r="D119" t="str">
        <v>DLPH</v>
      </c>
    </row>
    <row r="120" spans="1:4" x14ac:dyDescent="0.3">
      <c r="A120" s="4" t="s">
        <v>206</v>
      </c>
      <c r="C120" s="4" t="s">
        <v>207</v>
      </c>
      <c r="D120" t="str">
        <v>DLR</v>
      </c>
    </row>
    <row r="121" spans="1:4" x14ac:dyDescent="0.3">
      <c r="A121" s="4" t="s">
        <v>207</v>
      </c>
      <c r="C121" s="4" t="s">
        <v>208</v>
      </c>
      <c r="D121" t="str">
        <v>DLTR</v>
      </c>
    </row>
    <row r="122" spans="1:4" x14ac:dyDescent="0.3">
      <c r="A122" s="4" t="s">
        <v>208</v>
      </c>
      <c r="C122" s="4" t="s">
        <v>209</v>
      </c>
      <c r="D122" t="str">
        <v>DNB</v>
      </c>
    </row>
    <row r="123" spans="1:4" x14ac:dyDescent="0.3">
      <c r="A123" s="4" t="s">
        <v>209</v>
      </c>
      <c r="C123" s="4" t="s">
        <v>211</v>
      </c>
      <c r="D123" t="str">
        <v>DOV</v>
      </c>
    </row>
    <row r="124" spans="1:4" x14ac:dyDescent="0.3">
      <c r="A124" s="4" t="s">
        <v>211</v>
      </c>
      <c r="C124" s="4" t="s">
        <v>212</v>
      </c>
      <c r="D124" t="str">
        <v>DPS</v>
      </c>
    </row>
    <row r="125" spans="1:4" x14ac:dyDescent="0.3">
      <c r="A125" s="4" t="s">
        <v>212</v>
      </c>
      <c r="C125" s="4" t="s">
        <v>214</v>
      </c>
      <c r="D125" t="str">
        <v>DRI</v>
      </c>
    </row>
    <row r="126" spans="1:4" x14ac:dyDescent="0.3">
      <c r="A126" s="4" t="s">
        <v>214</v>
      </c>
      <c r="C126" s="4" t="s">
        <v>215</v>
      </c>
      <c r="D126" t="str">
        <v>DUK</v>
      </c>
    </row>
    <row r="127" spans="1:4" x14ac:dyDescent="0.3">
      <c r="A127" s="4" t="s">
        <v>215</v>
      </c>
      <c r="C127" s="4" t="s">
        <v>216</v>
      </c>
      <c r="D127" t="str">
        <v>DVA</v>
      </c>
    </row>
    <row r="128" spans="1:4" x14ac:dyDescent="0.3">
      <c r="A128" s="4" t="s">
        <v>216</v>
      </c>
      <c r="C128" s="4" t="s">
        <v>217</v>
      </c>
      <c r="D128" t="str">
        <v>DVN</v>
      </c>
    </row>
    <row r="129" spans="1:4" x14ac:dyDescent="0.3">
      <c r="A129" s="4" t="s">
        <v>217</v>
      </c>
      <c r="C129" s="4" t="s">
        <v>218</v>
      </c>
      <c r="D129" t="str">
        <v>EA</v>
      </c>
    </row>
    <row r="130" spans="1:4" x14ac:dyDescent="0.3">
      <c r="A130" s="4" t="s">
        <v>218</v>
      </c>
      <c r="C130" s="4" t="s">
        <v>219</v>
      </c>
      <c r="D130" t="str">
        <v>EBAY</v>
      </c>
    </row>
    <row r="131" spans="1:4" x14ac:dyDescent="0.3">
      <c r="A131" s="4" t="s">
        <v>219</v>
      </c>
      <c r="C131" s="4" t="s">
        <v>220</v>
      </c>
      <c r="D131" t="str">
        <v>ECL</v>
      </c>
    </row>
    <row r="132" spans="1:4" x14ac:dyDescent="0.3">
      <c r="A132" s="4" t="s">
        <v>220</v>
      </c>
      <c r="C132" s="4" t="s">
        <v>221</v>
      </c>
      <c r="D132" t="str">
        <v>ED</v>
      </c>
    </row>
    <row r="133" spans="1:4" x14ac:dyDescent="0.3">
      <c r="A133" s="4" t="s">
        <v>221</v>
      </c>
      <c r="C133" s="4" t="s">
        <v>222</v>
      </c>
      <c r="D133" t="str">
        <v>EFX</v>
      </c>
    </row>
    <row r="134" spans="1:4" x14ac:dyDescent="0.3">
      <c r="A134" s="4" t="s">
        <v>222</v>
      </c>
      <c r="C134" s="4" t="s">
        <v>223</v>
      </c>
      <c r="D134" t="str">
        <v>EIX</v>
      </c>
    </row>
    <row r="135" spans="1:4" x14ac:dyDescent="0.3">
      <c r="A135" s="4" t="s">
        <v>223</v>
      </c>
      <c r="C135" s="4" t="s">
        <v>224</v>
      </c>
      <c r="D135" t="str">
        <v>EL</v>
      </c>
    </row>
    <row r="136" spans="1:4" x14ac:dyDescent="0.3">
      <c r="A136" s="4" t="s">
        <v>224</v>
      </c>
      <c r="C136" s="4" t="s">
        <v>225</v>
      </c>
      <c r="D136" t="str">
        <v>EMN</v>
      </c>
    </row>
    <row r="137" spans="1:4" x14ac:dyDescent="0.3">
      <c r="A137" s="4" t="s">
        <v>225</v>
      </c>
      <c r="C137" s="4" t="s">
        <v>226</v>
      </c>
      <c r="D137" t="str">
        <v>EMR</v>
      </c>
    </row>
    <row r="138" spans="1:4" x14ac:dyDescent="0.3">
      <c r="A138" s="4" t="s">
        <v>226</v>
      </c>
      <c r="C138" s="4" t="s">
        <v>227</v>
      </c>
      <c r="D138" t="str">
        <v>EOG</v>
      </c>
    </row>
    <row r="139" spans="1:4" x14ac:dyDescent="0.3">
      <c r="A139" s="4" t="s">
        <v>227</v>
      </c>
      <c r="C139" s="4" t="s">
        <v>228</v>
      </c>
      <c r="D139" t="str">
        <v>EQIX</v>
      </c>
    </row>
    <row r="140" spans="1:4" x14ac:dyDescent="0.3">
      <c r="A140" s="4" t="s">
        <v>228</v>
      </c>
      <c r="C140" s="4" t="s">
        <v>229</v>
      </c>
      <c r="D140" t="str">
        <v>EQR</v>
      </c>
    </row>
    <row r="141" spans="1:4" x14ac:dyDescent="0.3">
      <c r="A141" s="4" t="s">
        <v>229</v>
      </c>
      <c r="C141" s="4" t="s">
        <v>230</v>
      </c>
      <c r="D141" t="str">
        <v>EQT</v>
      </c>
    </row>
    <row r="142" spans="1:4" x14ac:dyDescent="0.3">
      <c r="A142" s="4" t="s">
        <v>230</v>
      </c>
      <c r="C142" s="4" t="s">
        <v>231</v>
      </c>
      <c r="D142" t="str">
        <v>ES</v>
      </c>
    </row>
    <row r="143" spans="1:4" x14ac:dyDescent="0.3">
      <c r="A143" s="4" t="s">
        <v>231</v>
      </c>
      <c r="C143" s="4" t="s">
        <v>232</v>
      </c>
      <c r="D143" t="str">
        <v>ESS</v>
      </c>
    </row>
    <row r="144" spans="1:4" x14ac:dyDescent="0.3">
      <c r="A144" s="4" t="s">
        <v>232</v>
      </c>
      <c r="C144" s="4" t="s">
        <v>234</v>
      </c>
      <c r="D144" t="str">
        <v>ETFC</v>
      </c>
    </row>
    <row r="145" spans="1:4" x14ac:dyDescent="0.3">
      <c r="A145" s="4" t="s">
        <v>234</v>
      </c>
      <c r="C145" s="4" t="s">
        <v>236</v>
      </c>
      <c r="D145" t="str">
        <v>ETN</v>
      </c>
    </row>
    <row r="146" spans="1:4" x14ac:dyDescent="0.3">
      <c r="A146" s="4" t="s">
        <v>236</v>
      </c>
      <c r="C146" s="4" t="s">
        <v>237</v>
      </c>
      <c r="D146" t="str">
        <v>ETR</v>
      </c>
    </row>
    <row r="147" spans="1:4" x14ac:dyDescent="0.3">
      <c r="A147" s="4" t="s">
        <v>237</v>
      </c>
      <c r="C147" s="4" t="s">
        <v>238</v>
      </c>
      <c r="D147" t="str">
        <v>EW</v>
      </c>
    </row>
    <row r="148" spans="1:4" x14ac:dyDescent="0.3">
      <c r="A148" s="4" t="s">
        <v>238</v>
      </c>
      <c r="C148" s="4" t="s">
        <v>239</v>
      </c>
      <c r="D148" t="str">
        <v>EXC</v>
      </c>
    </row>
    <row r="149" spans="1:4" x14ac:dyDescent="0.3">
      <c r="A149" s="4" t="s">
        <v>239</v>
      </c>
      <c r="C149" s="4" t="s">
        <v>240</v>
      </c>
      <c r="D149" t="str">
        <v>EXPD</v>
      </c>
    </row>
    <row r="150" spans="1:4" x14ac:dyDescent="0.3">
      <c r="A150" s="4" t="s">
        <v>240</v>
      </c>
      <c r="C150" s="4" t="s">
        <v>241</v>
      </c>
      <c r="D150" t="str">
        <v>EXPE</v>
      </c>
    </row>
    <row r="151" spans="1:4" x14ac:dyDescent="0.3">
      <c r="A151" s="4" t="s">
        <v>241</v>
      </c>
      <c r="C151" s="4" t="s">
        <v>242</v>
      </c>
      <c r="D151" t="str">
        <v>EXR</v>
      </c>
    </row>
    <row r="152" spans="1:4" x14ac:dyDescent="0.3">
      <c r="A152" s="4" t="s">
        <v>242</v>
      </c>
      <c r="C152" s="4" t="s">
        <v>243</v>
      </c>
      <c r="D152" t="str">
        <v>F</v>
      </c>
    </row>
    <row r="153" spans="1:4" x14ac:dyDescent="0.3">
      <c r="A153" s="4" t="s">
        <v>243</v>
      </c>
      <c r="C153" s="4" t="s">
        <v>245</v>
      </c>
      <c r="D153" t="str">
        <v>FAST</v>
      </c>
    </row>
    <row r="154" spans="1:4" x14ac:dyDescent="0.3">
      <c r="A154" s="4" t="s">
        <v>245</v>
      </c>
      <c r="C154" s="4" t="s">
        <v>246</v>
      </c>
      <c r="D154" t="str">
        <v>FB</v>
      </c>
    </row>
    <row r="155" spans="1:4" x14ac:dyDescent="0.3">
      <c r="A155" s="4" t="s">
        <v>246</v>
      </c>
      <c r="C155" s="4" t="s">
        <v>247</v>
      </c>
      <c r="D155" t="str">
        <v>FBHS</v>
      </c>
    </row>
    <row r="156" spans="1:4" x14ac:dyDescent="0.3">
      <c r="A156" s="4" t="s">
        <v>247</v>
      </c>
      <c r="C156" s="4" t="s">
        <v>248</v>
      </c>
      <c r="D156" t="str">
        <v>FCX</v>
      </c>
    </row>
    <row r="157" spans="1:4" x14ac:dyDescent="0.3">
      <c r="A157" s="4" t="s">
        <v>248</v>
      </c>
      <c r="C157" s="4" t="s">
        <v>250</v>
      </c>
      <c r="D157" t="str">
        <v>FDX</v>
      </c>
    </row>
    <row r="158" spans="1:4" x14ac:dyDescent="0.3">
      <c r="A158" s="4" t="s">
        <v>250</v>
      </c>
      <c r="C158" s="4" t="s">
        <v>251</v>
      </c>
      <c r="D158" t="str">
        <v>FE</v>
      </c>
    </row>
    <row r="159" spans="1:4" x14ac:dyDescent="0.3">
      <c r="A159" s="4" t="s">
        <v>251</v>
      </c>
      <c r="C159" s="4" t="s">
        <v>252</v>
      </c>
      <c r="D159" t="str">
        <v>FFIV</v>
      </c>
    </row>
    <row r="160" spans="1:4" x14ac:dyDescent="0.3">
      <c r="A160" s="4" t="s">
        <v>252</v>
      </c>
      <c r="C160" s="4" t="s">
        <v>253</v>
      </c>
      <c r="D160" t="str">
        <v>FIS</v>
      </c>
    </row>
    <row r="161" spans="1:4" x14ac:dyDescent="0.3">
      <c r="A161" s="4" t="s">
        <v>253</v>
      </c>
      <c r="C161" s="4" t="s">
        <v>254</v>
      </c>
      <c r="D161" t="str">
        <v>FISV</v>
      </c>
    </row>
    <row r="162" spans="1:4" x14ac:dyDescent="0.3">
      <c r="A162" s="4" t="s">
        <v>254</v>
      </c>
      <c r="C162" s="4" t="s">
        <v>255</v>
      </c>
      <c r="D162" t="str">
        <v>FL</v>
      </c>
    </row>
    <row r="163" spans="1:4" x14ac:dyDescent="0.3">
      <c r="A163" s="4" t="s">
        <v>255</v>
      </c>
      <c r="C163" s="4" t="s">
        <v>257</v>
      </c>
      <c r="D163" t="str">
        <v>FLIR</v>
      </c>
    </row>
    <row r="164" spans="1:4" x14ac:dyDescent="0.3">
      <c r="A164" s="4" t="s">
        <v>257</v>
      </c>
      <c r="C164" s="4" t="s">
        <v>259</v>
      </c>
      <c r="D164" t="str">
        <v>FLR</v>
      </c>
    </row>
    <row r="165" spans="1:4" x14ac:dyDescent="0.3">
      <c r="A165" s="4" t="s">
        <v>259</v>
      </c>
      <c r="C165" s="4" t="s">
        <v>261</v>
      </c>
      <c r="D165" t="str">
        <v>FLS</v>
      </c>
    </row>
    <row r="166" spans="1:4" x14ac:dyDescent="0.3">
      <c r="A166" s="4" t="s">
        <v>261</v>
      </c>
      <c r="C166" s="4" t="s">
        <v>262</v>
      </c>
      <c r="D166" t="str">
        <v>FMC</v>
      </c>
    </row>
    <row r="167" spans="1:4" x14ac:dyDescent="0.3">
      <c r="A167" s="4" t="s">
        <v>262</v>
      </c>
      <c r="C167" s="4" t="s">
        <v>263</v>
      </c>
      <c r="D167" t="str">
        <v>FRT</v>
      </c>
    </row>
    <row r="168" spans="1:4" x14ac:dyDescent="0.3">
      <c r="A168" s="4" t="s">
        <v>263</v>
      </c>
      <c r="C168" s="4" t="s">
        <v>265</v>
      </c>
      <c r="D168" t="str">
        <v>FSLR</v>
      </c>
    </row>
    <row r="169" spans="1:4" x14ac:dyDescent="0.3">
      <c r="A169" s="4" t="s">
        <v>265</v>
      </c>
      <c r="C169" s="4" t="s">
        <v>266</v>
      </c>
      <c r="D169" t="str">
        <v>FTR</v>
      </c>
    </row>
    <row r="170" spans="1:4" x14ac:dyDescent="0.3">
      <c r="A170" s="4" t="s">
        <v>266</v>
      </c>
      <c r="C170" s="4" t="s">
        <v>267</v>
      </c>
      <c r="D170" t="str">
        <v>GD</v>
      </c>
    </row>
    <row r="171" spans="1:4" x14ac:dyDescent="0.3">
      <c r="A171" s="4" t="s">
        <v>267</v>
      </c>
      <c r="C171" s="4" t="s">
        <v>268</v>
      </c>
      <c r="D171" t="str">
        <v>GGP</v>
      </c>
    </row>
    <row r="172" spans="1:4" x14ac:dyDescent="0.3">
      <c r="A172" s="4" t="s">
        <v>268</v>
      </c>
      <c r="C172" s="4" t="s">
        <v>269</v>
      </c>
      <c r="D172" t="str">
        <v>GILD</v>
      </c>
    </row>
    <row r="173" spans="1:4" x14ac:dyDescent="0.3">
      <c r="A173" s="4" t="s">
        <v>269</v>
      </c>
      <c r="C173" s="4" t="s">
        <v>270</v>
      </c>
      <c r="D173" t="str">
        <v>GIS</v>
      </c>
    </row>
    <row r="174" spans="1:4" x14ac:dyDescent="0.3">
      <c r="A174" s="4" t="s">
        <v>270</v>
      </c>
      <c r="C174" s="4" t="s">
        <v>271</v>
      </c>
      <c r="D174" t="str">
        <v>GLW</v>
      </c>
    </row>
    <row r="175" spans="1:4" x14ac:dyDescent="0.3">
      <c r="A175" s="4" t="s">
        <v>271</v>
      </c>
      <c r="C175" s="4" t="s">
        <v>272</v>
      </c>
      <c r="D175" t="str">
        <v>GM</v>
      </c>
    </row>
    <row r="176" spans="1:4" x14ac:dyDescent="0.3">
      <c r="A176" s="4" t="s">
        <v>272</v>
      </c>
      <c r="C176" s="4" t="s">
        <v>273</v>
      </c>
      <c r="D176" t="str">
        <v>GPC</v>
      </c>
    </row>
    <row r="177" spans="1:4" x14ac:dyDescent="0.3">
      <c r="A177" s="4" t="s">
        <v>273</v>
      </c>
      <c r="C177" s="4" t="s">
        <v>274</v>
      </c>
      <c r="D177" t="str">
        <v>GPN</v>
      </c>
    </row>
    <row r="178" spans="1:4" x14ac:dyDescent="0.3">
      <c r="A178" s="4" t="s">
        <v>274</v>
      </c>
      <c r="C178" s="4" t="s">
        <v>275</v>
      </c>
      <c r="D178" t="str">
        <v>GPS</v>
      </c>
    </row>
    <row r="179" spans="1:4" x14ac:dyDescent="0.3">
      <c r="A179" s="4" t="s">
        <v>275</v>
      </c>
      <c r="C179" s="4" t="s">
        <v>276</v>
      </c>
      <c r="D179" t="str">
        <v>GRMN</v>
      </c>
    </row>
    <row r="180" spans="1:4" x14ac:dyDescent="0.3">
      <c r="A180" s="4" t="s">
        <v>276</v>
      </c>
      <c r="C180" s="4" t="s">
        <v>278</v>
      </c>
      <c r="D180" t="str">
        <v>GT</v>
      </c>
    </row>
    <row r="181" spans="1:4" x14ac:dyDescent="0.3">
      <c r="A181" s="4" t="s">
        <v>278</v>
      </c>
      <c r="C181" s="4" t="s">
        <v>280</v>
      </c>
      <c r="D181" t="str">
        <v>GWW</v>
      </c>
    </row>
    <row r="182" spans="1:4" x14ac:dyDescent="0.3">
      <c r="A182" s="4" t="s">
        <v>280</v>
      </c>
      <c r="C182" s="4" t="s">
        <v>282</v>
      </c>
      <c r="D182" t="str">
        <v>HAL</v>
      </c>
    </row>
    <row r="183" spans="1:4" x14ac:dyDescent="0.3">
      <c r="A183" s="4" t="s">
        <v>282</v>
      </c>
      <c r="C183" s="4" t="s">
        <v>283</v>
      </c>
      <c r="D183" t="str">
        <v>HAR</v>
      </c>
    </row>
    <row r="184" spans="1:4" x14ac:dyDescent="0.3">
      <c r="A184" s="4" t="s">
        <v>283</v>
      </c>
      <c r="C184" s="4" t="s">
        <v>284</v>
      </c>
      <c r="D184" t="str">
        <v>HAS</v>
      </c>
    </row>
    <row r="185" spans="1:4" x14ac:dyDescent="0.3">
      <c r="A185" s="4" t="s">
        <v>284</v>
      </c>
      <c r="C185" s="4" t="s">
        <v>286</v>
      </c>
      <c r="D185" t="str">
        <v>HBAN</v>
      </c>
    </row>
    <row r="186" spans="1:4" x14ac:dyDescent="0.3">
      <c r="A186" s="4" t="s">
        <v>286</v>
      </c>
      <c r="C186" s="4" t="s">
        <v>287</v>
      </c>
      <c r="D186" t="str">
        <v>HBI</v>
      </c>
    </row>
    <row r="187" spans="1:4" x14ac:dyDescent="0.3">
      <c r="A187" s="4" t="s">
        <v>287</v>
      </c>
      <c r="C187" s="4" t="s">
        <v>289</v>
      </c>
      <c r="D187" t="str">
        <v>HCA</v>
      </c>
    </row>
    <row r="188" spans="1:4" x14ac:dyDescent="0.3">
      <c r="A188" s="4" t="s">
        <v>289</v>
      </c>
      <c r="C188" s="4" t="s">
        <v>290</v>
      </c>
      <c r="D188" t="str">
        <v>HCN</v>
      </c>
    </row>
    <row r="189" spans="1:4" x14ac:dyDescent="0.3">
      <c r="A189" s="4" t="s">
        <v>290</v>
      </c>
      <c r="C189" s="4" t="s">
        <v>291</v>
      </c>
      <c r="D189" t="str">
        <v>HCP</v>
      </c>
    </row>
    <row r="190" spans="1:4" x14ac:dyDescent="0.3">
      <c r="A190" s="4" t="s">
        <v>291</v>
      </c>
      <c r="C190" s="4" t="s">
        <v>292</v>
      </c>
      <c r="D190" t="str">
        <v>HD</v>
      </c>
    </row>
    <row r="191" spans="1:4" x14ac:dyDescent="0.3">
      <c r="A191" s="4" t="s">
        <v>292</v>
      </c>
      <c r="C191" s="4" t="s">
        <v>294</v>
      </c>
      <c r="D191" t="str">
        <v>HES</v>
      </c>
    </row>
    <row r="192" spans="1:4" x14ac:dyDescent="0.3">
      <c r="A192" s="4" t="s">
        <v>294</v>
      </c>
      <c r="C192" s="4" t="s">
        <v>295</v>
      </c>
      <c r="D192" t="str">
        <v>HIG</v>
      </c>
    </row>
    <row r="193" spans="1:4" x14ac:dyDescent="0.3">
      <c r="A193" s="4" t="s">
        <v>295</v>
      </c>
      <c r="C193" s="4" t="s">
        <v>296</v>
      </c>
      <c r="D193" t="str">
        <v>HOG</v>
      </c>
    </row>
    <row r="194" spans="1:4" x14ac:dyDescent="0.3">
      <c r="A194" s="4" t="s">
        <v>296</v>
      </c>
      <c r="C194" s="4" t="s">
        <v>298</v>
      </c>
      <c r="D194" t="str">
        <v>HOLX</v>
      </c>
    </row>
    <row r="195" spans="1:4" x14ac:dyDescent="0.3">
      <c r="A195" s="4" t="s">
        <v>298</v>
      </c>
      <c r="C195" s="4" t="s">
        <v>299</v>
      </c>
      <c r="D195" t="str">
        <v>HON</v>
      </c>
    </row>
    <row r="196" spans="1:4" x14ac:dyDescent="0.3">
      <c r="A196" s="4" t="s">
        <v>299</v>
      </c>
      <c r="C196" s="4" t="s">
        <v>300</v>
      </c>
      <c r="D196" t="str">
        <v>HP</v>
      </c>
    </row>
    <row r="197" spans="1:4" x14ac:dyDescent="0.3">
      <c r="A197" s="4" t="s">
        <v>300</v>
      </c>
      <c r="C197" s="4" t="s">
        <v>302</v>
      </c>
      <c r="D197" t="str">
        <v>HPE</v>
      </c>
    </row>
    <row r="198" spans="1:4" x14ac:dyDescent="0.3">
      <c r="A198" s="4" t="s">
        <v>302</v>
      </c>
      <c r="C198" s="4" t="s">
        <v>304</v>
      </c>
      <c r="D198" t="str">
        <v>HPQ</v>
      </c>
    </row>
    <row r="199" spans="1:4" x14ac:dyDescent="0.3">
      <c r="A199" s="4" t="s">
        <v>304</v>
      </c>
      <c r="C199" s="4" t="s">
        <v>305</v>
      </c>
      <c r="D199" t="str">
        <v>HRB</v>
      </c>
    </row>
    <row r="200" spans="1:4" x14ac:dyDescent="0.3">
      <c r="A200" s="4" t="s">
        <v>305</v>
      </c>
      <c r="C200" s="4" t="s">
        <v>306</v>
      </c>
      <c r="D200" t="str">
        <v>HRL</v>
      </c>
    </row>
    <row r="201" spans="1:4" x14ac:dyDescent="0.3">
      <c r="A201" s="4" t="s">
        <v>306</v>
      </c>
      <c r="C201" s="4" t="s">
        <v>307</v>
      </c>
      <c r="D201" t="str">
        <v>HRS</v>
      </c>
    </row>
    <row r="202" spans="1:4" x14ac:dyDescent="0.3">
      <c r="A202" s="4" t="s">
        <v>307</v>
      </c>
      <c r="C202" s="4" t="s">
        <v>309</v>
      </c>
      <c r="D202" t="str">
        <v>HSIC</v>
      </c>
    </row>
    <row r="203" spans="1:4" x14ac:dyDescent="0.3">
      <c r="A203" s="4" t="s">
        <v>309</v>
      </c>
      <c r="C203" s="4" t="s">
        <v>310</v>
      </c>
      <c r="D203" t="str">
        <v>HST</v>
      </c>
    </row>
    <row r="204" spans="1:4" x14ac:dyDescent="0.3">
      <c r="A204" s="4" t="s">
        <v>310</v>
      </c>
      <c r="C204" s="4" t="s">
        <v>311</v>
      </c>
      <c r="D204" t="str">
        <v>HSY</v>
      </c>
    </row>
    <row r="205" spans="1:4" x14ac:dyDescent="0.3">
      <c r="A205" s="4" t="s">
        <v>311</v>
      </c>
      <c r="C205" s="4" t="s">
        <v>312</v>
      </c>
      <c r="D205" t="str">
        <v>HUM</v>
      </c>
    </row>
    <row r="206" spans="1:4" x14ac:dyDescent="0.3">
      <c r="A206" s="4" t="s">
        <v>312</v>
      </c>
      <c r="C206" s="4" t="s">
        <v>313</v>
      </c>
      <c r="D206" t="str">
        <v>IBM</v>
      </c>
    </row>
    <row r="207" spans="1:4" x14ac:dyDescent="0.3">
      <c r="A207" s="4" t="s">
        <v>313</v>
      </c>
      <c r="C207" s="4" t="s">
        <v>314</v>
      </c>
      <c r="D207" t="str">
        <v>IDXX</v>
      </c>
    </row>
    <row r="208" spans="1:4" x14ac:dyDescent="0.3">
      <c r="A208" s="4" t="s">
        <v>314</v>
      </c>
      <c r="C208" s="4" t="s">
        <v>315</v>
      </c>
      <c r="D208" t="str">
        <v>IFF</v>
      </c>
    </row>
    <row r="209" spans="1:4" x14ac:dyDescent="0.3">
      <c r="A209" s="4" t="s">
        <v>315</v>
      </c>
      <c r="C209" s="4" t="s">
        <v>316</v>
      </c>
      <c r="D209" t="str">
        <v>ILMN</v>
      </c>
    </row>
    <row r="210" spans="1:4" x14ac:dyDescent="0.3">
      <c r="A210" s="4" t="s">
        <v>316</v>
      </c>
      <c r="C210" s="4" t="s">
        <v>318</v>
      </c>
      <c r="D210" t="str">
        <v>INTC</v>
      </c>
    </row>
    <row r="211" spans="1:4" x14ac:dyDescent="0.3">
      <c r="A211" s="4" t="s">
        <v>318</v>
      </c>
      <c r="C211" s="4" t="s">
        <v>319</v>
      </c>
      <c r="D211" t="str">
        <v>INTU</v>
      </c>
    </row>
    <row r="212" spans="1:4" x14ac:dyDescent="0.3">
      <c r="A212" s="4" t="s">
        <v>319</v>
      </c>
      <c r="C212" s="4" t="s">
        <v>320</v>
      </c>
      <c r="D212" t="str">
        <v>IP</v>
      </c>
    </row>
    <row r="213" spans="1:4" x14ac:dyDescent="0.3">
      <c r="A213" s="4" t="s">
        <v>320</v>
      </c>
      <c r="C213" s="4" t="s">
        <v>321</v>
      </c>
      <c r="D213" t="str">
        <v>IPG</v>
      </c>
    </row>
    <row r="214" spans="1:4" x14ac:dyDescent="0.3">
      <c r="A214" s="4" t="s">
        <v>321</v>
      </c>
      <c r="C214" s="4" t="s">
        <v>323</v>
      </c>
      <c r="D214" t="str">
        <v>IRM</v>
      </c>
    </row>
    <row r="215" spans="1:4" x14ac:dyDescent="0.3">
      <c r="A215" s="4" t="s">
        <v>323</v>
      </c>
      <c r="C215" s="4" t="s">
        <v>324</v>
      </c>
      <c r="D215" t="str">
        <v>ISRG</v>
      </c>
    </row>
    <row r="216" spans="1:4" x14ac:dyDescent="0.3">
      <c r="A216" s="4" t="s">
        <v>324</v>
      </c>
      <c r="C216" s="4" t="s">
        <v>325</v>
      </c>
      <c r="D216" t="str">
        <v>ITW</v>
      </c>
    </row>
    <row r="217" spans="1:4" x14ac:dyDescent="0.3">
      <c r="A217" s="4" t="s">
        <v>325</v>
      </c>
      <c r="C217" s="4" t="s">
        <v>326</v>
      </c>
      <c r="D217" t="str">
        <v>IVZ</v>
      </c>
    </row>
    <row r="218" spans="1:4" x14ac:dyDescent="0.3">
      <c r="A218" s="4" t="s">
        <v>326</v>
      </c>
      <c r="C218" s="4" t="s">
        <v>327</v>
      </c>
      <c r="D218" t="str">
        <v>JBHT</v>
      </c>
    </row>
    <row r="219" spans="1:4" x14ac:dyDescent="0.3">
      <c r="A219" s="4" t="s">
        <v>327</v>
      </c>
      <c r="C219" s="4" t="s">
        <v>329</v>
      </c>
      <c r="D219" t="str">
        <v>JEC</v>
      </c>
    </row>
    <row r="220" spans="1:4" x14ac:dyDescent="0.3">
      <c r="A220" s="4" t="s">
        <v>329</v>
      </c>
      <c r="C220" s="4" t="s">
        <v>330</v>
      </c>
      <c r="D220" t="str">
        <v>JNPR</v>
      </c>
    </row>
    <row r="221" spans="1:4" x14ac:dyDescent="0.3">
      <c r="A221" s="4" t="s">
        <v>330</v>
      </c>
      <c r="C221" s="4" t="s">
        <v>331</v>
      </c>
      <c r="D221" t="str">
        <v>JPM</v>
      </c>
    </row>
    <row r="222" spans="1:4" x14ac:dyDescent="0.3">
      <c r="A222" s="4" t="s">
        <v>331</v>
      </c>
      <c r="C222" s="4" t="s">
        <v>332</v>
      </c>
      <c r="D222" t="str">
        <v>JWN</v>
      </c>
    </row>
    <row r="223" spans="1:4" x14ac:dyDescent="0.3">
      <c r="A223" s="4" t="s">
        <v>332</v>
      </c>
      <c r="C223" s="4" t="s">
        <v>334</v>
      </c>
      <c r="D223" t="str">
        <v>K</v>
      </c>
    </row>
    <row r="224" spans="1:4" x14ac:dyDescent="0.3">
      <c r="A224" s="4" t="s">
        <v>334</v>
      </c>
      <c r="C224" s="4" t="s">
        <v>335</v>
      </c>
      <c r="D224" t="str">
        <v>KEY</v>
      </c>
    </row>
    <row r="225" spans="1:4" x14ac:dyDescent="0.3">
      <c r="A225" s="4" t="s">
        <v>335</v>
      </c>
      <c r="C225" s="4" t="s">
        <v>336</v>
      </c>
      <c r="D225" t="str">
        <v>KIM</v>
      </c>
    </row>
    <row r="226" spans="1:4" x14ac:dyDescent="0.3">
      <c r="A226" s="4" t="s">
        <v>336</v>
      </c>
      <c r="C226" s="4" t="s">
        <v>337</v>
      </c>
      <c r="D226" t="str">
        <v>KLAC</v>
      </c>
    </row>
    <row r="227" spans="1:4" x14ac:dyDescent="0.3">
      <c r="A227" s="4" t="s">
        <v>337</v>
      </c>
      <c r="C227" s="4" t="s">
        <v>338</v>
      </c>
      <c r="D227" t="str">
        <v>KMB</v>
      </c>
    </row>
    <row r="228" spans="1:4" x14ac:dyDescent="0.3">
      <c r="A228" s="4" t="s">
        <v>338</v>
      </c>
      <c r="C228" s="4" t="s">
        <v>339</v>
      </c>
      <c r="D228" t="str">
        <v>KMI</v>
      </c>
    </row>
    <row r="229" spans="1:4" x14ac:dyDescent="0.3">
      <c r="A229" s="4" t="s">
        <v>339</v>
      </c>
      <c r="C229" s="4" t="s">
        <v>341</v>
      </c>
      <c r="D229" t="str">
        <v>KMX</v>
      </c>
    </row>
    <row r="230" spans="1:4" x14ac:dyDescent="0.3">
      <c r="A230" s="4" t="s">
        <v>341</v>
      </c>
      <c r="C230" s="4" t="s">
        <v>342</v>
      </c>
      <c r="D230" t="str">
        <v>KO</v>
      </c>
    </row>
    <row r="231" spans="1:4" x14ac:dyDescent="0.3">
      <c r="A231" s="4" t="s">
        <v>342</v>
      </c>
      <c r="C231" s="4" t="s">
        <v>343</v>
      </c>
      <c r="D231" t="str">
        <v>KORS</v>
      </c>
    </row>
    <row r="232" spans="1:4" x14ac:dyDescent="0.3">
      <c r="A232" s="4" t="s">
        <v>343</v>
      </c>
      <c r="C232" s="4" t="s">
        <v>344</v>
      </c>
      <c r="D232" t="str">
        <v>KR</v>
      </c>
    </row>
    <row r="233" spans="1:4" x14ac:dyDescent="0.3">
      <c r="A233" s="4" t="s">
        <v>344</v>
      </c>
      <c r="C233" s="4" t="s">
        <v>346</v>
      </c>
      <c r="D233" t="str">
        <v>KSS</v>
      </c>
    </row>
    <row r="234" spans="1:4" x14ac:dyDescent="0.3">
      <c r="A234" s="4" t="s">
        <v>346</v>
      </c>
      <c r="C234" s="4" t="s">
        <v>347</v>
      </c>
      <c r="D234" t="str">
        <v>KSU</v>
      </c>
    </row>
    <row r="235" spans="1:4" x14ac:dyDescent="0.3">
      <c r="A235" s="4" t="s">
        <v>347</v>
      </c>
      <c r="C235" s="4" t="s">
        <v>348</v>
      </c>
      <c r="D235" t="str">
        <v>LB</v>
      </c>
    </row>
    <row r="236" spans="1:4" x14ac:dyDescent="0.3">
      <c r="A236" s="4" t="s">
        <v>348</v>
      </c>
      <c r="C236" s="4" t="s">
        <v>349</v>
      </c>
      <c r="D236" t="str">
        <v>LEG</v>
      </c>
    </row>
    <row r="237" spans="1:4" x14ac:dyDescent="0.3">
      <c r="A237" s="4" t="s">
        <v>349</v>
      </c>
      <c r="C237" s="4" t="s">
        <v>350</v>
      </c>
      <c r="D237" t="str">
        <v>LEN</v>
      </c>
    </row>
    <row r="238" spans="1:4" x14ac:dyDescent="0.3">
      <c r="A238" s="4" t="s">
        <v>350</v>
      </c>
      <c r="C238" s="4" t="s">
        <v>351</v>
      </c>
      <c r="D238" t="str">
        <v>LH</v>
      </c>
    </row>
    <row r="239" spans="1:4" x14ac:dyDescent="0.3">
      <c r="A239" s="4" t="s">
        <v>351</v>
      </c>
      <c r="C239" s="4" t="s">
        <v>352</v>
      </c>
      <c r="D239" t="str">
        <v>LKQ</v>
      </c>
    </row>
    <row r="240" spans="1:4" x14ac:dyDescent="0.3">
      <c r="A240" s="4" t="s">
        <v>352</v>
      </c>
      <c r="C240" s="4" t="s">
        <v>354</v>
      </c>
      <c r="D240" t="str">
        <v>LLL</v>
      </c>
    </row>
    <row r="241" spans="1:4" x14ac:dyDescent="0.3">
      <c r="A241" s="4" t="s">
        <v>354</v>
      </c>
      <c r="C241" s="4" t="s">
        <v>355</v>
      </c>
      <c r="D241" t="str">
        <v>LLTC</v>
      </c>
    </row>
    <row r="242" spans="1:4" x14ac:dyDescent="0.3">
      <c r="A242" s="4" t="s">
        <v>355</v>
      </c>
      <c r="C242" s="4" t="s">
        <v>356</v>
      </c>
      <c r="D242" t="str">
        <v>LLY</v>
      </c>
    </row>
    <row r="243" spans="1:4" x14ac:dyDescent="0.3">
      <c r="A243" s="4" t="s">
        <v>356</v>
      </c>
      <c r="C243" s="4" t="s">
        <v>357</v>
      </c>
      <c r="D243" t="str">
        <v>LMT</v>
      </c>
    </row>
    <row r="244" spans="1:4" x14ac:dyDescent="0.3">
      <c r="A244" s="4" t="s">
        <v>357</v>
      </c>
      <c r="C244" s="4" t="s">
        <v>358</v>
      </c>
      <c r="D244" t="str">
        <v>LNT</v>
      </c>
    </row>
    <row r="245" spans="1:4" x14ac:dyDescent="0.3">
      <c r="A245" s="4" t="s">
        <v>358</v>
      </c>
      <c r="C245" s="4" t="s">
        <v>359</v>
      </c>
      <c r="D245" t="str">
        <v>LOW</v>
      </c>
    </row>
    <row r="246" spans="1:4" x14ac:dyDescent="0.3">
      <c r="A246" s="4" t="s">
        <v>359</v>
      </c>
      <c r="C246" s="4" t="s">
        <v>360</v>
      </c>
      <c r="D246" t="str">
        <v>LRCX</v>
      </c>
    </row>
    <row r="247" spans="1:4" x14ac:dyDescent="0.3">
      <c r="A247" s="4" t="s">
        <v>360</v>
      </c>
      <c r="C247" s="4" t="s">
        <v>361</v>
      </c>
      <c r="D247" t="str">
        <v>LUK</v>
      </c>
    </row>
    <row r="248" spans="1:4" x14ac:dyDescent="0.3">
      <c r="A248" s="4" t="s">
        <v>361</v>
      </c>
      <c r="C248" s="4" t="s">
        <v>363</v>
      </c>
      <c r="D248" t="str">
        <v>LUV</v>
      </c>
    </row>
    <row r="249" spans="1:4" x14ac:dyDescent="0.3">
      <c r="A249" s="4" t="s">
        <v>363</v>
      </c>
      <c r="C249" s="4" t="s">
        <v>364</v>
      </c>
      <c r="D249" t="str">
        <v>LVLT</v>
      </c>
    </row>
    <row r="250" spans="1:4" x14ac:dyDescent="0.3">
      <c r="A250" s="4" t="s">
        <v>364</v>
      </c>
      <c r="C250" s="4" t="s">
        <v>366</v>
      </c>
      <c r="D250" t="str">
        <v>LYB</v>
      </c>
    </row>
    <row r="251" spans="1:4" x14ac:dyDescent="0.3">
      <c r="A251" s="4" t="s">
        <v>366</v>
      </c>
      <c r="C251" s="4" t="s">
        <v>367</v>
      </c>
      <c r="D251" t="str">
        <v>M</v>
      </c>
    </row>
    <row r="252" spans="1:4" x14ac:dyDescent="0.3">
      <c r="A252" s="4" t="s">
        <v>367</v>
      </c>
      <c r="C252" s="4" t="s">
        <v>368</v>
      </c>
      <c r="D252" t="str">
        <v>MA</v>
      </c>
    </row>
    <row r="253" spans="1:4" x14ac:dyDescent="0.3">
      <c r="A253" s="4" t="s">
        <v>368</v>
      </c>
      <c r="C253" s="4" t="s">
        <v>369</v>
      </c>
      <c r="D253" t="str">
        <v>MAA</v>
      </c>
    </row>
    <row r="254" spans="1:4" x14ac:dyDescent="0.3">
      <c r="A254" s="4" t="s">
        <v>369</v>
      </c>
      <c r="C254" s="4" t="s">
        <v>370</v>
      </c>
      <c r="D254" t="str">
        <v>MAC</v>
      </c>
    </row>
    <row r="255" spans="1:4" x14ac:dyDescent="0.3">
      <c r="A255" s="4" t="s">
        <v>370</v>
      </c>
      <c r="C255" s="4" t="s">
        <v>372</v>
      </c>
      <c r="D255" t="str">
        <v>MAS</v>
      </c>
    </row>
    <row r="256" spans="1:4" x14ac:dyDescent="0.3">
      <c r="A256" s="4" t="s">
        <v>372</v>
      </c>
      <c r="C256" s="4" t="s">
        <v>373</v>
      </c>
      <c r="D256" t="str">
        <v>MAT</v>
      </c>
    </row>
    <row r="257" spans="1:4" x14ac:dyDescent="0.3">
      <c r="A257" s="4" t="s">
        <v>373</v>
      </c>
      <c r="C257" s="4" t="s">
        <v>374</v>
      </c>
      <c r="D257" t="str">
        <v>MCD</v>
      </c>
    </row>
    <row r="258" spans="1:4" x14ac:dyDescent="0.3">
      <c r="A258" s="4" t="s">
        <v>374</v>
      </c>
      <c r="C258" s="4" t="s">
        <v>375</v>
      </c>
      <c r="D258" t="str">
        <v>MCHP</v>
      </c>
    </row>
    <row r="259" spans="1:4" x14ac:dyDescent="0.3">
      <c r="A259" s="4" t="s">
        <v>375</v>
      </c>
      <c r="C259" s="4" t="s">
        <v>376</v>
      </c>
      <c r="D259" t="str">
        <v>MCK</v>
      </c>
    </row>
    <row r="260" spans="1:4" x14ac:dyDescent="0.3">
      <c r="A260" s="4" t="s">
        <v>376</v>
      </c>
      <c r="C260" s="4" t="s">
        <v>377</v>
      </c>
      <c r="D260" t="str">
        <v>MCO</v>
      </c>
    </row>
    <row r="261" spans="1:4" x14ac:dyDescent="0.3">
      <c r="A261" s="4" t="s">
        <v>377</v>
      </c>
      <c r="C261" s="4" t="s">
        <v>379</v>
      </c>
      <c r="D261" t="str">
        <v>MDLZ</v>
      </c>
    </row>
    <row r="262" spans="1:4" x14ac:dyDescent="0.3">
      <c r="A262" s="4" t="s">
        <v>379</v>
      </c>
      <c r="C262" s="4" t="s">
        <v>380</v>
      </c>
      <c r="D262" t="str">
        <v>MET</v>
      </c>
    </row>
    <row r="263" spans="1:4" x14ac:dyDescent="0.3">
      <c r="A263" s="4" t="s">
        <v>380</v>
      </c>
      <c r="C263" s="4" t="s">
        <v>381</v>
      </c>
      <c r="D263" t="str">
        <v>MHK</v>
      </c>
    </row>
    <row r="264" spans="1:4" x14ac:dyDescent="0.3">
      <c r="A264" s="4" t="s">
        <v>381</v>
      </c>
      <c r="C264" s="4" t="s">
        <v>383</v>
      </c>
      <c r="D264" t="str">
        <v>MJN</v>
      </c>
    </row>
    <row r="265" spans="1:4" x14ac:dyDescent="0.3">
      <c r="A265" s="4" t="s">
        <v>383</v>
      </c>
      <c r="C265" s="4" t="s">
        <v>384</v>
      </c>
      <c r="D265" t="str">
        <v>MKC</v>
      </c>
    </row>
    <row r="266" spans="1:4" x14ac:dyDescent="0.3">
      <c r="A266" s="4" t="s">
        <v>384</v>
      </c>
      <c r="C266" s="4" t="s">
        <v>385</v>
      </c>
      <c r="D266" t="str">
        <v>MLM</v>
      </c>
    </row>
    <row r="267" spans="1:4" x14ac:dyDescent="0.3">
      <c r="A267" s="4" t="s">
        <v>385</v>
      </c>
      <c r="C267" s="4" t="s">
        <v>387</v>
      </c>
      <c r="D267" t="str">
        <v>MMC</v>
      </c>
    </row>
    <row r="268" spans="1:4" x14ac:dyDescent="0.3">
      <c r="A268" s="4" t="s">
        <v>387</v>
      </c>
      <c r="C268" s="4" t="s">
        <v>389</v>
      </c>
      <c r="D268" t="str">
        <v>MMM</v>
      </c>
    </row>
    <row r="269" spans="1:4" x14ac:dyDescent="0.3">
      <c r="A269" s="4" t="s">
        <v>389</v>
      </c>
      <c r="C269" s="4" t="s">
        <v>390</v>
      </c>
      <c r="D269" t="str">
        <v>MNST</v>
      </c>
    </row>
    <row r="270" spans="1:4" x14ac:dyDescent="0.3">
      <c r="A270" s="4" t="s">
        <v>390</v>
      </c>
      <c r="C270" s="4" t="s">
        <v>391</v>
      </c>
      <c r="D270" t="str">
        <v>MO</v>
      </c>
    </row>
    <row r="271" spans="1:4" x14ac:dyDescent="0.3">
      <c r="A271" s="4" t="s">
        <v>391</v>
      </c>
      <c r="C271" s="4" t="s">
        <v>394</v>
      </c>
      <c r="D271" t="str">
        <v>MOS</v>
      </c>
    </row>
    <row r="272" spans="1:4" x14ac:dyDescent="0.3">
      <c r="A272" s="4" t="s">
        <v>394</v>
      </c>
      <c r="C272" s="4" t="s">
        <v>395</v>
      </c>
      <c r="D272" t="str">
        <v>MPC</v>
      </c>
    </row>
    <row r="273" spans="1:4" x14ac:dyDescent="0.3">
      <c r="A273" s="4" t="s">
        <v>395</v>
      </c>
      <c r="C273" s="4" t="s">
        <v>396</v>
      </c>
      <c r="D273" t="str">
        <v>MRK</v>
      </c>
    </row>
    <row r="274" spans="1:4" x14ac:dyDescent="0.3">
      <c r="A274" s="4" t="s">
        <v>396</v>
      </c>
      <c r="C274" s="4" t="s">
        <v>397</v>
      </c>
      <c r="D274" t="str">
        <v>MRO</v>
      </c>
    </row>
    <row r="275" spans="1:4" x14ac:dyDescent="0.3">
      <c r="A275" s="4" t="s">
        <v>397</v>
      </c>
      <c r="C275" s="4" t="s">
        <v>398</v>
      </c>
      <c r="D275" t="str">
        <v>MSFT</v>
      </c>
    </row>
    <row r="276" spans="1:4" x14ac:dyDescent="0.3">
      <c r="A276" s="4" t="s">
        <v>398</v>
      </c>
      <c r="C276" s="4" t="s">
        <v>400</v>
      </c>
      <c r="D276" t="str">
        <v>MTB</v>
      </c>
    </row>
    <row r="277" spans="1:4" x14ac:dyDescent="0.3">
      <c r="A277" s="4" t="s">
        <v>400</v>
      </c>
      <c r="C277" s="4" t="s">
        <v>401</v>
      </c>
      <c r="D277" t="str">
        <v>MTD</v>
      </c>
    </row>
    <row r="278" spans="1:4" x14ac:dyDescent="0.3">
      <c r="A278" s="4" t="s">
        <v>401</v>
      </c>
      <c r="C278" s="4" t="s">
        <v>402</v>
      </c>
      <c r="D278" t="str">
        <v>MU</v>
      </c>
    </row>
    <row r="279" spans="1:4" x14ac:dyDescent="0.3">
      <c r="A279" s="4" t="s">
        <v>402</v>
      </c>
      <c r="C279" s="4" t="s">
        <v>403</v>
      </c>
      <c r="D279" t="str">
        <v>MUR</v>
      </c>
    </row>
    <row r="280" spans="1:4" x14ac:dyDescent="0.3">
      <c r="A280" s="4" t="s">
        <v>403</v>
      </c>
      <c r="C280" s="4" t="s">
        <v>404</v>
      </c>
      <c r="D280" t="str">
        <v>MYL</v>
      </c>
    </row>
    <row r="281" spans="1:4" x14ac:dyDescent="0.3">
      <c r="A281" s="4" t="s">
        <v>404</v>
      </c>
      <c r="C281" s="4" t="s">
        <v>405</v>
      </c>
      <c r="D281" t="str">
        <v>NBL</v>
      </c>
    </row>
    <row r="282" spans="1:4" x14ac:dyDescent="0.3">
      <c r="A282" s="4" t="s">
        <v>405</v>
      </c>
      <c r="C282" s="4" t="s">
        <v>406</v>
      </c>
      <c r="D282" t="str">
        <v>NDAQ</v>
      </c>
    </row>
    <row r="283" spans="1:4" x14ac:dyDescent="0.3">
      <c r="A283" s="4" t="s">
        <v>406</v>
      </c>
      <c r="C283" s="4" t="s">
        <v>407</v>
      </c>
      <c r="D283" t="str">
        <v>NEE</v>
      </c>
    </row>
    <row r="284" spans="1:4" x14ac:dyDescent="0.3">
      <c r="A284" s="4" t="s">
        <v>407</v>
      </c>
      <c r="C284" s="4" t="s">
        <v>408</v>
      </c>
      <c r="D284" t="str">
        <v>NEM</v>
      </c>
    </row>
    <row r="285" spans="1:4" x14ac:dyDescent="0.3">
      <c r="A285" s="4" t="s">
        <v>408</v>
      </c>
      <c r="C285" s="4" t="s">
        <v>410</v>
      </c>
      <c r="D285" t="str">
        <v>NFLX</v>
      </c>
    </row>
    <row r="286" spans="1:4" x14ac:dyDescent="0.3">
      <c r="A286" s="4" t="s">
        <v>410</v>
      </c>
      <c r="C286" s="4" t="s">
        <v>411</v>
      </c>
      <c r="D286" t="str">
        <v>NFX</v>
      </c>
    </row>
    <row r="287" spans="1:4" x14ac:dyDescent="0.3">
      <c r="A287" s="4" t="s">
        <v>411</v>
      </c>
      <c r="C287" s="4" t="s">
        <v>412</v>
      </c>
      <c r="D287" t="str">
        <v>NKE</v>
      </c>
    </row>
    <row r="288" spans="1:4" x14ac:dyDescent="0.3">
      <c r="A288" s="4" t="s">
        <v>412</v>
      </c>
      <c r="C288" s="4" t="s">
        <v>413</v>
      </c>
      <c r="D288" t="str">
        <v>NLSN</v>
      </c>
    </row>
    <row r="289" spans="1:4" x14ac:dyDescent="0.3">
      <c r="A289" s="4" t="s">
        <v>413</v>
      </c>
      <c r="C289" s="4" t="s">
        <v>415</v>
      </c>
      <c r="D289" t="str">
        <v>NSC</v>
      </c>
    </row>
    <row r="290" spans="1:4" x14ac:dyDescent="0.3">
      <c r="A290" s="4" t="s">
        <v>415</v>
      </c>
      <c r="C290" s="4" t="s">
        <v>416</v>
      </c>
      <c r="D290" t="str">
        <v>NTAP</v>
      </c>
    </row>
    <row r="291" spans="1:4" x14ac:dyDescent="0.3">
      <c r="A291" s="4" t="s">
        <v>416</v>
      </c>
      <c r="C291" s="4" t="s">
        <v>417</v>
      </c>
      <c r="D291" t="str">
        <v>NUE</v>
      </c>
    </row>
    <row r="292" spans="1:4" x14ac:dyDescent="0.3">
      <c r="A292" s="4" t="s">
        <v>417</v>
      </c>
      <c r="C292" s="4" t="s">
        <v>419</v>
      </c>
      <c r="D292" t="str">
        <v>NVDA</v>
      </c>
    </row>
    <row r="293" spans="1:4" x14ac:dyDescent="0.3">
      <c r="A293" s="4" t="s">
        <v>419</v>
      </c>
      <c r="C293" s="4" t="s">
        <v>420</v>
      </c>
      <c r="D293" t="str">
        <v>NWL</v>
      </c>
    </row>
    <row r="294" spans="1:4" x14ac:dyDescent="0.3">
      <c r="A294" s="4" t="s">
        <v>420</v>
      </c>
      <c r="C294" s="4" t="s">
        <v>422</v>
      </c>
      <c r="D294" t="str">
        <v>O</v>
      </c>
    </row>
    <row r="295" spans="1:4" x14ac:dyDescent="0.3">
      <c r="A295" s="4" t="s">
        <v>422</v>
      </c>
      <c r="C295" s="4" t="s">
        <v>423</v>
      </c>
      <c r="D295" t="str">
        <v>OKE</v>
      </c>
    </row>
    <row r="296" spans="1:4" x14ac:dyDescent="0.3">
      <c r="A296" s="4" t="s">
        <v>423</v>
      </c>
      <c r="C296" s="4" t="s">
        <v>424</v>
      </c>
      <c r="D296" t="str">
        <v>OMC</v>
      </c>
    </row>
    <row r="297" spans="1:4" x14ac:dyDescent="0.3">
      <c r="A297" s="4" t="s">
        <v>424</v>
      </c>
      <c r="C297" s="4" t="s">
        <v>425</v>
      </c>
      <c r="D297" t="str">
        <v>ORLY</v>
      </c>
    </row>
    <row r="298" spans="1:4" x14ac:dyDescent="0.3">
      <c r="A298" s="4" t="s">
        <v>425</v>
      </c>
      <c r="C298" s="4" t="s">
        <v>426</v>
      </c>
      <c r="D298" t="str">
        <v>OXY</v>
      </c>
    </row>
    <row r="299" spans="1:4" x14ac:dyDescent="0.3">
      <c r="A299" s="4" t="s">
        <v>426</v>
      </c>
      <c r="C299" s="4" t="s">
        <v>427</v>
      </c>
      <c r="D299" t="str">
        <v>PBCT</v>
      </c>
    </row>
    <row r="300" spans="1:4" x14ac:dyDescent="0.3">
      <c r="A300" s="4" t="s">
        <v>427</v>
      </c>
      <c r="C300" s="4" t="s">
        <v>429</v>
      </c>
      <c r="D300" t="str">
        <v>PBI</v>
      </c>
    </row>
    <row r="301" spans="1:4" x14ac:dyDescent="0.3">
      <c r="A301" s="4" t="s">
        <v>429</v>
      </c>
      <c r="C301" s="4" t="s">
        <v>431</v>
      </c>
      <c r="D301" t="str">
        <v>PCAR</v>
      </c>
    </row>
    <row r="302" spans="1:4" x14ac:dyDescent="0.3">
      <c r="A302" s="4" t="s">
        <v>431</v>
      </c>
      <c r="C302" s="4" t="s">
        <v>432</v>
      </c>
      <c r="D302" t="str">
        <v>PCG</v>
      </c>
    </row>
    <row r="303" spans="1:4" x14ac:dyDescent="0.3">
      <c r="A303" s="4" t="s">
        <v>432</v>
      </c>
      <c r="C303" s="4" t="s">
        <v>433</v>
      </c>
      <c r="D303" t="str">
        <v>PCLN</v>
      </c>
    </row>
    <row r="304" spans="1:4" x14ac:dyDescent="0.3">
      <c r="A304" s="4" t="s">
        <v>433</v>
      </c>
      <c r="C304" s="4" t="s">
        <v>434</v>
      </c>
      <c r="D304" t="str">
        <v>PDCO</v>
      </c>
    </row>
    <row r="305" spans="1:4" x14ac:dyDescent="0.3">
      <c r="A305" s="4" t="s">
        <v>434</v>
      </c>
      <c r="C305" s="4" t="s">
        <v>435</v>
      </c>
      <c r="D305" t="str">
        <v>PEG</v>
      </c>
    </row>
    <row r="306" spans="1:4" x14ac:dyDescent="0.3">
      <c r="A306" s="4" t="s">
        <v>435</v>
      </c>
      <c r="C306" s="4" t="s">
        <v>436</v>
      </c>
      <c r="D306" t="str">
        <v>PEP</v>
      </c>
    </row>
    <row r="307" spans="1:4" x14ac:dyDescent="0.3">
      <c r="A307" s="4" t="s">
        <v>436</v>
      </c>
      <c r="C307" s="4" t="s">
        <v>437</v>
      </c>
      <c r="D307" t="str">
        <v>PFE</v>
      </c>
    </row>
    <row r="308" spans="1:4" x14ac:dyDescent="0.3">
      <c r="A308" s="4" t="s">
        <v>437</v>
      </c>
      <c r="C308" s="4" t="s">
        <v>438</v>
      </c>
      <c r="D308" t="str">
        <v>PFG</v>
      </c>
    </row>
    <row r="309" spans="1:4" x14ac:dyDescent="0.3">
      <c r="A309" s="4" t="s">
        <v>438</v>
      </c>
      <c r="C309" s="4" t="s">
        <v>439</v>
      </c>
      <c r="D309" t="str">
        <v>PG</v>
      </c>
    </row>
    <row r="310" spans="1:4" x14ac:dyDescent="0.3">
      <c r="A310" s="4" t="s">
        <v>439</v>
      </c>
      <c r="C310" s="4" t="s">
        <v>440</v>
      </c>
      <c r="D310" t="str">
        <v>PGR</v>
      </c>
    </row>
    <row r="311" spans="1:4" x14ac:dyDescent="0.3">
      <c r="A311" s="4" t="s">
        <v>440</v>
      </c>
      <c r="C311" s="4" t="s">
        <v>441</v>
      </c>
      <c r="D311" t="str">
        <v>PH</v>
      </c>
    </row>
    <row r="312" spans="1:4" x14ac:dyDescent="0.3">
      <c r="A312" s="4" t="s">
        <v>441</v>
      </c>
      <c r="C312" s="4" t="s">
        <v>442</v>
      </c>
      <c r="D312" t="str">
        <v>PHM</v>
      </c>
    </row>
    <row r="313" spans="1:4" x14ac:dyDescent="0.3">
      <c r="A313" s="4" t="s">
        <v>442</v>
      </c>
      <c r="C313" s="4" t="s">
        <v>443</v>
      </c>
      <c r="D313" t="str">
        <v>PKI</v>
      </c>
    </row>
    <row r="314" spans="1:4" x14ac:dyDescent="0.3">
      <c r="A314" s="4" t="s">
        <v>443</v>
      </c>
      <c r="C314" s="4" t="s">
        <v>444</v>
      </c>
      <c r="D314" t="str">
        <v>PM</v>
      </c>
    </row>
    <row r="315" spans="1:4" x14ac:dyDescent="0.3">
      <c r="A315" s="4" t="s">
        <v>444</v>
      </c>
      <c r="C315" s="4" t="s">
        <v>445</v>
      </c>
      <c r="D315" t="str">
        <v>PNC</v>
      </c>
    </row>
    <row r="316" spans="1:4" x14ac:dyDescent="0.3">
      <c r="A316" s="4" t="s">
        <v>445</v>
      </c>
      <c r="C316" s="4" t="s">
        <v>446</v>
      </c>
      <c r="D316" t="str">
        <v>PNR</v>
      </c>
    </row>
    <row r="317" spans="1:4" x14ac:dyDescent="0.3">
      <c r="A317" s="4" t="s">
        <v>446</v>
      </c>
      <c r="C317" s="4" t="s">
        <v>447</v>
      </c>
      <c r="D317" t="str">
        <v>PNW</v>
      </c>
    </row>
    <row r="318" spans="1:4" x14ac:dyDescent="0.3">
      <c r="A318" s="4" t="s">
        <v>447</v>
      </c>
      <c r="C318" s="4" t="s">
        <v>448</v>
      </c>
      <c r="D318" t="str">
        <v>PPG</v>
      </c>
    </row>
    <row r="319" spans="1:4" x14ac:dyDescent="0.3">
      <c r="A319" s="4" t="s">
        <v>448</v>
      </c>
      <c r="C319" s="4" t="s">
        <v>449</v>
      </c>
      <c r="D319" t="str">
        <v>PPL</v>
      </c>
    </row>
    <row r="320" spans="1:4" x14ac:dyDescent="0.3">
      <c r="A320" s="4" t="s">
        <v>449</v>
      </c>
      <c r="C320" s="4" t="s">
        <v>450</v>
      </c>
      <c r="D320" t="str">
        <v>PRU</v>
      </c>
    </row>
    <row r="321" spans="1:4" x14ac:dyDescent="0.3">
      <c r="A321" s="4" t="s">
        <v>450</v>
      </c>
      <c r="C321" s="4" t="s">
        <v>451</v>
      </c>
      <c r="D321" t="str">
        <v>PSX</v>
      </c>
    </row>
    <row r="322" spans="1:4" x14ac:dyDescent="0.3">
      <c r="A322" s="4" t="s">
        <v>451</v>
      </c>
      <c r="C322" s="4" t="s">
        <v>452</v>
      </c>
      <c r="D322" t="str">
        <v>PVH</v>
      </c>
    </row>
    <row r="323" spans="1:4" x14ac:dyDescent="0.3">
      <c r="A323" s="4" t="s">
        <v>452</v>
      </c>
      <c r="C323" s="4" t="s">
        <v>453</v>
      </c>
      <c r="D323" t="str">
        <v>PWR</v>
      </c>
    </row>
    <row r="324" spans="1:4" x14ac:dyDescent="0.3">
      <c r="A324" s="4" t="s">
        <v>453</v>
      </c>
      <c r="C324" s="4" t="s">
        <v>454</v>
      </c>
      <c r="D324" t="str">
        <v>PX</v>
      </c>
    </row>
    <row r="325" spans="1:4" x14ac:dyDescent="0.3">
      <c r="A325" s="4" t="s">
        <v>454</v>
      </c>
      <c r="C325" s="4" t="s">
        <v>455</v>
      </c>
      <c r="D325" t="str">
        <v>QCOM</v>
      </c>
    </row>
    <row r="326" spans="1:4" x14ac:dyDescent="0.3">
      <c r="A326" s="4" t="s">
        <v>455</v>
      </c>
      <c r="C326" s="4" t="s">
        <v>456</v>
      </c>
      <c r="D326" t="str">
        <v>QRVO</v>
      </c>
    </row>
    <row r="327" spans="1:4" x14ac:dyDescent="0.3">
      <c r="A327" s="4" t="s">
        <v>456</v>
      </c>
      <c r="C327" s="4" t="s">
        <v>457</v>
      </c>
      <c r="D327" t="str">
        <v>R</v>
      </c>
    </row>
    <row r="328" spans="1:4" x14ac:dyDescent="0.3">
      <c r="A328" s="4" t="s">
        <v>457</v>
      </c>
      <c r="C328" s="4" t="s">
        <v>458</v>
      </c>
      <c r="D328" t="str">
        <v>RCL</v>
      </c>
    </row>
    <row r="329" spans="1:4" x14ac:dyDescent="0.3">
      <c r="A329" s="4" t="s">
        <v>458</v>
      </c>
      <c r="C329" s="4" t="s">
        <v>459</v>
      </c>
      <c r="D329" t="str">
        <v>REGN</v>
      </c>
    </row>
    <row r="330" spans="1:4" x14ac:dyDescent="0.3">
      <c r="A330" s="4" t="s">
        <v>459</v>
      </c>
      <c r="C330" s="4" t="s">
        <v>460</v>
      </c>
      <c r="D330" t="str">
        <v>RHI</v>
      </c>
    </row>
    <row r="331" spans="1:4" x14ac:dyDescent="0.3">
      <c r="A331" s="4" t="s">
        <v>460</v>
      </c>
      <c r="C331" s="4" t="s">
        <v>462</v>
      </c>
      <c r="D331" t="str">
        <v>RHT</v>
      </c>
    </row>
    <row r="332" spans="1:4" x14ac:dyDescent="0.3">
      <c r="A332" s="4" t="s">
        <v>462</v>
      </c>
      <c r="C332" s="4" t="s">
        <v>463</v>
      </c>
      <c r="D332" t="str">
        <v>RL</v>
      </c>
    </row>
    <row r="333" spans="1:4" x14ac:dyDescent="0.3">
      <c r="A333" s="4" t="s">
        <v>463</v>
      </c>
      <c r="C333" s="4" t="s">
        <v>464</v>
      </c>
      <c r="D333" t="str">
        <v>ROK</v>
      </c>
    </row>
    <row r="334" spans="1:4" x14ac:dyDescent="0.3">
      <c r="A334" s="4" t="s">
        <v>464</v>
      </c>
      <c r="C334" s="4" t="s">
        <v>465</v>
      </c>
      <c r="D334" t="str">
        <v>ROP</v>
      </c>
    </row>
    <row r="335" spans="1:4" x14ac:dyDescent="0.3">
      <c r="A335" s="4" t="s">
        <v>465</v>
      </c>
      <c r="C335" s="4" t="s">
        <v>466</v>
      </c>
      <c r="D335" t="str">
        <v>ROST</v>
      </c>
    </row>
    <row r="336" spans="1:4" x14ac:dyDescent="0.3">
      <c r="A336" s="4" t="s">
        <v>466</v>
      </c>
      <c r="C336" s="4" t="s">
        <v>467</v>
      </c>
      <c r="D336" t="str">
        <v>RRC</v>
      </c>
    </row>
    <row r="337" spans="1:4" x14ac:dyDescent="0.3">
      <c r="A337" s="4" t="s">
        <v>467</v>
      </c>
      <c r="C337" s="4" t="s">
        <v>468</v>
      </c>
      <c r="D337" t="str">
        <v>RSG</v>
      </c>
    </row>
    <row r="338" spans="1:4" x14ac:dyDescent="0.3">
      <c r="A338" s="4" t="s">
        <v>468</v>
      </c>
      <c r="C338" s="4" t="s">
        <v>469</v>
      </c>
      <c r="D338" t="str">
        <v>SBUX</v>
      </c>
    </row>
    <row r="339" spans="1:4" x14ac:dyDescent="0.3">
      <c r="A339" s="4" t="s">
        <v>469</v>
      </c>
      <c r="C339" s="4" t="s">
        <v>470</v>
      </c>
      <c r="D339" t="str">
        <v>SCG</v>
      </c>
    </row>
    <row r="340" spans="1:4" x14ac:dyDescent="0.3">
      <c r="A340" s="4" t="s">
        <v>470</v>
      </c>
      <c r="C340" s="4" t="s">
        <v>471</v>
      </c>
      <c r="D340" t="str">
        <v>SE</v>
      </c>
    </row>
    <row r="341" spans="1:4" x14ac:dyDescent="0.3">
      <c r="A341" s="4" t="s">
        <v>471</v>
      </c>
      <c r="C341" s="4" t="s">
        <v>472</v>
      </c>
      <c r="D341" t="str">
        <v>SEE</v>
      </c>
    </row>
    <row r="342" spans="1:4" x14ac:dyDescent="0.3">
      <c r="A342" s="4" t="s">
        <v>472</v>
      </c>
      <c r="C342" s="4" t="s">
        <v>473</v>
      </c>
      <c r="D342" t="str">
        <v>SHW</v>
      </c>
    </row>
    <row r="343" spans="1:4" x14ac:dyDescent="0.3">
      <c r="A343" s="4" t="s">
        <v>473</v>
      </c>
      <c r="C343" s="4" t="s">
        <v>474</v>
      </c>
      <c r="D343" t="str">
        <v>SIG</v>
      </c>
    </row>
    <row r="344" spans="1:4" x14ac:dyDescent="0.3">
      <c r="A344" s="4" t="s">
        <v>474</v>
      </c>
      <c r="C344" s="4" t="s">
        <v>475</v>
      </c>
      <c r="D344" t="str">
        <v>SJM</v>
      </c>
    </row>
    <row r="345" spans="1:4" x14ac:dyDescent="0.3">
      <c r="A345" s="4" t="s">
        <v>475</v>
      </c>
      <c r="C345" s="4" t="s">
        <v>476</v>
      </c>
      <c r="D345" t="str">
        <v>SLG</v>
      </c>
    </row>
    <row r="346" spans="1:4" x14ac:dyDescent="0.3">
      <c r="A346" s="4" t="s">
        <v>476</v>
      </c>
      <c r="C346" s="4" t="s">
        <v>478</v>
      </c>
      <c r="D346" t="str">
        <v>SNA</v>
      </c>
    </row>
    <row r="347" spans="1:4" x14ac:dyDescent="0.3">
      <c r="A347" s="4" t="s">
        <v>478</v>
      </c>
      <c r="C347" s="4" t="s">
        <v>480</v>
      </c>
      <c r="D347" t="str">
        <v>SNI</v>
      </c>
    </row>
    <row r="348" spans="1:4" x14ac:dyDescent="0.3">
      <c r="A348" s="4" t="s">
        <v>480</v>
      </c>
      <c r="C348" s="4" t="s">
        <v>481</v>
      </c>
      <c r="D348" t="str">
        <v>SO</v>
      </c>
    </row>
    <row r="349" spans="1:4" x14ac:dyDescent="0.3">
      <c r="A349" s="4" t="s">
        <v>481</v>
      </c>
      <c r="C349" s="4" t="s">
        <v>482</v>
      </c>
      <c r="D349" t="str">
        <v>SPG</v>
      </c>
    </row>
    <row r="350" spans="1:4" x14ac:dyDescent="0.3">
      <c r="A350" s="4" t="s">
        <v>482</v>
      </c>
      <c r="C350" s="4" t="s">
        <v>483</v>
      </c>
      <c r="D350" t="str">
        <v>SPLS</v>
      </c>
    </row>
    <row r="351" spans="1:4" x14ac:dyDescent="0.3">
      <c r="A351" s="4" t="s">
        <v>483</v>
      </c>
      <c r="C351" s="4" t="s">
        <v>484</v>
      </c>
      <c r="D351" t="str">
        <v>SRCL</v>
      </c>
    </row>
    <row r="352" spans="1:4" x14ac:dyDescent="0.3">
      <c r="A352" s="4" t="s">
        <v>484</v>
      </c>
      <c r="C352" s="4" t="s">
        <v>485</v>
      </c>
      <c r="D352" t="str">
        <v>SRE</v>
      </c>
    </row>
    <row r="353" spans="1:4" x14ac:dyDescent="0.3">
      <c r="A353" s="4" t="s">
        <v>485</v>
      </c>
      <c r="C353" s="4" t="s">
        <v>486</v>
      </c>
      <c r="D353" t="str">
        <v>STI</v>
      </c>
    </row>
    <row r="354" spans="1:4" x14ac:dyDescent="0.3">
      <c r="A354" s="4" t="s">
        <v>486</v>
      </c>
      <c r="C354" s="4" t="s">
        <v>487</v>
      </c>
      <c r="D354" t="str">
        <v>STX</v>
      </c>
    </row>
    <row r="355" spans="1:4" x14ac:dyDescent="0.3">
      <c r="A355" s="4" t="s">
        <v>487</v>
      </c>
      <c r="C355" s="4" t="s">
        <v>489</v>
      </c>
      <c r="D355" t="str">
        <v>STZ</v>
      </c>
    </row>
    <row r="356" spans="1:4" x14ac:dyDescent="0.3">
      <c r="A356" s="4" t="s">
        <v>489</v>
      </c>
      <c r="C356" s="4" t="s">
        <v>491</v>
      </c>
      <c r="D356" t="str">
        <v>SWK</v>
      </c>
    </row>
    <row r="357" spans="1:4" x14ac:dyDescent="0.3">
      <c r="A357" s="4" t="s">
        <v>491</v>
      </c>
      <c r="C357" s="4" t="s">
        <v>492</v>
      </c>
      <c r="D357" t="str">
        <v>SWKS</v>
      </c>
    </row>
    <row r="358" spans="1:4" x14ac:dyDescent="0.3">
      <c r="A358" s="4" t="s">
        <v>492</v>
      </c>
      <c r="C358" s="4" t="s">
        <v>493</v>
      </c>
      <c r="D358" t="str">
        <v>SWN</v>
      </c>
    </row>
    <row r="359" spans="1:4" x14ac:dyDescent="0.3">
      <c r="A359" s="4" t="s">
        <v>493</v>
      </c>
      <c r="C359" s="4" t="s">
        <v>494</v>
      </c>
      <c r="D359" t="str">
        <v>SYF</v>
      </c>
    </row>
    <row r="360" spans="1:4" x14ac:dyDescent="0.3">
      <c r="A360" s="4" t="s">
        <v>494</v>
      </c>
      <c r="C360" s="4" t="s">
        <v>495</v>
      </c>
      <c r="D360" t="str">
        <v>SYK</v>
      </c>
    </row>
    <row r="361" spans="1:4" x14ac:dyDescent="0.3">
      <c r="A361" s="4" t="s">
        <v>495</v>
      </c>
      <c r="C361" s="4" t="s">
        <v>496</v>
      </c>
      <c r="D361" t="str">
        <v>SYMC</v>
      </c>
    </row>
    <row r="362" spans="1:4" x14ac:dyDescent="0.3">
      <c r="A362" s="4" t="s">
        <v>496</v>
      </c>
      <c r="C362" s="4" t="s">
        <v>497</v>
      </c>
      <c r="D362" t="str">
        <v>SYY</v>
      </c>
    </row>
    <row r="363" spans="1:4" x14ac:dyDescent="0.3">
      <c r="A363" s="4" t="s">
        <v>497</v>
      </c>
      <c r="C363" s="4" t="s">
        <v>499</v>
      </c>
      <c r="D363" t="str">
        <v>T</v>
      </c>
    </row>
    <row r="364" spans="1:4" x14ac:dyDescent="0.3">
      <c r="A364" s="4" t="s">
        <v>499</v>
      </c>
      <c r="C364" s="4" t="s">
        <v>500</v>
      </c>
      <c r="D364" t="str">
        <v>TAP</v>
      </c>
    </row>
    <row r="365" spans="1:4" x14ac:dyDescent="0.3">
      <c r="A365" s="4" t="s">
        <v>500</v>
      </c>
      <c r="C365" s="4" t="s">
        <v>502</v>
      </c>
      <c r="D365" t="str">
        <v>TDC</v>
      </c>
    </row>
    <row r="366" spans="1:4" x14ac:dyDescent="0.3">
      <c r="A366" s="4" t="s">
        <v>502</v>
      </c>
      <c r="C366" s="4" t="s">
        <v>503</v>
      </c>
      <c r="D366" t="str">
        <v>TDG</v>
      </c>
    </row>
    <row r="367" spans="1:4" x14ac:dyDescent="0.3">
      <c r="A367" s="4" t="s">
        <v>503</v>
      </c>
      <c r="C367" s="4" t="s">
        <v>504</v>
      </c>
      <c r="D367" t="str">
        <v>TEL</v>
      </c>
    </row>
    <row r="368" spans="1:4" x14ac:dyDescent="0.3">
      <c r="A368" s="4" t="s">
        <v>504</v>
      </c>
      <c r="C368" s="4" t="s">
        <v>506</v>
      </c>
      <c r="D368" t="str">
        <v>TGNA</v>
      </c>
    </row>
    <row r="369" spans="1:4" x14ac:dyDescent="0.3">
      <c r="A369" s="4" t="s">
        <v>506</v>
      </c>
      <c r="C369" s="4" t="s">
        <v>508</v>
      </c>
      <c r="D369" t="str">
        <v>TGT</v>
      </c>
    </row>
    <row r="370" spans="1:4" x14ac:dyDescent="0.3">
      <c r="A370" s="4" t="s">
        <v>508</v>
      </c>
      <c r="C370" s="4" t="s">
        <v>509</v>
      </c>
      <c r="D370" t="str">
        <v>TIF</v>
      </c>
    </row>
    <row r="371" spans="1:4" x14ac:dyDescent="0.3">
      <c r="A371" s="4" t="s">
        <v>509</v>
      </c>
      <c r="C371" s="4" t="s">
        <v>510</v>
      </c>
      <c r="D371" t="str">
        <v>TJX</v>
      </c>
    </row>
    <row r="372" spans="1:4" x14ac:dyDescent="0.3">
      <c r="A372" s="4" t="s">
        <v>510</v>
      </c>
      <c r="C372" s="4" t="s">
        <v>511</v>
      </c>
      <c r="D372" t="str">
        <v>TMK</v>
      </c>
    </row>
    <row r="373" spans="1:4" x14ac:dyDescent="0.3">
      <c r="A373" s="4" t="s">
        <v>511</v>
      </c>
      <c r="C373" s="4" t="s">
        <v>512</v>
      </c>
      <c r="D373" t="str">
        <v>TMO</v>
      </c>
    </row>
    <row r="374" spans="1:4" x14ac:dyDescent="0.3">
      <c r="A374" s="4" t="s">
        <v>512</v>
      </c>
      <c r="C374" s="4" t="s">
        <v>513</v>
      </c>
      <c r="D374" t="str">
        <v>TRIP</v>
      </c>
    </row>
    <row r="375" spans="1:4" x14ac:dyDescent="0.3">
      <c r="A375" s="4" t="s">
        <v>513</v>
      </c>
      <c r="C375" s="4" t="s">
        <v>514</v>
      </c>
      <c r="D375" t="str">
        <v>TRV</v>
      </c>
    </row>
    <row r="376" spans="1:4" x14ac:dyDescent="0.3">
      <c r="A376" s="4" t="s">
        <v>514</v>
      </c>
      <c r="C376" s="4" t="s">
        <v>515</v>
      </c>
      <c r="D376" t="str">
        <v>TSCO</v>
      </c>
    </row>
    <row r="377" spans="1:4" x14ac:dyDescent="0.3">
      <c r="A377" s="4" t="s">
        <v>515</v>
      </c>
      <c r="C377" s="4" t="s">
        <v>517</v>
      </c>
      <c r="D377" t="str">
        <v>TSN</v>
      </c>
    </row>
    <row r="378" spans="1:4" x14ac:dyDescent="0.3">
      <c r="A378" s="4" t="s">
        <v>517</v>
      </c>
      <c r="C378" s="4" t="s">
        <v>518</v>
      </c>
      <c r="D378" t="str">
        <v>TSO</v>
      </c>
    </row>
    <row r="379" spans="1:4" x14ac:dyDescent="0.3">
      <c r="A379" s="4" t="s">
        <v>518</v>
      </c>
      <c r="C379" s="4" t="s">
        <v>519</v>
      </c>
      <c r="D379" t="str">
        <v>TSS</v>
      </c>
    </row>
    <row r="380" spans="1:4" x14ac:dyDescent="0.3">
      <c r="A380" s="4" t="s">
        <v>519</v>
      </c>
      <c r="C380" s="4" t="s">
        <v>520</v>
      </c>
      <c r="D380" t="str">
        <v>TXN</v>
      </c>
    </row>
    <row r="381" spans="1:4" x14ac:dyDescent="0.3">
      <c r="A381" s="4" t="s">
        <v>520</v>
      </c>
      <c r="C381" s="4" t="s">
        <v>521</v>
      </c>
      <c r="D381" t="str">
        <v>TXT</v>
      </c>
    </row>
    <row r="382" spans="1:4" x14ac:dyDescent="0.3">
      <c r="A382" s="4" t="s">
        <v>521</v>
      </c>
      <c r="C382" s="4" t="s">
        <v>522</v>
      </c>
      <c r="D382" t="str">
        <v>UA</v>
      </c>
    </row>
    <row r="383" spans="1:4" x14ac:dyDescent="0.3">
      <c r="A383" s="4" t="s">
        <v>522</v>
      </c>
      <c r="C383" s="4" t="s">
        <v>523</v>
      </c>
      <c r="D383" t="str">
        <v>UAA</v>
      </c>
    </row>
    <row r="384" spans="1:4" x14ac:dyDescent="0.3">
      <c r="A384" s="4" t="s">
        <v>523</v>
      </c>
      <c r="C384" s="4" t="s">
        <v>524</v>
      </c>
      <c r="D384" t="str">
        <v>UAL</v>
      </c>
    </row>
    <row r="385" spans="1:4" x14ac:dyDescent="0.3">
      <c r="A385" s="4" t="s">
        <v>524</v>
      </c>
      <c r="C385" s="4" t="s">
        <v>525</v>
      </c>
      <c r="D385" t="str">
        <v>UDR</v>
      </c>
    </row>
    <row r="386" spans="1:4" x14ac:dyDescent="0.3">
      <c r="A386" s="4" t="s">
        <v>525</v>
      </c>
      <c r="C386" s="4" t="s">
        <v>526</v>
      </c>
      <c r="D386" t="str">
        <v>ULTA</v>
      </c>
    </row>
    <row r="387" spans="1:4" x14ac:dyDescent="0.3">
      <c r="A387" s="4" t="s">
        <v>526</v>
      </c>
      <c r="C387" s="4" t="s">
        <v>527</v>
      </c>
      <c r="D387" t="str">
        <v>UNH</v>
      </c>
    </row>
    <row r="388" spans="1:4" x14ac:dyDescent="0.3">
      <c r="A388" s="4" t="s">
        <v>527</v>
      </c>
      <c r="C388" s="4" t="s">
        <v>528</v>
      </c>
      <c r="D388" t="str">
        <v>UNM</v>
      </c>
    </row>
    <row r="389" spans="1:4" x14ac:dyDescent="0.3">
      <c r="A389" s="4" t="s">
        <v>528</v>
      </c>
      <c r="C389" s="4" t="s">
        <v>529</v>
      </c>
      <c r="D389" t="str">
        <v>UNP</v>
      </c>
    </row>
    <row r="390" spans="1:4" x14ac:dyDescent="0.3">
      <c r="A390" s="4" t="s">
        <v>529</v>
      </c>
      <c r="C390" s="4" t="s">
        <v>530</v>
      </c>
      <c r="D390" t="str">
        <v>UPS</v>
      </c>
    </row>
    <row r="391" spans="1:4" x14ac:dyDescent="0.3">
      <c r="A391" s="4" t="s">
        <v>530</v>
      </c>
      <c r="C391" s="4" t="s">
        <v>531</v>
      </c>
      <c r="D391" t="str">
        <v>URBN</v>
      </c>
    </row>
    <row r="392" spans="1:4" x14ac:dyDescent="0.3">
      <c r="A392" s="4" t="s">
        <v>531</v>
      </c>
      <c r="C392" s="4" t="s">
        <v>532</v>
      </c>
      <c r="D392" t="str">
        <v>USB</v>
      </c>
    </row>
    <row r="393" spans="1:4" x14ac:dyDescent="0.3">
      <c r="A393" s="4" t="s">
        <v>532</v>
      </c>
      <c r="C393" s="4" t="s">
        <v>533</v>
      </c>
      <c r="D393" t="str">
        <v>UTX</v>
      </c>
    </row>
    <row r="394" spans="1:4" x14ac:dyDescent="0.3">
      <c r="A394" s="4" t="s">
        <v>533</v>
      </c>
      <c r="C394" s="4" t="s">
        <v>534</v>
      </c>
      <c r="D394" t="str">
        <v>V</v>
      </c>
    </row>
    <row r="395" spans="1:4" x14ac:dyDescent="0.3">
      <c r="A395" s="4" t="s">
        <v>534</v>
      </c>
      <c r="C395" s="4" t="s">
        <v>535</v>
      </c>
      <c r="D395" t="str">
        <v>VAR</v>
      </c>
    </row>
    <row r="396" spans="1:4" x14ac:dyDescent="0.3">
      <c r="A396" s="4" t="s">
        <v>535</v>
      </c>
      <c r="C396" s="4" t="s">
        <v>536</v>
      </c>
      <c r="D396" t="str">
        <v>VFC</v>
      </c>
    </row>
    <row r="397" spans="1:4" x14ac:dyDescent="0.3">
      <c r="A397" s="4" t="s">
        <v>536</v>
      </c>
      <c r="C397" s="4" t="s">
        <v>537</v>
      </c>
      <c r="D397" t="str">
        <v>VIAB</v>
      </c>
    </row>
    <row r="398" spans="1:4" x14ac:dyDescent="0.3">
      <c r="A398" s="4" t="s">
        <v>537</v>
      </c>
      <c r="C398" s="4" t="s">
        <v>538</v>
      </c>
      <c r="D398" t="str">
        <v>VLO</v>
      </c>
    </row>
    <row r="399" spans="1:4" x14ac:dyDescent="0.3">
      <c r="A399" s="4" t="s">
        <v>538</v>
      </c>
      <c r="C399" s="4" t="s">
        <v>539</v>
      </c>
      <c r="D399" t="str">
        <v>VMC</v>
      </c>
    </row>
    <row r="400" spans="1:4" x14ac:dyDescent="0.3">
      <c r="A400" s="4" t="s">
        <v>539</v>
      </c>
      <c r="C400" s="4" t="s">
        <v>540</v>
      </c>
      <c r="D400" t="str">
        <v>VNO</v>
      </c>
    </row>
    <row r="401" spans="1:4" x14ac:dyDescent="0.3">
      <c r="A401" s="4" t="s">
        <v>540</v>
      </c>
      <c r="C401" s="4" t="s">
        <v>541</v>
      </c>
      <c r="D401" t="str">
        <v>VRSK</v>
      </c>
    </row>
    <row r="402" spans="1:4" x14ac:dyDescent="0.3">
      <c r="A402" s="4" t="s">
        <v>541</v>
      </c>
      <c r="C402" s="4" t="s">
        <v>542</v>
      </c>
      <c r="D402" t="str">
        <v>VRSN</v>
      </c>
    </row>
    <row r="403" spans="1:4" x14ac:dyDescent="0.3">
      <c r="A403" s="4" t="s">
        <v>542</v>
      </c>
      <c r="C403" s="4" t="s">
        <v>543</v>
      </c>
      <c r="D403" t="str">
        <v>VRTX</v>
      </c>
    </row>
    <row r="404" spans="1:4" x14ac:dyDescent="0.3">
      <c r="A404" s="4" t="s">
        <v>543</v>
      </c>
      <c r="C404" s="4" t="s">
        <v>544</v>
      </c>
      <c r="D404" t="str">
        <v>VTR</v>
      </c>
    </row>
    <row r="405" spans="1:4" x14ac:dyDescent="0.3">
      <c r="A405" s="4" t="s">
        <v>544</v>
      </c>
      <c r="C405" s="4" t="s">
        <v>545</v>
      </c>
      <c r="D405" t="str">
        <v>VZ</v>
      </c>
    </row>
    <row r="406" spans="1:4" x14ac:dyDescent="0.3">
      <c r="A406" s="4" t="s">
        <v>545</v>
      </c>
      <c r="C406" s="4" t="s">
        <v>546</v>
      </c>
      <c r="D406" t="str">
        <v>WAT</v>
      </c>
    </row>
    <row r="407" spans="1:4" x14ac:dyDescent="0.3">
      <c r="A407" s="4" t="s">
        <v>546</v>
      </c>
      <c r="C407" s="4" t="s">
        <v>547</v>
      </c>
      <c r="D407" t="str">
        <v>WDC</v>
      </c>
    </row>
    <row r="408" spans="1:4" x14ac:dyDescent="0.3">
      <c r="A408" s="4" t="s">
        <v>547</v>
      </c>
      <c r="C408" s="4" t="s">
        <v>548</v>
      </c>
      <c r="D408" t="str">
        <v>WEC</v>
      </c>
    </row>
    <row r="409" spans="1:4" x14ac:dyDescent="0.3">
      <c r="A409" s="4" t="s">
        <v>548</v>
      </c>
      <c r="C409" s="4" t="s">
        <v>549</v>
      </c>
      <c r="D409" t="str">
        <v>WFC</v>
      </c>
    </row>
    <row r="410" spans="1:4" x14ac:dyDescent="0.3">
      <c r="A410" s="4" t="s">
        <v>549</v>
      </c>
      <c r="C410" s="4" t="s">
        <v>550</v>
      </c>
      <c r="D410" t="str">
        <v>WFM</v>
      </c>
    </row>
    <row r="411" spans="1:4" x14ac:dyDescent="0.3">
      <c r="A411" s="4" t="s">
        <v>550</v>
      </c>
      <c r="C411" s="4" t="s">
        <v>551</v>
      </c>
      <c r="D411" t="str">
        <v>WHR</v>
      </c>
    </row>
    <row r="412" spans="1:4" x14ac:dyDescent="0.3">
      <c r="A412" s="4" t="s">
        <v>551</v>
      </c>
      <c r="C412" s="4" t="s">
        <v>552</v>
      </c>
      <c r="D412" t="str">
        <v>WM</v>
      </c>
    </row>
    <row r="413" spans="1:4" x14ac:dyDescent="0.3">
      <c r="A413" s="4" t="s">
        <v>552</v>
      </c>
      <c r="C413" s="4" t="s">
        <v>554</v>
      </c>
      <c r="D413" t="str">
        <v>WMB</v>
      </c>
    </row>
    <row r="414" spans="1:4" x14ac:dyDescent="0.3">
      <c r="A414" s="4" t="s">
        <v>554</v>
      </c>
      <c r="C414" s="4" t="s">
        <v>555</v>
      </c>
      <c r="D414" t="str">
        <v>WMT</v>
      </c>
    </row>
    <row r="415" spans="1:4" x14ac:dyDescent="0.3">
      <c r="A415" s="4" t="s">
        <v>555</v>
      </c>
      <c r="C415" s="4" t="s">
        <v>556</v>
      </c>
      <c r="D415" t="str">
        <v>WRK</v>
      </c>
    </row>
    <row r="416" spans="1:4" x14ac:dyDescent="0.3">
      <c r="A416" s="4" t="s">
        <v>556</v>
      </c>
      <c r="C416" s="4" t="s">
        <v>557</v>
      </c>
      <c r="D416" t="str">
        <v>WU</v>
      </c>
    </row>
    <row r="417" spans="1:4" x14ac:dyDescent="0.3">
      <c r="A417" s="4" t="s">
        <v>557</v>
      </c>
      <c r="C417" s="4" t="s">
        <v>558</v>
      </c>
      <c r="D417" t="str">
        <v>WY</v>
      </c>
    </row>
    <row r="418" spans="1:4" x14ac:dyDescent="0.3">
      <c r="A418" s="4" t="s">
        <v>558</v>
      </c>
      <c r="C418" s="4" t="s">
        <v>559</v>
      </c>
      <c r="D418" t="str">
        <v>WYN</v>
      </c>
    </row>
    <row r="419" spans="1:4" x14ac:dyDescent="0.3">
      <c r="A419" s="4" t="s">
        <v>559</v>
      </c>
      <c r="C419" s="4" t="s">
        <v>560</v>
      </c>
      <c r="D419" t="str">
        <v>WYNN</v>
      </c>
    </row>
    <row r="420" spans="1:4" x14ac:dyDescent="0.3">
      <c r="A420" s="4" t="s">
        <v>560</v>
      </c>
      <c r="C420" s="4" t="s">
        <v>562</v>
      </c>
      <c r="D420" t="str">
        <v>XEC</v>
      </c>
    </row>
    <row r="421" spans="1:4" x14ac:dyDescent="0.3">
      <c r="A421" s="4" t="s">
        <v>562</v>
      </c>
      <c r="C421" s="4" t="s">
        <v>563</v>
      </c>
      <c r="D421" t="str">
        <v>XEL</v>
      </c>
    </row>
    <row r="422" spans="1:4" x14ac:dyDescent="0.3">
      <c r="A422" s="4" t="s">
        <v>563</v>
      </c>
      <c r="C422" s="4" t="s">
        <v>564</v>
      </c>
      <c r="D422" t="str">
        <v>XL</v>
      </c>
    </row>
    <row r="423" spans="1:4" x14ac:dyDescent="0.3">
      <c r="A423" s="4" t="s">
        <v>564</v>
      </c>
      <c r="C423" s="4" t="s">
        <v>565</v>
      </c>
      <c r="D423" t="str">
        <v>XLNX</v>
      </c>
    </row>
    <row r="424" spans="1:4" x14ac:dyDescent="0.3">
      <c r="A424" s="4" t="s">
        <v>565</v>
      </c>
      <c r="C424" s="4" t="s">
        <v>566</v>
      </c>
      <c r="D424" t="str">
        <v>XOM</v>
      </c>
    </row>
    <row r="425" spans="1:4" x14ac:dyDescent="0.3">
      <c r="A425" s="4" t="s">
        <v>566</v>
      </c>
      <c r="C425" s="4" t="s">
        <v>567</v>
      </c>
      <c r="D425" t="str">
        <v>XRAY</v>
      </c>
    </row>
    <row r="426" spans="1:4" x14ac:dyDescent="0.3">
      <c r="A426" s="4" t="s">
        <v>567</v>
      </c>
      <c r="C426" s="4" t="s">
        <v>568</v>
      </c>
      <c r="D426" t="str">
        <v>XRX</v>
      </c>
    </row>
    <row r="427" spans="1:4" x14ac:dyDescent="0.3">
      <c r="A427" s="4" t="s">
        <v>568</v>
      </c>
      <c r="C427" s="4" t="s">
        <v>569</v>
      </c>
      <c r="D427" t="str">
        <v>XYL</v>
      </c>
    </row>
    <row r="428" spans="1:4" x14ac:dyDescent="0.3">
      <c r="A428" s="4" t="s">
        <v>569</v>
      </c>
      <c r="C428" s="4" t="s">
        <v>570</v>
      </c>
      <c r="D428" t="str">
        <v>YHOO</v>
      </c>
    </row>
    <row r="429" spans="1:4" x14ac:dyDescent="0.3">
      <c r="A429" s="4" t="s">
        <v>570</v>
      </c>
      <c r="C429" s="4" t="s">
        <v>571</v>
      </c>
      <c r="D429" t="str">
        <v>YUM</v>
      </c>
    </row>
    <row r="430" spans="1:4" x14ac:dyDescent="0.3">
      <c r="A430" s="4" t="s">
        <v>571</v>
      </c>
      <c r="C430" s="4" t="s">
        <v>572</v>
      </c>
      <c r="D430" t="str">
        <v>ZBH</v>
      </c>
    </row>
    <row r="431" spans="1:4" x14ac:dyDescent="0.3">
      <c r="A431" s="4" t="s">
        <v>572</v>
      </c>
      <c r="C431" s="4" t="s">
        <v>573</v>
      </c>
      <c r="D431" t="str">
        <v>ZION</v>
      </c>
    </row>
    <row r="432" spans="1:4" x14ac:dyDescent="0.3">
      <c r="A432" s="4" t="s">
        <v>573</v>
      </c>
      <c r="C432" s="4" t="s">
        <v>574</v>
      </c>
      <c r="D432" t="str">
        <v>ZTS</v>
      </c>
    </row>
    <row r="433" spans="1:3" x14ac:dyDescent="0.3">
      <c r="A433" s="4" t="s">
        <v>574</v>
      </c>
      <c r="C433" s="4"/>
    </row>
    <row r="434" spans="1:3" x14ac:dyDescent="0.3">
      <c r="A434" s="4" t="s">
        <v>582</v>
      </c>
      <c r="C434" s="6"/>
    </row>
    <row r="435" spans="1:3" x14ac:dyDescent="0.3">
      <c r="A435" s="4" t="s">
        <v>576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11"/>
  <sheetViews>
    <sheetView tabSelected="1" topLeftCell="D1" zoomScale="70" zoomScaleNormal="70" workbookViewId="0">
      <selection activeCell="M781" sqref="M781"/>
    </sheetView>
  </sheetViews>
  <sheetFormatPr defaultRowHeight="14.4" x14ac:dyDescent="0.3"/>
  <cols>
    <col min="2" max="2" width="15.6640625" customWidth="1"/>
    <col min="3" max="3" width="8.88671875" customWidth="1"/>
    <col min="4" max="4" width="15.77734375" customWidth="1"/>
    <col min="5" max="5" width="18.33203125" customWidth="1"/>
    <col min="6" max="6" width="28.6640625" customWidth="1"/>
    <col min="7" max="7" width="20.33203125" customWidth="1"/>
    <col min="8" max="8" width="22.33203125" customWidth="1"/>
    <col min="9" max="9" width="22" customWidth="1"/>
    <col min="10" max="10" width="22" style="2" customWidth="1"/>
    <col min="11" max="12" width="21.44140625" customWidth="1"/>
    <col min="13" max="13" width="15" style="10" bestFit="1" customWidth="1"/>
    <col min="14" max="14" width="16.6640625" style="10" bestFit="1" customWidth="1"/>
    <col min="15" max="15" width="21.44140625" customWidth="1"/>
    <col min="16" max="16" width="25.33203125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590</v>
      </c>
      <c r="K1" t="s">
        <v>585</v>
      </c>
      <c r="L1" t="s">
        <v>586</v>
      </c>
      <c r="M1" s="10" t="s">
        <v>591</v>
      </c>
      <c r="N1" s="10" t="s">
        <v>592</v>
      </c>
      <c r="O1" t="s">
        <v>9</v>
      </c>
      <c r="P1" t="s">
        <v>8</v>
      </c>
      <c r="Q1" t="s">
        <v>595</v>
      </c>
    </row>
    <row r="2" spans="1:18" x14ac:dyDescent="0.3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s="2">
        <f>G2 + H2 + I2</f>
        <v>13822000000</v>
      </c>
      <c r="K2" s="2">
        <f t="shared" ref="K2:K65" si="0">E2 - F2</f>
        <v>14356000000</v>
      </c>
      <c r="L2" s="2">
        <f t="shared" ref="L2:L65" si="1">K2 - J2</f>
        <v>534000000</v>
      </c>
      <c r="M2" s="10">
        <f>1-(F2/E2)</f>
        <v>0.57759002212834432</v>
      </c>
      <c r="N2" s="10">
        <f>L2 / E2</f>
        <v>2.1484610742305371E-2</v>
      </c>
      <c r="O2" t="s">
        <v>13</v>
      </c>
      <c r="P2" t="s">
        <v>12</v>
      </c>
      <c r="Q2" t="s">
        <v>597</v>
      </c>
    </row>
    <row r="3" spans="1:18" x14ac:dyDescent="0.3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s="2">
        <f t="shared" ref="J3:J66" si="2">G3 + H3 + I3</f>
        <v>13766000000</v>
      </c>
      <c r="K3" s="2">
        <f t="shared" si="0"/>
        <v>15724000000</v>
      </c>
      <c r="L3" s="2">
        <f t="shared" si="1"/>
        <v>1958000000</v>
      </c>
      <c r="M3" s="10">
        <f t="shared" ref="M3:M66" si="3">1-(F3/E3)</f>
        <v>0.58796694462102228</v>
      </c>
      <c r="N3" s="10">
        <f t="shared" ref="N2:N65" si="4">L3 / E3</f>
        <v>7.3215420857794561E-2</v>
      </c>
      <c r="O3" t="s">
        <v>13</v>
      </c>
      <c r="P3" t="s">
        <v>12</v>
      </c>
      <c r="Q3" t="s">
        <v>598</v>
      </c>
    </row>
    <row r="4" spans="1:18" x14ac:dyDescent="0.3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s="2">
        <f t="shared" si="2"/>
        <v>21981000000</v>
      </c>
      <c r="K4" s="2">
        <f>E4 - F4</f>
        <v>27030000000</v>
      </c>
      <c r="L4" s="2">
        <f t="shared" si="1"/>
        <v>5049000000</v>
      </c>
      <c r="M4" s="10">
        <f t="shared" si="3"/>
        <v>0.63376318874560378</v>
      </c>
      <c r="N4" s="10">
        <f t="shared" si="4"/>
        <v>0.11838218053927316</v>
      </c>
      <c r="O4" t="s">
        <v>13</v>
      </c>
      <c r="P4" t="s">
        <v>12</v>
      </c>
      <c r="Q4" t="s">
        <v>599</v>
      </c>
    </row>
    <row r="5" spans="1:18" x14ac:dyDescent="0.3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s="2">
        <f t="shared" si="2"/>
        <v>22639000000</v>
      </c>
      <c r="K5" s="2">
        <f t="shared" si="0"/>
        <v>29894000000</v>
      </c>
      <c r="L5" s="2">
        <f t="shared" si="1"/>
        <v>7255000000</v>
      </c>
      <c r="M5" s="10">
        <f t="shared" si="3"/>
        <v>0.72929982922664061</v>
      </c>
      <c r="N5" s="10">
        <f t="shared" si="4"/>
        <v>0.17699438887533545</v>
      </c>
      <c r="O5" t="s">
        <v>13</v>
      </c>
      <c r="P5" t="s">
        <v>12</v>
      </c>
    </row>
    <row r="6" spans="1:18" x14ac:dyDescent="0.3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s="2">
        <f t="shared" si="2"/>
        <v>2440721000</v>
      </c>
      <c r="K6" s="2">
        <f t="shared" si="0"/>
        <v>3098036000</v>
      </c>
      <c r="L6" s="2">
        <f t="shared" si="1"/>
        <v>657315000</v>
      </c>
      <c r="M6" s="10">
        <f t="shared" si="3"/>
        <v>0.49928033878468714</v>
      </c>
      <c r="N6" s="10">
        <f t="shared" si="4"/>
        <v>0.10593306723622857</v>
      </c>
      <c r="O6" t="s">
        <v>19</v>
      </c>
      <c r="P6" t="s">
        <v>18</v>
      </c>
    </row>
    <row r="7" spans="1:18" x14ac:dyDescent="0.3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s="2">
        <f t="shared" si="2"/>
        <v>2591828000</v>
      </c>
      <c r="K7" s="2">
        <f t="shared" si="0"/>
        <v>3252146000</v>
      </c>
      <c r="L7" s="2">
        <f t="shared" si="1"/>
        <v>660318000</v>
      </c>
      <c r="M7" s="10">
        <f t="shared" si="3"/>
        <v>0.50080676779470434</v>
      </c>
      <c r="N7" s="10">
        <f t="shared" si="4"/>
        <v>0.10168415664507792</v>
      </c>
      <c r="O7" t="s">
        <v>19</v>
      </c>
      <c r="P7" t="s">
        <v>18</v>
      </c>
    </row>
    <row r="8" spans="1:18" x14ac:dyDescent="0.3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s="2">
        <f t="shared" si="2"/>
        <v>3601903000</v>
      </c>
      <c r="K8" s="2">
        <f t="shared" si="0"/>
        <v>4453613000</v>
      </c>
      <c r="L8" s="2">
        <f t="shared" si="1"/>
        <v>851710000</v>
      </c>
      <c r="M8" s="10">
        <f t="shared" si="3"/>
        <v>0.45242542534885444</v>
      </c>
      <c r="N8" s="10">
        <f t="shared" si="4"/>
        <v>8.6521944996988481E-2</v>
      </c>
      <c r="O8" t="s">
        <v>19</v>
      </c>
      <c r="P8" t="s">
        <v>18</v>
      </c>
    </row>
    <row r="9" spans="1:18" x14ac:dyDescent="0.3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s="2">
        <f t="shared" si="2"/>
        <v>3596992000</v>
      </c>
      <c r="K9" s="2">
        <f t="shared" si="0"/>
        <v>4422772000</v>
      </c>
      <c r="L9" s="2">
        <f t="shared" si="1"/>
        <v>825780000</v>
      </c>
      <c r="M9" s="10">
        <f t="shared" si="3"/>
        <v>0.45422243237097848</v>
      </c>
      <c r="N9" s="10">
        <f t="shared" si="4"/>
        <v>8.4808305787254373E-2</v>
      </c>
      <c r="O9" t="s">
        <v>19</v>
      </c>
      <c r="P9" t="s">
        <v>18</v>
      </c>
    </row>
    <row r="10" spans="1:18" x14ac:dyDescent="0.3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s="2">
        <f t="shared" si="2"/>
        <v>15305000000</v>
      </c>
      <c r="K10" s="2">
        <f t="shared" si="0"/>
        <v>64304000000</v>
      </c>
      <c r="L10" s="2">
        <f t="shared" si="1"/>
        <v>48999000000</v>
      </c>
      <c r="M10" s="10">
        <f t="shared" si="3"/>
        <v>0.37624480720847231</v>
      </c>
      <c r="N10" s="10">
        <f t="shared" si="4"/>
        <v>0.28669475162366159</v>
      </c>
      <c r="O10" t="s">
        <v>22</v>
      </c>
      <c r="P10" t="s">
        <v>21</v>
      </c>
    </row>
    <row r="11" spans="1:18" x14ac:dyDescent="0.3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s="2">
        <f t="shared" si="2"/>
        <v>18034000000</v>
      </c>
      <c r="K11" s="2">
        <f t="shared" si="0"/>
        <v>70537000000</v>
      </c>
      <c r="L11" s="2">
        <f t="shared" si="1"/>
        <v>52503000000</v>
      </c>
      <c r="M11" s="10">
        <f t="shared" si="3"/>
        <v>0.38588035777783858</v>
      </c>
      <c r="N11" s="10">
        <f t="shared" si="4"/>
        <v>0.28722339232473537</v>
      </c>
      <c r="O11" t="s">
        <v>22</v>
      </c>
      <c r="P11" t="s">
        <v>21</v>
      </c>
      <c r="R11" s="20"/>
    </row>
    <row r="12" spans="1:18" x14ac:dyDescent="0.3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s="2">
        <f t="shared" si="2"/>
        <v>22396000000</v>
      </c>
      <c r="K12" s="2">
        <f t="shared" si="0"/>
        <v>93626000000</v>
      </c>
      <c r="L12" s="2">
        <f t="shared" si="1"/>
        <v>71230000000</v>
      </c>
      <c r="M12" s="10">
        <f t="shared" si="3"/>
        <v>0.40059902017414373</v>
      </c>
      <c r="N12" s="10">
        <f t="shared" si="4"/>
        <v>0.30477290717326661</v>
      </c>
      <c r="O12" t="s">
        <v>22</v>
      </c>
      <c r="P12" t="s">
        <v>21</v>
      </c>
    </row>
    <row r="13" spans="1:18" x14ac:dyDescent="0.3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s="2">
        <f t="shared" si="2"/>
        <v>24239000000</v>
      </c>
      <c r="K13" s="2">
        <f t="shared" si="0"/>
        <v>84263000000</v>
      </c>
      <c r="L13" s="2">
        <f t="shared" si="1"/>
        <v>60024000000</v>
      </c>
      <c r="M13" s="10">
        <f t="shared" si="3"/>
        <v>0.39075955648097049</v>
      </c>
      <c r="N13" s="10">
        <f t="shared" si="4"/>
        <v>0.27835410106706115</v>
      </c>
      <c r="O13" t="s">
        <v>22</v>
      </c>
      <c r="P13" t="s">
        <v>21</v>
      </c>
    </row>
    <row r="14" spans="1:18" x14ac:dyDescent="0.3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s="2">
        <f t="shared" si="2"/>
        <v>7767000000</v>
      </c>
      <c r="K14" s="2">
        <f t="shared" si="0"/>
        <v>13872000000</v>
      </c>
      <c r="L14" s="2">
        <f t="shared" si="1"/>
        <v>6105000000</v>
      </c>
      <c r="M14" s="10">
        <f t="shared" si="3"/>
        <v>0.75473340587595206</v>
      </c>
      <c r="N14" s="10">
        <f t="shared" si="4"/>
        <v>0.33215451577801958</v>
      </c>
      <c r="O14" t="s">
        <v>25</v>
      </c>
      <c r="P14" t="s">
        <v>24</v>
      </c>
    </row>
    <row r="15" spans="1:18" x14ac:dyDescent="0.3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s="2">
        <f t="shared" si="2"/>
        <v>8207000000</v>
      </c>
      <c r="K15" s="2">
        <f>E15 - F15</f>
        <v>14209000000</v>
      </c>
      <c r="L15" s="2">
        <f t="shared" si="1"/>
        <v>6002000000</v>
      </c>
      <c r="M15" s="10">
        <f t="shared" si="3"/>
        <v>0.75620010643959557</v>
      </c>
      <c r="N15" s="10">
        <f t="shared" si="4"/>
        <v>0.31942522618414049</v>
      </c>
      <c r="O15" t="s">
        <v>25</v>
      </c>
      <c r="P15" t="s">
        <v>24</v>
      </c>
    </row>
    <row r="16" spans="1:18" x14ac:dyDescent="0.3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s="2">
        <f t="shared" si="2"/>
        <v>11771000000</v>
      </c>
      <c r="K16" s="2">
        <f t="shared" si="0"/>
        <v>15534000000</v>
      </c>
      <c r="L16" s="2">
        <f t="shared" si="1"/>
        <v>3763000000</v>
      </c>
      <c r="M16" s="10">
        <f t="shared" si="3"/>
        <v>0.77825651302605214</v>
      </c>
      <c r="N16" s="10">
        <f t="shared" si="4"/>
        <v>0.18852705410821644</v>
      </c>
      <c r="O16" t="s">
        <v>25</v>
      </c>
      <c r="P16" t="s">
        <v>24</v>
      </c>
    </row>
    <row r="17" spans="1:16" x14ac:dyDescent="0.3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s="2">
        <f t="shared" si="2"/>
        <v>10672000000</v>
      </c>
      <c r="K17" s="2">
        <f t="shared" si="0"/>
        <v>18359000000</v>
      </c>
      <c r="L17" s="2">
        <f t="shared" si="1"/>
        <v>7687000000</v>
      </c>
      <c r="M17" s="10">
        <f t="shared" si="3"/>
        <v>0.803140994794173</v>
      </c>
      <c r="N17" s="10">
        <f t="shared" si="4"/>
        <v>0.33627892733715387</v>
      </c>
      <c r="O17" t="s">
        <v>25</v>
      </c>
      <c r="P17" t="s">
        <v>24</v>
      </c>
    </row>
    <row r="18" spans="1:16" x14ac:dyDescent="0.3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s="2">
        <f t="shared" si="2"/>
        <v>1609420000</v>
      </c>
      <c r="K18" s="2">
        <f t="shared" si="0"/>
        <v>2507819000</v>
      </c>
      <c r="L18" s="2">
        <f t="shared" si="1"/>
        <v>898399000</v>
      </c>
      <c r="M18" s="10">
        <f t="shared" si="3"/>
        <v>2.8511172689936859E-2</v>
      </c>
      <c r="N18" s="10">
        <f t="shared" si="4"/>
        <v>1.0213818873477963E-2</v>
      </c>
      <c r="O18" t="s">
        <v>27</v>
      </c>
      <c r="P18" t="s">
        <v>24</v>
      </c>
    </row>
    <row r="19" spans="1:16" x14ac:dyDescent="0.3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s="2">
        <f t="shared" si="2"/>
        <v>2200275000</v>
      </c>
      <c r="K19" s="2">
        <f t="shared" si="0"/>
        <v>2982366000</v>
      </c>
      <c r="L19" s="2">
        <f t="shared" si="1"/>
        <v>782091000</v>
      </c>
      <c r="M19" s="10">
        <f t="shared" si="3"/>
        <v>2.4942609140234051E-2</v>
      </c>
      <c r="N19" s="10">
        <f t="shared" si="4"/>
        <v>6.5409108490020167E-3</v>
      </c>
      <c r="O19" t="s">
        <v>27</v>
      </c>
      <c r="P19" t="s">
        <v>24</v>
      </c>
    </row>
    <row r="20" spans="1:16" x14ac:dyDescent="0.3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s="2">
        <f t="shared" si="2"/>
        <v>3107093000</v>
      </c>
      <c r="K20" s="2">
        <f t="shared" si="0"/>
        <v>3529313000</v>
      </c>
      <c r="L20" s="2">
        <f t="shared" si="1"/>
        <v>422220000</v>
      </c>
      <c r="M20" s="10">
        <f t="shared" si="3"/>
        <v>2.5958121487988817E-2</v>
      </c>
      <c r="N20" s="10">
        <f t="shared" si="4"/>
        <v>3.1054310157978709E-3</v>
      </c>
      <c r="O20" t="s">
        <v>27</v>
      </c>
      <c r="P20" t="s">
        <v>24</v>
      </c>
    </row>
    <row r="21" spans="1:16" x14ac:dyDescent="0.3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s="2">
        <f t="shared" si="2"/>
        <v>2746832000</v>
      </c>
      <c r="K21" s="2">
        <f t="shared" si="0"/>
        <v>4272606000</v>
      </c>
      <c r="L21" s="2">
        <f t="shared" si="1"/>
        <v>1525774000</v>
      </c>
      <c r="M21" s="10">
        <f t="shared" si="3"/>
        <v>2.9095097962960614E-2</v>
      </c>
      <c r="N21" s="10">
        <f t="shared" si="4"/>
        <v>1.0390039240533343E-2</v>
      </c>
      <c r="O21" t="s">
        <v>27</v>
      </c>
      <c r="P21" t="s">
        <v>24</v>
      </c>
    </row>
    <row r="22" spans="1:16" x14ac:dyDescent="0.3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2">
        <f t="shared" si="2"/>
        <v>8791000000</v>
      </c>
      <c r="K22" s="2">
        <f t="shared" si="0"/>
        <v>10151000000</v>
      </c>
      <c r="L22" s="2">
        <f t="shared" si="1"/>
        <v>1360000000</v>
      </c>
      <c r="M22" s="10">
        <f t="shared" si="3"/>
        <v>0.53286089238845147</v>
      </c>
      <c r="N22" s="10">
        <f t="shared" si="4"/>
        <v>7.1391076115485563E-2</v>
      </c>
      <c r="O22" t="s">
        <v>29</v>
      </c>
      <c r="P22" t="s">
        <v>24</v>
      </c>
    </row>
    <row r="23" spans="1:16" x14ac:dyDescent="0.3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2">
        <f t="shared" si="2"/>
        <v>8331000000</v>
      </c>
      <c r="K23" s="2">
        <f t="shared" si="0"/>
        <v>10464000000</v>
      </c>
      <c r="L23" s="2">
        <f t="shared" si="1"/>
        <v>2133000000</v>
      </c>
      <c r="M23" s="10">
        <f t="shared" si="3"/>
        <v>0.53232945006867782</v>
      </c>
      <c r="N23" s="10">
        <f t="shared" si="4"/>
        <v>0.10851096301571959</v>
      </c>
      <c r="O23" t="s">
        <v>29</v>
      </c>
      <c r="P23" t="s">
        <v>24</v>
      </c>
    </row>
    <row r="24" spans="1:16" x14ac:dyDescent="0.3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2">
        <f t="shared" si="2"/>
        <v>8430000000</v>
      </c>
      <c r="K24" s="2">
        <f t="shared" si="0"/>
        <v>11029000000</v>
      </c>
      <c r="L24" s="2">
        <f t="shared" si="1"/>
        <v>2599000000</v>
      </c>
      <c r="M24" s="10">
        <f t="shared" si="3"/>
        <v>0.54472267496419224</v>
      </c>
      <c r="N24" s="10">
        <f t="shared" si="4"/>
        <v>0.12836469600434633</v>
      </c>
      <c r="O24" t="s">
        <v>29</v>
      </c>
      <c r="P24" t="s">
        <v>24</v>
      </c>
    </row>
    <row r="25" spans="1:16" x14ac:dyDescent="0.3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2">
        <f t="shared" si="2"/>
        <v>8791000000</v>
      </c>
      <c r="K25" s="2">
        <f t="shared" si="0"/>
        <v>11658000000</v>
      </c>
      <c r="L25" s="2">
        <f t="shared" si="1"/>
        <v>2867000000</v>
      </c>
      <c r="M25" s="10">
        <f t="shared" si="3"/>
        <v>0.57133055623621654</v>
      </c>
      <c r="N25" s="10">
        <f t="shared" si="4"/>
        <v>0.14050477824062729</v>
      </c>
      <c r="O25" t="s">
        <v>29</v>
      </c>
      <c r="P25" t="s">
        <v>24</v>
      </c>
    </row>
    <row r="26" spans="1:16" x14ac:dyDescent="0.3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2">
        <f t="shared" si="2"/>
        <v>3019463000</v>
      </c>
      <c r="K26" s="2">
        <f t="shared" si="0"/>
        <v>3468683000</v>
      </c>
      <c r="L26" s="2">
        <f t="shared" si="1"/>
        <v>449220000</v>
      </c>
      <c r="M26" s="10">
        <f t="shared" si="3"/>
        <v>0.85535825253252584</v>
      </c>
      <c r="N26" s="10">
        <f t="shared" si="4"/>
        <v>0.11077519456308381</v>
      </c>
      <c r="O26" t="s">
        <v>31</v>
      </c>
      <c r="P26" t="s">
        <v>21</v>
      </c>
    </row>
    <row r="27" spans="1:16" x14ac:dyDescent="0.3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2">
        <f t="shared" si="2"/>
        <v>3092417000</v>
      </c>
      <c r="K27" s="2">
        <f t="shared" si="0"/>
        <v>3524985000</v>
      </c>
      <c r="L27" s="2">
        <f t="shared" si="1"/>
        <v>432568000</v>
      </c>
      <c r="M27" s="10">
        <f t="shared" si="3"/>
        <v>0.84999511702854913</v>
      </c>
      <c r="N27" s="10">
        <f t="shared" si="4"/>
        <v>0.10430702195408077</v>
      </c>
      <c r="O27" t="s">
        <v>31</v>
      </c>
      <c r="P27" t="s">
        <v>21</v>
      </c>
    </row>
    <row r="28" spans="1:16" x14ac:dyDescent="0.3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2">
        <f t="shared" si="2"/>
        <v>3146540000</v>
      </c>
      <c r="K28" s="2">
        <f t="shared" si="0"/>
        <v>4051194000</v>
      </c>
      <c r="L28" s="2">
        <f t="shared" si="1"/>
        <v>904654000</v>
      </c>
      <c r="M28" s="10">
        <f t="shared" si="3"/>
        <v>0.84478880352896701</v>
      </c>
      <c r="N28" s="10">
        <f t="shared" si="4"/>
        <v>0.18864600665080322</v>
      </c>
      <c r="O28" t="s">
        <v>31</v>
      </c>
      <c r="P28" t="s">
        <v>21</v>
      </c>
    </row>
    <row r="29" spans="1:16" x14ac:dyDescent="0.3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2">
        <f t="shared" si="2"/>
        <v>3542428000</v>
      </c>
      <c r="K29" s="2">
        <f t="shared" si="0"/>
        <v>5034522000</v>
      </c>
      <c r="L29" s="2">
        <f t="shared" si="1"/>
        <v>1492094000</v>
      </c>
      <c r="M29" s="10">
        <f t="shared" si="3"/>
        <v>0.8599508406454599</v>
      </c>
      <c r="N29" s="10">
        <f t="shared" si="4"/>
        <v>0.25486580247778179</v>
      </c>
      <c r="O29" t="s">
        <v>31</v>
      </c>
      <c r="P29" t="s">
        <v>21</v>
      </c>
    </row>
    <row r="30" spans="1:16" x14ac:dyDescent="0.3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2">
        <f t="shared" si="2"/>
        <v>909488000</v>
      </c>
      <c r="K30" s="2">
        <f t="shared" si="0"/>
        <v>1692411000</v>
      </c>
      <c r="L30" s="2">
        <f t="shared" si="1"/>
        <v>782923000</v>
      </c>
      <c r="M30" s="10">
        <f t="shared" si="3"/>
        <v>0.64260092972252991</v>
      </c>
      <c r="N30" s="10">
        <f t="shared" si="4"/>
        <v>0.29727238105941894</v>
      </c>
      <c r="O30" t="s">
        <v>33</v>
      </c>
      <c r="P30" t="s">
        <v>21</v>
      </c>
    </row>
    <row r="31" spans="1:16" x14ac:dyDescent="0.3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2">
        <f t="shared" si="2"/>
        <v>1040382000</v>
      </c>
      <c r="K31" s="2">
        <f t="shared" si="0"/>
        <v>1830188000</v>
      </c>
      <c r="L31" s="2">
        <f t="shared" si="1"/>
        <v>789806000</v>
      </c>
      <c r="M31" s="10">
        <f t="shared" si="3"/>
        <v>0.6388596932462014</v>
      </c>
      <c r="N31" s="10">
        <f t="shared" si="4"/>
        <v>0.27569584047322421</v>
      </c>
      <c r="O31" t="s">
        <v>33</v>
      </c>
      <c r="P31" t="s">
        <v>21</v>
      </c>
    </row>
    <row r="32" spans="1:16" x14ac:dyDescent="0.3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2">
        <f t="shared" si="2"/>
        <v>1428421000</v>
      </c>
      <c r="K32" s="2">
        <f t="shared" si="0"/>
        <v>2259262000</v>
      </c>
      <c r="L32" s="2">
        <f t="shared" si="1"/>
        <v>830841000</v>
      </c>
      <c r="M32" s="10">
        <f t="shared" si="3"/>
        <v>0.65770057978068708</v>
      </c>
      <c r="N32" s="10">
        <f t="shared" si="4"/>
        <v>0.24186863117494378</v>
      </c>
      <c r="O32" t="s">
        <v>33</v>
      </c>
      <c r="P32" t="s">
        <v>21</v>
      </c>
    </row>
    <row r="33" spans="1:16" x14ac:dyDescent="0.3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2">
        <f t="shared" si="2"/>
        <v>1185377000</v>
      </c>
      <c r="K33" s="2">
        <f t="shared" si="0"/>
        <v>2227173000</v>
      </c>
      <c r="L33" s="2">
        <f t="shared" si="1"/>
        <v>1041796000</v>
      </c>
      <c r="M33" s="10">
        <f t="shared" si="3"/>
        <v>0.65095199083184729</v>
      </c>
      <c r="N33" s="10">
        <f t="shared" si="4"/>
        <v>0.30449326578611324</v>
      </c>
      <c r="O33" t="s">
        <v>33</v>
      </c>
      <c r="P33" t="s">
        <v>21</v>
      </c>
    </row>
    <row r="34" spans="1:16" x14ac:dyDescent="0.3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s="2">
        <f t="shared" si="2"/>
        <v>1665000000</v>
      </c>
      <c r="K34" s="2">
        <f t="shared" si="0"/>
        <v>3623000000</v>
      </c>
      <c r="L34" s="2">
        <f t="shared" si="1"/>
        <v>1958000000</v>
      </c>
      <c r="M34" s="10">
        <f t="shared" si="3"/>
        <v>4.0007067215848235E-2</v>
      </c>
      <c r="N34" s="10">
        <f t="shared" si="4"/>
        <v>2.1621263485683367E-2</v>
      </c>
      <c r="O34" t="s">
        <v>36</v>
      </c>
      <c r="P34" t="s">
        <v>35</v>
      </c>
    </row>
    <row r="35" spans="1:16" x14ac:dyDescent="0.3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s="2">
        <f t="shared" si="2"/>
        <v>1759000000</v>
      </c>
      <c r="K35" s="2">
        <f t="shared" si="0"/>
        <v>3889000000</v>
      </c>
      <c r="L35" s="2">
        <f t="shared" si="1"/>
        <v>2130000000</v>
      </c>
      <c r="M35" s="10">
        <f t="shared" si="3"/>
        <v>4.330542069395571E-2</v>
      </c>
      <c r="N35" s="10">
        <f t="shared" si="4"/>
        <v>2.3718319896663845E-2</v>
      </c>
      <c r="O35" t="s">
        <v>36</v>
      </c>
      <c r="P35" t="s">
        <v>35</v>
      </c>
    </row>
    <row r="36" spans="1:16" x14ac:dyDescent="0.3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s="2">
        <f t="shared" si="2"/>
        <v>1907000000</v>
      </c>
      <c r="K36" s="2">
        <f t="shared" si="0"/>
        <v>4768000000</v>
      </c>
      <c r="L36" s="2">
        <f t="shared" si="1"/>
        <v>2861000000</v>
      </c>
      <c r="M36" s="10">
        <f t="shared" si="3"/>
        <v>5.8718488688562998E-2</v>
      </c>
      <c r="N36" s="10">
        <f t="shared" si="4"/>
        <v>3.5233556236992154E-2</v>
      </c>
      <c r="O36" t="s">
        <v>36</v>
      </c>
      <c r="P36" t="s">
        <v>35</v>
      </c>
    </row>
    <row r="37" spans="1:16" x14ac:dyDescent="0.3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s="2">
        <f t="shared" si="2"/>
        <v>2010000000</v>
      </c>
      <c r="K37" s="2">
        <f t="shared" si="0"/>
        <v>4020000000</v>
      </c>
      <c r="L37" s="2">
        <f t="shared" si="1"/>
        <v>2010000000</v>
      </c>
      <c r="M37" s="10">
        <f t="shared" si="3"/>
        <v>5.9377861806150456E-2</v>
      </c>
      <c r="N37" s="10">
        <f t="shared" si="4"/>
        <v>2.9688930903075242E-2</v>
      </c>
      <c r="O37" t="s">
        <v>36</v>
      </c>
      <c r="P37" t="s">
        <v>35</v>
      </c>
    </row>
    <row r="38" spans="1:16" x14ac:dyDescent="0.3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s="2">
        <f t="shared" si="2"/>
        <v>274935000</v>
      </c>
      <c r="K38" s="2">
        <f t="shared" si="0"/>
        <v>1249299000</v>
      </c>
      <c r="L38" s="2">
        <f t="shared" si="1"/>
        <v>974364000</v>
      </c>
      <c r="M38" s="10">
        <f t="shared" si="3"/>
        <v>0.34308299852528845</v>
      </c>
      <c r="N38" s="10">
        <f t="shared" si="4"/>
        <v>0.26758023721710666</v>
      </c>
      <c r="O38" t="s">
        <v>38</v>
      </c>
      <c r="P38" t="s">
        <v>21</v>
      </c>
    </row>
    <row r="39" spans="1:16" x14ac:dyDescent="0.3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s="2">
        <f t="shared" si="2"/>
        <v>325234000</v>
      </c>
      <c r="K39" s="2">
        <f t="shared" si="0"/>
        <v>1424146000</v>
      </c>
      <c r="L39" s="2">
        <f t="shared" si="1"/>
        <v>1098912000</v>
      </c>
      <c r="M39" s="10">
        <f t="shared" si="3"/>
        <v>0.32973494482483812</v>
      </c>
      <c r="N39" s="10">
        <f t="shared" si="4"/>
        <v>0.25443296381645741</v>
      </c>
      <c r="O39" t="s">
        <v>38</v>
      </c>
      <c r="P39" t="s">
        <v>21</v>
      </c>
    </row>
    <row r="40" spans="1:16" x14ac:dyDescent="0.3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s="2">
        <f t="shared" si="2"/>
        <v>560494000</v>
      </c>
      <c r="K40" s="2">
        <f t="shared" si="0"/>
        <v>1658961000</v>
      </c>
      <c r="L40" s="2">
        <f t="shared" si="1"/>
        <v>1098467000</v>
      </c>
      <c r="M40" s="10">
        <f t="shared" si="3"/>
        <v>0.31283797289805282</v>
      </c>
      <c r="N40" s="10">
        <f t="shared" si="4"/>
        <v>0.20714301877826263</v>
      </c>
      <c r="O40" t="s">
        <v>38</v>
      </c>
      <c r="P40" t="s">
        <v>21</v>
      </c>
    </row>
    <row r="41" spans="1:16" x14ac:dyDescent="0.3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s="2">
        <f t="shared" si="2"/>
        <v>695186000</v>
      </c>
      <c r="K41" s="2">
        <f t="shared" si="0"/>
        <v>1957046000</v>
      </c>
      <c r="L41" s="2">
        <f t="shared" si="1"/>
        <v>1261860000</v>
      </c>
      <c r="M41" s="10">
        <f t="shared" si="3"/>
        <v>0.30390111659683472</v>
      </c>
      <c r="N41" s="10">
        <f t="shared" si="4"/>
        <v>0.19594872220115514</v>
      </c>
      <c r="O41" t="s">
        <v>38</v>
      </c>
      <c r="P41" t="s">
        <v>21</v>
      </c>
    </row>
    <row r="42" spans="1:16" x14ac:dyDescent="0.3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2">
        <f t="shared" si="2"/>
        <v>1723900000</v>
      </c>
      <c r="K42" s="2">
        <f t="shared" si="0"/>
        <v>2073700000</v>
      </c>
      <c r="L42" s="2">
        <f t="shared" si="1"/>
        <v>349800000</v>
      </c>
      <c r="M42" s="10">
        <f t="shared" si="3"/>
        <v>0.89685148343568899</v>
      </c>
      <c r="N42" s="10">
        <f t="shared" si="4"/>
        <v>0.15128449096098953</v>
      </c>
      <c r="O42" t="s">
        <v>31</v>
      </c>
      <c r="P42" t="s">
        <v>21</v>
      </c>
    </row>
    <row r="43" spans="1:16" x14ac:dyDescent="0.3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2">
        <f t="shared" si="2"/>
        <v>1702000000</v>
      </c>
      <c r="K43" s="2">
        <f t="shared" si="0"/>
        <v>1999600000</v>
      </c>
      <c r="L43" s="2">
        <f t="shared" si="1"/>
        <v>297600000</v>
      </c>
      <c r="M43" s="10">
        <f t="shared" si="3"/>
        <v>0.87937024495360394</v>
      </c>
      <c r="N43" s="10">
        <f t="shared" si="4"/>
        <v>0.1308764677426448</v>
      </c>
      <c r="O43" t="s">
        <v>31</v>
      </c>
      <c r="P43" t="s">
        <v>21</v>
      </c>
    </row>
    <row r="44" spans="1:16" x14ac:dyDescent="0.3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2">
        <f t="shared" si="2"/>
        <v>2046300000</v>
      </c>
      <c r="K44" s="2">
        <f t="shared" si="0"/>
        <v>2170100000</v>
      </c>
      <c r="L44" s="2">
        <f t="shared" si="1"/>
        <v>123800000</v>
      </c>
      <c r="M44" s="10">
        <f t="shared" si="3"/>
        <v>0.86382453626303635</v>
      </c>
      <c r="N44" s="10">
        <f t="shared" si="4"/>
        <v>4.9279515962104926E-2</v>
      </c>
      <c r="O44" t="s">
        <v>31</v>
      </c>
      <c r="P44" t="s">
        <v>21</v>
      </c>
    </row>
    <row r="45" spans="1:16" x14ac:dyDescent="0.3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2">
        <f t="shared" si="2"/>
        <v>2132100000</v>
      </c>
      <c r="K45" s="2">
        <f t="shared" si="0"/>
        <v>2133400000</v>
      </c>
      <c r="L45" s="2">
        <f t="shared" si="1"/>
        <v>1300000</v>
      </c>
      <c r="M45" s="10">
        <f t="shared" si="3"/>
        <v>0.85196278103909595</v>
      </c>
      <c r="N45" s="10">
        <f t="shared" si="4"/>
        <v>5.1914859630206457E-4</v>
      </c>
      <c r="O45" t="s">
        <v>31</v>
      </c>
      <c r="P45" t="s">
        <v>21</v>
      </c>
    </row>
    <row r="46" spans="1:16" x14ac:dyDescent="0.3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s="2">
        <f t="shared" si="2"/>
        <v>1116000000</v>
      </c>
      <c r="K46" s="2">
        <f t="shared" si="0"/>
        <v>2304000000</v>
      </c>
      <c r="L46" s="2">
        <f t="shared" si="1"/>
        <v>1188000000</v>
      </c>
      <c r="M46" s="10">
        <f t="shared" si="3"/>
        <v>0.39854696419304614</v>
      </c>
      <c r="N46" s="10">
        <f t="shared" si="4"/>
        <v>0.20550077841203945</v>
      </c>
      <c r="O46" t="s">
        <v>42</v>
      </c>
      <c r="P46" t="s">
        <v>41</v>
      </c>
    </row>
    <row r="47" spans="1:16" x14ac:dyDescent="0.3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s="2">
        <f t="shared" si="2"/>
        <v>1164000000</v>
      </c>
      <c r="K47" s="2">
        <f t="shared" si="0"/>
        <v>2348000000</v>
      </c>
      <c r="L47" s="2">
        <f t="shared" si="1"/>
        <v>1184000000</v>
      </c>
      <c r="M47" s="10">
        <f t="shared" si="3"/>
        <v>0.40219253168893454</v>
      </c>
      <c r="N47" s="10">
        <f t="shared" si="4"/>
        <v>0.20280918122644742</v>
      </c>
      <c r="O47" t="s">
        <v>42</v>
      </c>
      <c r="P47" t="s">
        <v>41</v>
      </c>
    </row>
    <row r="48" spans="1:16" x14ac:dyDescent="0.3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s="2">
        <f t="shared" si="2"/>
        <v>1213000000</v>
      </c>
      <c r="K48" s="2">
        <f t="shared" si="0"/>
        <v>2467000000</v>
      </c>
      <c r="L48" s="2">
        <f t="shared" si="1"/>
        <v>1254000000</v>
      </c>
      <c r="M48" s="10">
        <f t="shared" si="3"/>
        <v>0.40756649595242034</v>
      </c>
      <c r="N48" s="10">
        <f t="shared" si="4"/>
        <v>0.20716999834792665</v>
      </c>
      <c r="O48" t="s">
        <v>42</v>
      </c>
      <c r="P48" t="s">
        <v>41</v>
      </c>
    </row>
    <row r="49" spans="1:16" x14ac:dyDescent="0.3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s="2">
        <f t="shared" si="2"/>
        <v>1338000000</v>
      </c>
      <c r="K49" s="2">
        <f t="shared" si="0"/>
        <v>2597000000</v>
      </c>
      <c r="L49" s="2">
        <f t="shared" si="1"/>
        <v>1259000000</v>
      </c>
      <c r="M49" s="10">
        <f t="shared" si="3"/>
        <v>0.42587733683174811</v>
      </c>
      <c r="N49" s="10">
        <f t="shared" si="4"/>
        <v>0.20646113479829453</v>
      </c>
      <c r="O49" t="s">
        <v>42</v>
      </c>
      <c r="P49" t="s">
        <v>41</v>
      </c>
    </row>
    <row r="50" spans="1:16" x14ac:dyDescent="0.3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s="2">
        <f t="shared" si="2"/>
        <v>5594000000</v>
      </c>
      <c r="K50" s="2">
        <f t="shared" si="0"/>
        <v>8550000000</v>
      </c>
      <c r="L50" s="2">
        <f t="shared" si="1"/>
        <v>2956000000</v>
      </c>
      <c r="M50" s="10">
        <f t="shared" si="3"/>
        <v>0.57209769153563061</v>
      </c>
      <c r="N50" s="10">
        <f t="shared" si="4"/>
        <v>0.19779190364670457</v>
      </c>
      <c r="O50" t="s">
        <v>44</v>
      </c>
      <c r="P50" t="s">
        <v>41</v>
      </c>
    </row>
    <row r="51" spans="1:16" x14ac:dyDescent="0.3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s="2">
        <f t="shared" si="2"/>
        <v>5042300000</v>
      </c>
      <c r="K51" s="2">
        <f t="shared" si="0"/>
        <v>8091200000</v>
      </c>
      <c r="L51" s="2">
        <f t="shared" si="1"/>
        <v>3048900000</v>
      </c>
      <c r="M51" s="10">
        <f t="shared" si="3"/>
        <v>0.54620447564721375</v>
      </c>
      <c r="N51" s="10">
        <f t="shared" si="4"/>
        <v>0.20581901643770883</v>
      </c>
      <c r="O51" t="s">
        <v>44</v>
      </c>
      <c r="P51" t="s">
        <v>41</v>
      </c>
    </row>
    <row r="52" spans="1:16" x14ac:dyDescent="0.3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s="2">
        <f t="shared" si="2"/>
        <v>5565500000</v>
      </c>
      <c r="K52" s="2">
        <f t="shared" si="0"/>
        <v>8692900000</v>
      </c>
      <c r="L52" s="2">
        <f t="shared" si="1"/>
        <v>3127400000</v>
      </c>
      <c r="M52" s="10">
        <f t="shared" si="3"/>
        <v>0.53074743873102714</v>
      </c>
      <c r="N52" s="10">
        <f t="shared" si="4"/>
        <v>0.19094428095197391</v>
      </c>
      <c r="O52" t="s">
        <v>44</v>
      </c>
      <c r="P52" t="s">
        <v>41</v>
      </c>
    </row>
    <row r="53" spans="1:16" x14ac:dyDescent="0.3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s="2">
        <f t="shared" si="2"/>
        <v>5686200000</v>
      </c>
      <c r="K53" s="2">
        <f t="shared" si="0"/>
        <v>9019700000</v>
      </c>
      <c r="L53" s="2">
        <f t="shared" si="1"/>
        <v>3333500000</v>
      </c>
      <c r="M53" s="10">
        <f t="shared" si="3"/>
        <v>0.54820338900639387</v>
      </c>
      <c r="N53" s="10">
        <f t="shared" si="4"/>
        <v>0.20260496438382808</v>
      </c>
      <c r="O53" t="s">
        <v>44</v>
      </c>
      <c r="P53" t="s">
        <v>41</v>
      </c>
    </row>
    <row r="54" spans="1:16" x14ac:dyDescent="0.3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s="2">
        <f t="shared" si="2"/>
        <v>3727000000</v>
      </c>
      <c r="K54" s="2">
        <f t="shared" si="0"/>
        <v>8290000000</v>
      </c>
      <c r="L54" s="2">
        <f t="shared" si="1"/>
        <v>4563000000</v>
      </c>
      <c r="M54" s="10">
        <f t="shared" si="3"/>
        <v>0.32684119224097141</v>
      </c>
      <c r="N54" s="10">
        <f t="shared" si="4"/>
        <v>0.17990064658571203</v>
      </c>
      <c r="O54" t="s">
        <v>47</v>
      </c>
      <c r="P54" t="s">
        <v>46</v>
      </c>
    </row>
    <row r="55" spans="1:16" x14ac:dyDescent="0.3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s="2">
        <f t="shared" si="2"/>
        <v>3489000000</v>
      </c>
      <c r="K55" s="2">
        <f t="shared" si="0"/>
        <v>8598000000</v>
      </c>
      <c r="L55" s="2">
        <f t="shared" si="1"/>
        <v>5109000000</v>
      </c>
      <c r="M55" s="10">
        <f t="shared" si="3"/>
        <v>0.35916287230043031</v>
      </c>
      <c r="N55" s="10">
        <f t="shared" si="4"/>
        <v>0.21341743598312377</v>
      </c>
      <c r="O55" t="s">
        <v>47</v>
      </c>
      <c r="P55" t="s">
        <v>46</v>
      </c>
    </row>
    <row r="56" spans="1:16" x14ac:dyDescent="0.3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s="2">
        <f t="shared" si="2"/>
        <v>3547000000</v>
      </c>
      <c r="K56" s="2">
        <f t="shared" si="0"/>
        <v>8355000000</v>
      </c>
      <c r="L56" s="2">
        <f t="shared" si="1"/>
        <v>4808000000</v>
      </c>
      <c r="M56" s="10">
        <f t="shared" si="3"/>
        <v>0.36760823653643082</v>
      </c>
      <c r="N56" s="10">
        <f t="shared" si="4"/>
        <v>0.21154523055262231</v>
      </c>
      <c r="O56" t="s">
        <v>47</v>
      </c>
      <c r="P56" t="s">
        <v>46</v>
      </c>
    </row>
    <row r="57" spans="1:16" x14ac:dyDescent="0.3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s="2">
        <f t="shared" si="2"/>
        <v>3672000000</v>
      </c>
      <c r="K57" s="2">
        <f t="shared" si="0"/>
        <v>7823000000</v>
      </c>
      <c r="L57" s="2">
        <f t="shared" si="1"/>
        <v>4151000000</v>
      </c>
      <c r="M57" s="10">
        <f t="shared" si="3"/>
        <v>0.3748083556918359</v>
      </c>
      <c r="N57" s="10">
        <f t="shared" si="4"/>
        <v>0.19887888079724031</v>
      </c>
      <c r="O57" t="s">
        <v>47</v>
      </c>
      <c r="P57" t="s">
        <v>46</v>
      </c>
    </row>
    <row r="58" spans="1:16" x14ac:dyDescent="0.3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s="2">
        <f t="shared" si="2"/>
        <v>21491000000</v>
      </c>
      <c r="K58" s="2">
        <f t="shared" si="0"/>
        <v>33469000000</v>
      </c>
      <c r="L58" s="2">
        <f t="shared" si="1"/>
        <v>11978000000</v>
      </c>
      <c r="M58" s="10">
        <f t="shared" si="3"/>
        <v>0.46997781335130728</v>
      </c>
      <c r="N58" s="10">
        <f t="shared" si="4"/>
        <v>0.16819726458280676</v>
      </c>
      <c r="O58" t="s">
        <v>49</v>
      </c>
      <c r="P58" t="s">
        <v>46</v>
      </c>
    </row>
    <row r="59" spans="1:16" x14ac:dyDescent="0.3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s="2">
        <f t="shared" si="2"/>
        <v>22005000000</v>
      </c>
      <c r="K59" s="2">
        <f t="shared" si="0"/>
        <v>34214000000</v>
      </c>
      <c r="L59" s="2">
        <f t="shared" si="1"/>
        <v>12209000000</v>
      </c>
      <c r="M59" s="10">
        <f t="shared" si="3"/>
        <v>0.49676220344397015</v>
      </c>
      <c r="N59" s="10">
        <f t="shared" si="4"/>
        <v>0.17726573162586753</v>
      </c>
      <c r="O59" t="s">
        <v>49</v>
      </c>
      <c r="P59" t="s">
        <v>46</v>
      </c>
    </row>
    <row r="60" spans="1:16" x14ac:dyDescent="0.3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s="2">
        <f t="shared" si="2"/>
        <v>18491000000</v>
      </c>
      <c r="K60" s="2">
        <f t="shared" si="0"/>
        <v>30795000000</v>
      </c>
      <c r="L60" s="2">
        <f t="shared" si="1"/>
        <v>12304000000</v>
      </c>
      <c r="M60" s="10">
        <f t="shared" si="3"/>
        <v>0.47813868273142257</v>
      </c>
      <c r="N60" s="10">
        <f t="shared" si="4"/>
        <v>0.19103810204018259</v>
      </c>
      <c r="O60" t="s">
        <v>49</v>
      </c>
      <c r="P60" t="s">
        <v>46</v>
      </c>
    </row>
    <row r="61" spans="1:16" x14ac:dyDescent="0.3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s="2">
        <f t="shared" si="2"/>
        <v>16417000000</v>
      </c>
      <c r="K61" s="2">
        <f t="shared" si="0"/>
        <v>21746000000</v>
      </c>
      <c r="L61" s="2">
        <f t="shared" si="1"/>
        <v>5329000000</v>
      </c>
      <c r="M61" s="10">
        <f t="shared" si="3"/>
        <v>0.37282905001114408</v>
      </c>
      <c r="N61" s="10">
        <f t="shared" si="4"/>
        <v>9.1364205256570713E-2</v>
      </c>
      <c r="O61" t="s">
        <v>49</v>
      </c>
      <c r="P61" t="s">
        <v>46</v>
      </c>
    </row>
    <row r="62" spans="1:16" x14ac:dyDescent="0.3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s="2">
        <f t="shared" si="2"/>
        <v>386905000</v>
      </c>
      <c r="K62" s="2">
        <f t="shared" si="0"/>
        <v>572156000</v>
      </c>
      <c r="L62" s="2">
        <f t="shared" si="1"/>
        <v>185251000</v>
      </c>
      <c r="M62" s="10">
        <f t="shared" si="3"/>
        <v>0.59692168373654553</v>
      </c>
      <c r="N62" s="10">
        <f t="shared" si="4"/>
        <v>0.19326956080837884</v>
      </c>
      <c r="O62" t="s">
        <v>52</v>
      </c>
      <c r="P62" t="s">
        <v>51</v>
      </c>
    </row>
    <row r="63" spans="1:16" x14ac:dyDescent="0.3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s="2">
        <f t="shared" si="2"/>
        <v>344983000</v>
      </c>
      <c r="K63" s="2">
        <f t="shared" si="0"/>
        <v>594002000</v>
      </c>
      <c r="L63" s="2">
        <f t="shared" si="1"/>
        <v>249019000</v>
      </c>
      <c r="M63" s="10">
        <f t="shared" si="3"/>
        <v>0.6098251327186508</v>
      </c>
      <c r="N63" s="10">
        <f t="shared" si="4"/>
        <v>0.25565241316437609</v>
      </c>
      <c r="O63" t="s">
        <v>52</v>
      </c>
      <c r="P63" t="s">
        <v>51</v>
      </c>
    </row>
    <row r="64" spans="1:16" x14ac:dyDescent="0.3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s="2">
        <f t="shared" si="2"/>
        <v>339229000</v>
      </c>
      <c r="K64" s="2">
        <f t="shared" si="0"/>
        <v>603399000</v>
      </c>
      <c r="L64" s="2">
        <f t="shared" si="1"/>
        <v>264170000</v>
      </c>
      <c r="M64" s="10">
        <f t="shared" si="3"/>
        <v>0.61298423447447736</v>
      </c>
      <c r="N64" s="10">
        <f t="shared" si="4"/>
        <v>0.2683664461179463</v>
      </c>
      <c r="O64" t="s">
        <v>52</v>
      </c>
      <c r="P64" t="s">
        <v>51</v>
      </c>
    </row>
    <row r="65" spans="1:16" x14ac:dyDescent="0.3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s="2">
        <f t="shared" si="2"/>
        <v>359847000</v>
      </c>
      <c r="K65" s="2">
        <f t="shared" si="0"/>
        <v>616062000</v>
      </c>
      <c r="L65" s="2">
        <f t="shared" si="1"/>
        <v>256215000</v>
      </c>
      <c r="M65" s="10">
        <f t="shared" si="3"/>
        <v>0.62779549785490829</v>
      </c>
      <c r="N65" s="10">
        <f t="shared" si="4"/>
        <v>0.26109486298926943</v>
      </c>
      <c r="O65" t="s">
        <v>52</v>
      </c>
      <c r="P65" t="s">
        <v>51</v>
      </c>
    </row>
    <row r="66" spans="1:16" x14ac:dyDescent="0.3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s="2">
        <f t="shared" si="2"/>
        <v>1470287000</v>
      </c>
      <c r="K66" s="2">
        <f t="shared" ref="K66:K129" si="5">E66 - F66</f>
        <v>2337721000</v>
      </c>
      <c r="L66" s="2">
        <f t="shared" ref="L66:L129" si="6">K66 - J66</f>
        <v>867434000</v>
      </c>
      <c r="M66" s="10">
        <f t="shared" si="3"/>
        <v>0.25837860564342796</v>
      </c>
      <c r="N66" s="10">
        <f t="shared" ref="N66:N129" si="7">L66 / E66</f>
        <v>9.5873882044821113E-2</v>
      </c>
      <c r="O66" t="s">
        <v>54</v>
      </c>
      <c r="P66" t="s">
        <v>46</v>
      </c>
    </row>
    <row r="67" spans="1:16" x14ac:dyDescent="0.3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s="2">
        <f t="shared" ref="J67:J130" si="8">G67 + H67 + I67</f>
        <v>1485558000</v>
      </c>
      <c r="K67" s="2">
        <f t="shared" si="5"/>
        <v>2288090000</v>
      </c>
      <c r="L67" s="2">
        <f t="shared" si="6"/>
        <v>802532000</v>
      </c>
      <c r="M67" s="10">
        <f t="shared" ref="M67:M130" si="9">1-(F67/E67)</f>
        <v>0.22039746464267296</v>
      </c>
      <c r="N67" s="10">
        <f t="shared" si="7"/>
        <v>7.7302911203061792E-2</v>
      </c>
      <c r="O67" t="s">
        <v>54</v>
      </c>
      <c r="P67" t="s">
        <v>46</v>
      </c>
    </row>
    <row r="68" spans="1:16" x14ac:dyDescent="0.3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s="2">
        <f t="shared" si="8"/>
        <v>1402573000</v>
      </c>
      <c r="K68" s="2">
        <f t="shared" si="5"/>
        <v>1658870000</v>
      </c>
      <c r="L68" s="2">
        <f t="shared" si="6"/>
        <v>256297000</v>
      </c>
      <c r="M68" s="10">
        <f t="shared" si="9"/>
        <v>0.16065768862971597</v>
      </c>
      <c r="N68" s="10">
        <f t="shared" si="7"/>
        <v>2.4821766396842609E-2</v>
      </c>
      <c r="O68" t="s">
        <v>54</v>
      </c>
      <c r="P68" t="s">
        <v>46</v>
      </c>
    </row>
    <row r="69" spans="1:16" x14ac:dyDescent="0.3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s="2">
        <f t="shared" si="8"/>
        <v>1351314000</v>
      </c>
      <c r="K69" s="2">
        <f t="shared" si="5"/>
        <v>2280552000</v>
      </c>
      <c r="L69" s="2">
        <f t="shared" si="6"/>
        <v>929238000</v>
      </c>
      <c r="M69" s="10">
        <f t="shared" si="9"/>
        <v>0.30279057540183063</v>
      </c>
      <c r="N69" s="10">
        <f t="shared" si="7"/>
        <v>0.12337561638815792</v>
      </c>
      <c r="O69" t="s">
        <v>54</v>
      </c>
      <c r="P69" t="s">
        <v>46</v>
      </c>
    </row>
    <row r="70" spans="1:16" x14ac:dyDescent="0.3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2">
        <f t="shared" si="8"/>
        <v>529154000</v>
      </c>
      <c r="K70" s="2">
        <f t="shared" si="5"/>
        <v>844047000</v>
      </c>
      <c r="L70" s="2">
        <f t="shared" si="6"/>
        <v>314893000</v>
      </c>
      <c r="M70" s="10">
        <f t="shared" si="9"/>
        <v>0.61432282322389442</v>
      </c>
      <c r="N70" s="10">
        <f t="shared" si="7"/>
        <v>0.2291886077119423</v>
      </c>
      <c r="O70" t="s">
        <v>56</v>
      </c>
      <c r="P70" t="s">
        <v>21</v>
      </c>
    </row>
    <row r="71" spans="1:16" x14ac:dyDescent="0.3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2">
        <f t="shared" si="8"/>
        <v>651024000</v>
      </c>
      <c r="K71" s="2">
        <f t="shared" si="5"/>
        <v>1066835000</v>
      </c>
      <c r="L71" s="2">
        <f t="shared" si="6"/>
        <v>415811000</v>
      </c>
      <c r="M71" s="10">
        <f t="shared" si="9"/>
        <v>0.67610122680335283</v>
      </c>
      <c r="N71" s="10">
        <f t="shared" si="7"/>
        <v>0.26351809531776604</v>
      </c>
      <c r="O71" t="s">
        <v>56</v>
      </c>
      <c r="P71" t="s">
        <v>21</v>
      </c>
    </row>
    <row r="72" spans="1:16" x14ac:dyDescent="0.3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2">
        <f t="shared" si="8"/>
        <v>862223000</v>
      </c>
      <c r="K72" s="2">
        <f t="shared" si="5"/>
        <v>1352931000</v>
      </c>
      <c r="L72" s="2">
        <f t="shared" si="6"/>
        <v>490708000</v>
      </c>
      <c r="M72" s="10">
        <f t="shared" si="9"/>
        <v>0.68890926810986852</v>
      </c>
      <c r="N72" s="10">
        <f t="shared" si="7"/>
        <v>0.24986735401558349</v>
      </c>
      <c r="O72" t="s">
        <v>56</v>
      </c>
      <c r="P72" t="s">
        <v>21</v>
      </c>
    </row>
    <row r="73" spans="1:16" x14ac:dyDescent="0.3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2">
        <f t="shared" si="8"/>
        <v>1004911000</v>
      </c>
      <c r="K73" s="2">
        <f t="shared" si="5"/>
        <v>1471828000</v>
      </c>
      <c r="L73" s="2">
        <f t="shared" si="6"/>
        <v>466917000</v>
      </c>
      <c r="M73" s="10">
        <f t="shared" si="9"/>
        <v>0.66978968330536148</v>
      </c>
      <c r="N73" s="10">
        <f t="shared" si="7"/>
        <v>0.21248147851507748</v>
      </c>
      <c r="O73" t="s">
        <v>56</v>
      </c>
      <c r="P73" t="s">
        <v>21</v>
      </c>
    </row>
    <row r="74" spans="1:16" x14ac:dyDescent="0.3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s="2">
        <f t="shared" si="8"/>
        <v>387375000</v>
      </c>
      <c r="K74" s="2">
        <f t="shared" si="5"/>
        <v>898843000</v>
      </c>
      <c r="L74" s="2">
        <f t="shared" si="6"/>
        <v>511468000</v>
      </c>
      <c r="M74" s="10">
        <f t="shared" si="9"/>
        <v>0.35680351419563872</v>
      </c>
      <c r="N74" s="10">
        <f t="shared" si="7"/>
        <v>0.20303165268975221</v>
      </c>
      <c r="O74" t="s">
        <v>59</v>
      </c>
      <c r="P74" t="s">
        <v>58</v>
      </c>
    </row>
    <row r="75" spans="1:16" x14ac:dyDescent="0.3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s="2">
        <f t="shared" si="8"/>
        <v>240435000</v>
      </c>
      <c r="K75" s="2">
        <f t="shared" si="5"/>
        <v>850471000</v>
      </c>
      <c r="L75" s="2">
        <f t="shared" si="6"/>
        <v>610036000</v>
      </c>
      <c r="M75" s="10">
        <f t="shared" si="9"/>
        <v>0.35521098288831254</v>
      </c>
      <c r="N75" s="10">
        <f t="shared" si="7"/>
        <v>0.25478997773851736</v>
      </c>
      <c r="O75" t="s">
        <v>59</v>
      </c>
      <c r="P75" t="s">
        <v>58</v>
      </c>
    </row>
    <row r="76" spans="1:16" x14ac:dyDescent="0.3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s="2">
        <f t="shared" si="8"/>
        <v>443445000</v>
      </c>
      <c r="K76" s="2">
        <f t="shared" si="5"/>
        <v>770848000</v>
      </c>
      <c r="L76" s="2">
        <f t="shared" si="6"/>
        <v>327403000</v>
      </c>
      <c r="M76" s="10">
        <f t="shared" si="9"/>
        <v>0.31520460853763654</v>
      </c>
      <c r="N76" s="10">
        <f t="shared" si="7"/>
        <v>0.13387715146053156</v>
      </c>
      <c r="O76" t="s">
        <v>59</v>
      </c>
      <c r="P76" t="s">
        <v>58</v>
      </c>
    </row>
    <row r="77" spans="1:16" x14ac:dyDescent="0.3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s="2">
        <f t="shared" si="8"/>
        <v>615145000</v>
      </c>
      <c r="K77" s="2">
        <f t="shared" si="5"/>
        <v>1196872000</v>
      </c>
      <c r="L77" s="2">
        <f t="shared" si="6"/>
        <v>581727000</v>
      </c>
      <c r="M77" s="10">
        <f t="shared" si="9"/>
        <v>0.32779024658104505</v>
      </c>
      <c r="N77" s="10">
        <f t="shared" si="7"/>
        <v>0.15931898880820303</v>
      </c>
      <c r="O77" t="s">
        <v>59</v>
      </c>
      <c r="P77" t="s">
        <v>58</v>
      </c>
    </row>
    <row r="78" spans="1:16" x14ac:dyDescent="0.3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s="2">
        <f t="shared" si="8"/>
        <v>1806000000</v>
      </c>
      <c r="K78" s="2">
        <f t="shared" si="5"/>
        <v>2338000000</v>
      </c>
      <c r="L78" s="2">
        <f t="shared" si="6"/>
        <v>532000000</v>
      </c>
      <c r="M78" s="10">
        <f t="shared" si="9"/>
        <v>0.50203993987545625</v>
      </c>
      <c r="N78" s="10">
        <f t="shared" si="7"/>
        <v>0.11423663302555292</v>
      </c>
      <c r="O78" t="s">
        <v>13</v>
      </c>
      <c r="P78" t="s">
        <v>12</v>
      </c>
    </row>
    <row r="79" spans="1:16" x14ac:dyDescent="0.3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s="2">
        <f t="shared" si="8"/>
        <v>1963000000</v>
      </c>
      <c r="K79" s="2">
        <f t="shared" si="5"/>
        <v>2801000000</v>
      </c>
      <c r="L79" s="2">
        <f t="shared" si="6"/>
        <v>838000000</v>
      </c>
      <c r="M79" s="10">
        <f t="shared" si="9"/>
        <v>0.54325058184639263</v>
      </c>
      <c r="N79" s="10">
        <f t="shared" si="7"/>
        <v>0.16252909231962762</v>
      </c>
      <c r="O79" t="s">
        <v>13</v>
      </c>
      <c r="P79" t="s">
        <v>12</v>
      </c>
    </row>
    <row r="80" spans="1:16" x14ac:dyDescent="0.3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s="2">
        <f t="shared" si="8"/>
        <v>2111000000</v>
      </c>
      <c r="K80" s="2">
        <f t="shared" si="5"/>
        <v>3043000000</v>
      </c>
      <c r="L80" s="2">
        <f t="shared" si="6"/>
        <v>932000000</v>
      </c>
      <c r="M80" s="10">
        <f t="shared" si="9"/>
        <v>0.56687779433681074</v>
      </c>
      <c r="N80" s="10">
        <f t="shared" si="7"/>
        <v>0.1736214605067064</v>
      </c>
      <c r="O80" t="s">
        <v>13</v>
      </c>
      <c r="P80" t="s">
        <v>12</v>
      </c>
    </row>
    <row r="81" spans="1:16" x14ac:dyDescent="0.3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s="2">
        <f t="shared" si="8"/>
        <v>2333000000</v>
      </c>
      <c r="K81" s="2">
        <f t="shared" si="5"/>
        <v>3663000000</v>
      </c>
      <c r="L81" s="2">
        <f t="shared" si="6"/>
        <v>1330000000</v>
      </c>
      <c r="M81" s="10">
        <f t="shared" si="9"/>
        <v>0.65434083601286175</v>
      </c>
      <c r="N81" s="10">
        <f t="shared" si="7"/>
        <v>0.2375848517327617</v>
      </c>
      <c r="O81" t="s">
        <v>13</v>
      </c>
      <c r="P81" t="s">
        <v>12</v>
      </c>
    </row>
    <row r="82" spans="1:16" x14ac:dyDescent="0.3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s="2">
        <f t="shared" si="8"/>
        <v>8002000000</v>
      </c>
      <c r="K82" s="2">
        <f t="shared" si="5"/>
        <v>11697000000</v>
      </c>
      <c r="L82" s="2">
        <f t="shared" si="6"/>
        <v>3695000000</v>
      </c>
      <c r="M82" s="10">
        <f t="shared" si="9"/>
        <v>0.35110310670868983</v>
      </c>
      <c r="N82" s="10">
        <f t="shared" si="7"/>
        <v>0.11091100105057781</v>
      </c>
      <c r="O82" t="s">
        <v>49</v>
      </c>
      <c r="P82" t="s">
        <v>46</v>
      </c>
    </row>
    <row r="83" spans="1:16" x14ac:dyDescent="0.3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s="2">
        <f t="shared" si="8"/>
        <v>9667000000</v>
      </c>
      <c r="K83" s="2">
        <f t="shared" si="5"/>
        <v>14679000000</v>
      </c>
      <c r="L83" s="2">
        <f t="shared" si="6"/>
        <v>5012000000</v>
      </c>
      <c r="M83" s="10">
        <f t="shared" si="9"/>
        <v>0.42539194945952996</v>
      </c>
      <c r="N83" s="10">
        <f t="shared" si="7"/>
        <v>0.1452458921378271</v>
      </c>
      <c r="O83" t="s">
        <v>49</v>
      </c>
      <c r="P83" t="s">
        <v>46</v>
      </c>
    </row>
    <row r="84" spans="1:16" x14ac:dyDescent="0.3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s="2">
        <f t="shared" si="8"/>
        <v>9395000000</v>
      </c>
      <c r="K84" s="2">
        <f t="shared" si="5"/>
        <v>14046000000</v>
      </c>
      <c r="L84" s="2">
        <f t="shared" si="6"/>
        <v>4651000000</v>
      </c>
      <c r="M84" s="10">
        <f t="shared" si="9"/>
        <v>0.3985924685717529</v>
      </c>
      <c r="N84" s="10">
        <f t="shared" si="7"/>
        <v>0.13198444904792986</v>
      </c>
      <c r="O84" t="s">
        <v>49</v>
      </c>
      <c r="P84" t="s">
        <v>46</v>
      </c>
    </row>
    <row r="85" spans="1:16" x14ac:dyDescent="0.3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s="2">
        <f t="shared" si="8"/>
        <v>9206000000</v>
      </c>
      <c r="K85" s="2">
        <f t="shared" si="5"/>
        <v>12816000000</v>
      </c>
      <c r="L85" s="2">
        <f t="shared" si="6"/>
        <v>3610000000</v>
      </c>
      <c r="M85" s="10">
        <f t="shared" si="9"/>
        <v>0.35946484166830284</v>
      </c>
      <c r="N85" s="10">
        <f t="shared" si="7"/>
        <v>0.10125375143746669</v>
      </c>
      <c r="O85" t="s">
        <v>49</v>
      </c>
      <c r="P85" t="s">
        <v>46</v>
      </c>
    </row>
    <row r="86" spans="1:16" x14ac:dyDescent="0.3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s="2">
        <f t="shared" si="8"/>
        <v>483100000</v>
      </c>
      <c r="K86" s="2">
        <f t="shared" si="5"/>
        <v>861500000</v>
      </c>
      <c r="L86" s="2">
        <f t="shared" si="6"/>
        <v>378400000</v>
      </c>
      <c r="M86" s="10">
        <f t="shared" si="9"/>
        <v>0.41626401236954003</v>
      </c>
      <c r="N86" s="10">
        <f t="shared" si="7"/>
        <v>0.1828372632392733</v>
      </c>
      <c r="O86" t="s">
        <v>63</v>
      </c>
      <c r="P86" t="s">
        <v>12</v>
      </c>
    </row>
    <row r="87" spans="1:16" x14ac:dyDescent="0.3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s="2">
        <f t="shared" si="8"/>
        <v>527400000</v>
      </c>
      <c r="K87" s="2">
        <f t="shared" si="5"/>
        <v>853700000</v>
      </c>
      <c r="L87" s="2">
        <f t="shared" si="6"/>
        <v>326300000</v>
      </c>
      <c r="M87" s="10">
        <f t="shared" si="9"/>
        <v>0.40301184912429777</v>
      </c>
      <c r="N87" s="10">
        <f t="shared" si="7"/>
        <v>0.15403861587121748</v>
      </c>
      <c r="O87" t="s">
        <v>63</v>
      </c>
      <c r="P87" t="s">
        <v>12</v>
      </c>
    </row>
    <row r="88" spans="1:16" x14ac:dyDescent="0.3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s="2">
        <f t="shared" si="8"/>
        <v>510500000</v>
      </c>
      <c r="K88" s="2">
        <f t="shared" si="5"/>
        <v>869100000</v>
      </c>
      <c r="L88" s="2">
        <f t="shared" si="6"/>
        <v>358600000</v>
      </c>
      <c r="M88" s="10">
        <f t="shared" si="9"/>
        <v>0.42024080073497416</v>
      </c>
      <c r="N88" s="10">
        <f t="shared" si="7"/>
        <v>0.17339587060587011</v>
      </c>
      <c r="O88" t="s">
        <v>63</v>
      </c>
      <c r="P88" t="s">
        <v>12</v>
      </c>
    </row>
    <row r="89" spans="1:16" x14ac:dyDescent="0.3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s="2">
        <f t="shared" si="8"/>
        <v>559800000</v>
      </c>
      <c r="K89" s="2">
        <f t="shared" si="5"/>
        <v>985300000</v>
      </c>
      <c r="L89" s="2">
        <f t="shared" si="6"/>
        <v>425500000</v>
      </c>
      <c r="M89" s="10">
        <f t="shared" si="9"/>
        <v>0.4402591599642538</v>
      </c>
      <c r="N89" s="10">
        <f t="shared" si="7"/>
        <v>0.19012511170688115</v>
      </c>
      <c r="O89" t="s">
        <v>63</v>
      </c>
      <c r="P89" t="s">
        <v>12</v>
      </c>
    </row>
    <row r="90" spans="1:16" x14ac:dyDescent="0.3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2">
        <f t="shared" si="8"/>
        <v>811236000</v>
      </c>
      <c r="K90" s="2">
        <f t="shared" si="5"/>
        <v>1373790000</v>
      </c>
      <c r="L90" s="2">
        <f t="shared" si="6"/>
        <v>562554000</v>
      </c>
      <c r="M90" s="10">
        <f t="shared" si="9"/>
        <v>0.88554713132982588</v>
      </c>
      <c r="N90" s="10">
        <f t="shared" si="7"/>
        <v>0.36262316723670929</v>
      </c>
      <c r="O90" t="s">
        <v>65</v>
      </c>
      <c r="P90" t="s">
        <v>24</v>
      </c>
    </row>
    <row r="91" spans="1:16" x14ac:dyDescent="0.3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s="2">
        <f t="shared" si="8"/>
        <v>1164000000</v>
      </c>
      <c r="K91" s="2">
        <f t="shared" si="5"/>
        <v>2060000000</v>
      </c>
      <c r="L91" s="2">
        <f t="shared" si="6"/>
        <v>896000000</v>
      </c>
      <c r="M91" s="10">
        <f t="shared" si="9"/>
        <v>0.92211280214861235</v>
      </c>
      <c r="N91" s="10">
        <f t="shared" si="7"/>
        <v>0.40107430617726053</v>
      </c>
      <c r="O91" t="s">
        <v>65</v>
      </c>
      <c r="P91" t="s">
        <v>24</v>
      </c>
    </row>
    <row r="92" spans="1:16" x14ac:dyDescent="0.3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2">
        <f t="shared" si="8"/>
        <v>1753000000</v>
      </c>
      <c r="K92" s="2">
        <f t="shared" si="5"/>
        <v>2371000000</v>
      </c>
      <c r="L92" s="2">
        <f t="shared" si="6"/>
        <v>618000000</v>
      </c>
      <c r="M92" s="10">
        <f t="shared" si="9"/>
        <v>0.91052227342549918</v>
      </c>
      <c r="N92" s="10">
        <f t="shared" si="7"/>
        <v>0.23732718894009217</v>
      </c>
      <c r="O92" t="s">
        <v>65</v>
      </c>
      <c r="P92" t="s">
        <v>24</v>
      </c>
    </row>
    <row r="93" spans="1:16" x14ac:dyDescent="0.3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2">
        <f t="shared" si="8"/>
        <v>2069000000</v>
      </c>
      <c r="K93" s="2">
        <f t="shared" si="5"/>
        <v>2826000000</v>
      </c>
      <c r="L93" s="2">
        <f t="shared" si="6"/>
        <v>757000000</v>
      </c>
      <c r="M93" s="10">
        <f t="shared" si="9"/>
        <v>0.91634241245136183</v>
      </c>
      <c r="N93" s="10">
        <f t="shared" si="7"/>
        <v>0.2454604409857328</v>
      </c>
      <c r="O93" t="s">
        <v>65</v>
      </c>
      <c r="P93" t="s">
        <v>24</v>
      </c>
    </row>
    <row r="94" spans="1:16" x14ac:dyDescent="0.3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s="2">
        <f t="shared" si="8"/>
        <v>2218000000</v>
      </c>
      <c r="K94" s="2">
        <f t="shared" si="5"/>
        <v>2991000000</v>
      </c>
      <c r="L94" s="2">
        <f t="shared" si="6"/>
        <v>773000000</v>
      </c>
      <c r="M94" s="10">
        <f t="shared" si="9"/>
        <v>0.39832201358369956</v>
      </c>
      <c r="N94" s="10">
        <f t="shared" si="7"/>
        <v>0.10294313490478094</v>
      </c>
      <c r="O94" t="s">
        <v>67</v>
      </c>
      <c r="P94" t="s">
        <v>21</v>
      </c>
    </row>
    <row r="95" spans="1:16" x14ac:dyDescent="0.3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s="2">
        <f t="shared" si="8"/>
        <v>2323000000</v>
      </c>
      <c r="K95" s="2">
        <f t="shared" si="5"/>
        <v>3843000000</v>
      </c>
      <c r="L95" s="2">
        <f t="shared" si="6"/>
        <v>1520000000</v>
      </c>
      <c r="M95" s="10">
        <f t="shared" si="9"/>
        <v>0.42361111111111116</v>
      </c>
      <c r="N95" s="10">
        <f t="shared" si="7"/>
        <v>0.16754850088183421</v>
      </c>
      <c r="O95" t="s">
        <v>67</v>
      </c>
      <c r="P95" t="s">
        <v>21</v>
      </c>
    </row>
    <row r="96" spans="1:16" x14ac:dyDescent="0.3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s="2">
        <f t="shared" si="8"/>
        <v>2259000000</v>
      </c>
      <c r="K96" s="2">
        <f t="shared" si="5"/>
        <v>3952000000</v>
      </c>
      <c r="L96" s="2">
        <f t="shared" si="6"/>
        <v>1693000000</v>
      </c>
      <c r="M96" s="10">
        <f t="shared" si="9"/>
        <v>0.40915208613728127</v>
      </c>
      <c r="N96" s="10">
        <f t="shared" si="7"/>
        <v>0.17527694378300032</v>
      </c>
      <c r="O96" t="s">
        <v>67</v>
      </c>
      <c r="P96" t="s">
        <v>21</v>
      </c>
    </row>
    <row r="97" spans="1:16" x14ac:dyDescent="0.3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s="2">
        <f t="shared" si="8"/>
        <v>2359000000</v>
      </c>
      <c r="K97" s="2">
        <f t="shared" si="5"/>
        <v>4511000000</v>
      </c>
      <c r="L97" s="2">
        <f t="shared" si="6"/>
        <v>2152000000</v>
      </c>
      <c r="M97" s="10">
        <f t="shared" si="9"/>
        <v>0.41672055427251731</v>
      </c>
      <c r="N97" s="10">
        <f t="shared" si="7"/>
        <v>0.19879907621247114</v>
      </c>
      <c r="O97" t="s">
        <v>67</v>
      </c>
      <c r="P97" t="s">
        <v>21</v>
      </c>
    </row>
    <row r="98" spans="1:16" x14ac:dyDescent="0.3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s="2">
        <f t="shared" si="8"/>
        <v>434209000</v>
      </c>
      <c r="K98" s="2">
        <f t="shared" si="5"/>
        <v>1180081000</v>
      </c>
      <c r="L98" s="2">
        <f t="shared" si="6"/>
        <v>745872000</v>
      </c>
      <c r="M98" s="10">
        <f t="shared" si="9"/>
        <v>0.35393089763611385</v>
      </c>
      <c r="N98" s="10">
        <f t="shared" si="7"/>
        <v>0.22370256489312471</v>
      </c>
      <c r="O98" t="s">
        <v>69</v>
      </c>
      <c r="P98" t="s">
        <v>12</v>
      </c>
    </row>
    <row r="99" spans="1:16" x14ac:dyDescent="0.3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s="2">
        <f t="shared" si="8"/>
        <v>455415000</v>
      </c>
      <c r="K99" s="2">
        <f t="shared" si="5"/>
        <v>1270494000</v>
      </c>
      <c r="L99" s="2">
        <f t="shared" si="6"/>
        <v>815079000</v>
      </c>
      <c r="M99" s="10">
        <f t="shared" si="9"/>
        <v>0.35349079723193555</v>
      </c>
      <c r="N99" s="10">
        <f t="shared" si="7"/>
        <v>0.22678023313530707</v>
      </c>
      <c r="O99" t="s">
        <v>69</v>
      </c>
      <c r="P99" t="s">
        <v>12</v>
      </c>
    </row>
    <row r="100" spans="1:16" x14ac:dyDescent="0.3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s="2">
        <f t="shared" si="8"/>
        <v>526361000</v>
      </c>
      <c r="K100" s="2">
        <f t="shared" si="5"/>
        <v>1424947000</v>
      </c>
      <c r="L100" s="2">
        <f t="shared" si="6"/>
        <v>898586000</v>
      </c>
      <c r="M100" s="10">
        <f t="shared" si="9"/>
        <v>0.35429133627252751</v>
      </c>
      <c r="N100" s="10">
        <f t="shared" si="7"/>
        <v>0.22341970241404449</v>
      </c>
      <c r="O100" t="s">
        <v>69</v>
      </c>
      <c r="P100" t="s">
        <v>12</v>
      </c>
    </row>
    <row r="101" spans="1:16" x14ac:dyDescent="0.3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s="2">
        <f t="shared" si="8"/>
        <v>517299000</v>
      </c>
      <c r="K101" s="2">
        <f t="shared" si="5"/>
        <v>1425015000</v>
      </c>
      <c r="L101" s="2">
        <f t="shared" si="6"/>
        <v>907716000</v>
      </c>
      <c r="M101" s="10">
        <f t="shared" si="9"/>
        <v>0.35855793291640403</v>
      </c>
      <c r="N101" s="10">
        <f t="shared" si="7"/>
        <v>0.22839673451517817</v>
      </c>
      <c r="O101" t="s">
        <v>69</v>
      </c>
      <c r="P101" t="s">
        <v>12</v>
      </c>
    </row>
    <row r="102" spans="1:16" x14ac:dyDescent="0.3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s="2">
        <f t="shared" si="8"/>
        <v>9463000000</v>
      </c>
      <c r="K102" s="2">
        <f t="shared" si="5"/>
        <v>15330000000</v>
      </c>
      <c r="L102" s="2">
        <f t="shared" si="6"/>
        <v>5867000000</v>
      </c>
      <c r="M102" s="10">
        <f t="shared" si="9"/>
        <v>0.82083958020989511</v>
      </c>
      <c r="N102" s="10">
        <f t="shared" si="7"/>
        <v>0.3141464981794817</v>
      </c>
      <c r="O102" t="s">
        <v>65</v>
      </c>
      <c r="P102" t="s">
        <v>24</v>
      </c>
    </row>
    <row r="103" spans="1:16" x14ac:dyDescent="0.3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s="2">
        <f t="shared" si="8"/>
        <v>9450000000</v>
      </c>
      <c r="K103" s="2">
        <f t="shared" si="5"/>
        <v>15641000000</v>
      </c>
      <c r="L103" s="2">
        <f t="shared" si="6"/>
        <v>6191000000</v>
      </c>
      <c r="M103" s="10">
        <f t="shared" si="9"/>
        <v>0.77959427802422376</v>
      </c>
      <c r="N103" s="10">
        <f t="shared" si="7"/>
        <v>0.30857797936500025</v>
      </c>
      <c r="O103" t="s">
        <v>65</v>
      </c>
      <c r="P103" t="s">
        <v>24</v>
      </c>
    </row>
    <row r="104" spans="1:16" x14ac:dyDescent="0.3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s="2">
        <f t="shared" si="8"/>
        <v>8965000000</v>
      </c>
      <c r="K104" s="2">
        <f t="shared" si="5"/>
        <v>17435000000</v>
      </c>
      <c r="L104" s="2">
        <f t="shared" si="6"/>
        <v>8470000000</v>
      </c>
      <c r="M104" s="10">
        <f t="shared" si="9"/>
        <v>0.80486566337364973</v>
      </c>
      <c r="N104" s="10">
        <f t="shared" si="7"/>
        <v>0.39100729387868155</v>
      </c>
      <c r="O104" t="s">
        <v>65</v>
      </c>
      <c r="P104" t="s">
        <v>24</v>
      </c>
    </row>
    <row r="105" spans="1:16" x14ac:dyDescent="0.3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s="2">
        <f t="shared" si="8"/>
        <v>9035000000</v>
      </c>
      <c r="K105" s="2">
        <f t="shared" si="5"/>
        <v>18829000000</v>
      </c>
      <c r="L105" s="2">
        <f t="shared" si="6"/>
        <v>9794000000</v>
      </c>
      <c r="M105" s="10">
        <f t="shared" si="9"/>
        <v>0.81897264146840065</v>
      </c>
      <c r="N105" s="10">
        <f t="shared" si="7"/>
        <v>0.4259927797833935</v>
      </c>
      <c r="O105" t="s">
        <v>65</v>
      </c>
      <c r="P105" t="s">
        <v>24</v>
      </c>
    </row>
    <row r="106" spans="1:16" x14ac:dyDescent="0.3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s="2">
        <f t="shared" si="8"/>
        <v>6804000000</v>
      </c>
      <c r="K106" s="2">
        <f t="shared" si="5"/>
        <v>8360000000</v>
      </c>
      <c r="L106" s="2">
        <f t="shared" si="6"/>
        <v>1556000000</v>
      </c>
      <c r="M106" s="10">
        <f t="shared" si="9"/>
        <v>0.8148942392046008</v>
      </c>
      <c r="N106" s="10">
        <f t="shared" si="7"/>
        <v>0.15167170289501899</v>
      </c>
      <c r="O106" t="s">
        <v>72</v>
      </c>
      <c r="P106" t="s">
        <v>46</v>
      </c>
    </row>
    <row r="107" spans="1:16" x14ac:dyDescent="0.3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s="2">
        <f t="shared" si="8"/>
        <v>6994000000</v>
      </c>
      <c r="K107" s="2">
        <f t="shared" si="5"/>
        <v>9276000000</v>
      </c>
      <c r="L107" s="2">
        <f t="shared" si="6"/>
        <v>2282000000</v>
      </c>
      <c r="M107" s="10">
        <f t="shared" si="9"/>
        <v>0.8260017809439002</v>
      </c>
      <c r="N107" s="10">
        <f t="shared" si="7"/>
        <v>0.20320569902048086</v>
      </c>
      <c r="O107" t="s">
        <v>72</v>
      </c>
      <c r="P107" t="s">
        <v>46</v>
      </c>
    </row>
    <row r="108" spans="1:16" x14ac:dyDescent="0.3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s="2">
        <f t="shared" si="8"/>
        <v>7411000000</v>
      </c>
      <c r="K108" s="2">
        <f t="shared" si="5"/>
        <v>10314000000</v>
      </c>
      <c r="L108" s="2">
        <f t="shared" si="6"/>
        <v>2903000000</v>
      </c>
      <c r="M108" s="10">
        <f t="shared" si="9"/>
        <v>0.83880936890045543</v>
      </c>
      <c r="N108" s="10">
        <f t="shared" si="7"/>
        <v>0.23609303838646714</v>
      </c>
      <c r="O108" t="s">
        <v>72</v>
      </c>
      <c r="P108" t="s">
        <v>46</v>
      </c>
    </row>
    <row r="109" spans="1:16" x14ac:dyDescent="0.3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s="2">
        <f t="shared" si="8"/>
        <v>7380000000</v>
      </c>
      <c r="K109" s="2">
        <f t="shared" si="5"/>
        <v>9939000000</v>
      </c>
      <c r="L109" s="2">
        <f t="shared" si="6"/>
        <v>2559000000</v>
      </c>
      <c r="M109" s="10">
        <f t="shared" si="9"/>
        <v>0.814672131147541</v>
      </c>
      <c r="N109" s="10">
        <f t="shared" si="7"/>
        <v>0.20975409836065573</v>
      </c>
      <c r="O109" t="s">
        <v>72</v>
      </c>
      <c r="P109" t="s">
        <v>46</v>
      </c>
    </row>
    <row r="110" spans="1:16" x14ac:dyDescent="0.3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s="2">
        <f t="shared" si="8"/>
        <v>1033762000</v>
      </c>
      <c r="K110" s="2">
        <f t="shared" si="5"/>
        <v>2153481000</v>
      </c>
      <c r="L110" s="2">
        <f t="shared" si="6"/>
        <v>1119719000</v>
      </c>
      <c r="M110" s="10">
        <f t="shared" si="9"/>
        <v>0.74878683987259909</v>
      </c>
      <c r="N110" s="10">
        <f t="shared" si="7"/>
        <v>0.38933747340018637</v>
      </c>
      <c r="O110" t="s">
        <v>74</v>
      </c>
      <c r="P110" t="s">
        <v>51</v>
      </c>
    </row>
    <row r="111" spans="1:16" x14ac:dyDescent="0.3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s="2">
        <f t="shared" si="8"/>
        <v>1287229000</v>
      </c>
      <c r="K111" s="2">
        <f t="shared" si="5"/>
        <v>2501534000</v>
      </c>
      <c r="L111" s="2">
        <f t="shared" si="6"/>
        <v>1214305000</v>
      </c>
      <c r="M111" s="10">
        <f t="shared" si="9"/>
        <v>0.74419253604219904</v>
      </c>
      <c r="N111" s="10">
        <f t="shared" si="7"/>
        <v>0.36124902459000058</v>
      </c>
      <c r="O111" t="s">
        <v>74</v>
      </c>
      <c r="P111" t="s">
        <v>51</v>
      </c>
    </row>
    <row r="112" spans="1:16" x14ac:dyDescent="0.3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s="2">
        <f t="shared" si="8"/>
        <v>1518861000</v>
      </c>
      <c r="K112" s="2">
        <f t="shared" si="5"/>
        <v>3005783000</v>
      </c>
      <c r="L112" s="2">
        <f t="shared" si="6"/>
        <v>1486922000</v>
      </c>
      <c r="M112" s="10">
        <f t="shared" si="9"/>
        <v>0.73310922213593599</v>
      </c>
      <c r="N112" s="10">
        <f t="shared" si="7"/>
        <v>0.36265965666743416</v>
      </c>
      <c r="O112" t="s">
        <v>74</v>
      </c>
      <c r="P112" t="s">
        <v>51</v>
      </c>
    </row>
    <row r="113" spans="1:16" x14ac:dyDescent="0.3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s="2">
        <f t="shared" si="8"/>
        <v>1849859000</v>
      </c>
      <c r="K113" s="2">
        <f t="shared" si="5"/>
        <v>3462648000</v>
      </c>
      <c r="L113" s="2">
        <f t="shared" si="6"/>
        <v>1612789000</v>
      </c>
      <c r="M113" s="10">
        <f t="shared" si="9"/>
        <v>0.72569137355926294</v>
      </c>
      <c r="N113" s="10">
        <f t="shared" si="7"/>
        <v>0.33800347730155361</v>
      </c>
      <c r="O113" t="s">
        <v>74</v>
      </c>
      <c r="P113" t="s">
        <v>51</v>
      </c>
    </row>
    <row r="114" spans="1:16" x14ac:dyDescent="0.3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s="2">
        <f t="shared" si="8"/>
        <v>19526000000</v>
      </c>
      <c r="K114" s="2">
        <f t="shared" si="5"/>
        <v>20271000000</v>
      </c>
      <c r="L114" s="2">
        <f t="shared" si="6"/>
        <v>745000000</v>
      </c>
      <c r="M114" s="10">
        <f t="shared" si="9"/>
        <v>0.27226938161500025</v>
      </c>
      <c r="N114" s="10">
        <f t="shared" si="7"/>
        <v>1.0006447106860796E-2</v>
      </c>
      <c r="O114" t="s">
        <v>76</v>
      </c>
      <c r="P114" t="s">
        <v>18</v>
      </c>
    </row>
    <row r="115" spans="1:16" x14ac:dyDescent="0.3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s="2">
        <f t="shared" si="8"/>
        <v>26058000000</v>
      </c>
      <c r="K115" s="2">
        <f t="shared" si="5"/>
        <v>26236000000</v>
      </c>
      <c r="L115" s="2">
        <f t="shared" si="6"/>
        <v>178000000</v>
      </c>
      <c r="M115" s="10">
        <f t="shared" si="9"/>
        <v>0.29482626871038786</v>
      </c>
      <c r="N115" s="10">
        <f t="shared" si="7"/>
        <v>2.000269699285297E-3</v>
      </c>
      <c r="O115" t="s">
        <v>76</v>
      </c>
      <c r="P115" t="s">
        <v>18</v>
      </c>
    </row>
    <row r="116" spans="1:16" x14ac:dyDescent="0.3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s="2">
        <f t="shared" si="8"/>
        <v>33122000000</v>
      </c>
      <c r="K116" s="2">
        <f t="shared" si="5"/>
        <v>35355000000</v>
      </c>
      <c r="L116" s="2">
        <f t="shared" si="6"/>
        <v>2233000000</v>
      </c>
      <c r="M116" s="10">
        <f t="shared" si="9"/>
        <v>0.33040203353083009</v>
      </c>
      <c r="N116" s="10">
        <f t="shared" si="7"/>
        <v>2.0867988710913405E-2</v>
      </c>
      <c r="O116" t="s">
        <v>76</v>
      </c>
      <c r="P116" t="s">
        <v>18</v>
      </c>
    </row>
    <row r="117" spans="1:16" x14ac:dyDescent="0.3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s="2">
        <f t="shared" si="8"/>
        <v>43536000000</v>
      </c>
      <c r="K117" s="2">
        <f t="shared" si="5"/>
        <v>47722000000</v>
      </c>
      <c r="L117" s="2">
        <f t="shared" si="6"/>
        <v>4186000000</v>
      </c>
      <c r="M117" s="10">
        <f t="shared" si="9"/>
        <v>0.35093060366064399</v>
      </c>
      <c r="N117" s="10">
        <f t="shared" si="7"/>
        <v>3.0782354195621642E-2</v>
      </c>
      <c r="O117" t="s">
        <v>76</v>
      </c>
      <c r="P117" t="s">
        <v>18</v>
      </c>
    </row>
    <row r="118" spans="1:16" x14ac:dyDescent="0.3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s="2">
        <f t="shared" si="8"/>
        <v>2019600000</v>
      </c>
      <c r="K118" s="2">
        <f t="shared" si="5"/>
        <v>2759900000</v>
      </c>
      <c r="L118" s="2">
        <f t="shared" si="6"/>
        <v>740300000</v>
      </c>
      <c r="M118" s="10">
        <f t="shared" si="9"/>
        <v>0.15755012102114441</v>
      </c>
      <c r="N118" s="10">
        <f t="shared" si="7"/>
        <v>4.2260355299812757E-2</v>
      </c>
      <c r="O118" t="s">
        <v>78</v>
      </c>
      <c r="P118" t="s">
        <v>18</v>
      </c>
    </row>
    <row r="119" spans="1:16" x14ac:dyDescent="0.3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s="2">
        <f t="shared" si="8"/>
        <v>2167900000</v>
      </c>
      <c r="K119" s="2">
        <f t="shared" si="5"/>
        <v>2988700000</v>
      </c>
      <c r="L119" s="2">
        <f t="shared" si="6"/>
        <v>820800000</v>
      </c>
      <c r="M119" s="10">
        <f t="shared" si="9"/>
        <v>0.15640437913422089</v>
      </c>
      <c r="N119" s="10">
        <f t="shared" si="7"/>
        <v>4.2954031650339113E-2</v>
      </c>
      <c r="O119" t="s">
        <v>78</v>
      </c>
      <c r="P119" t="s">
        <v>18</v>
      </c>
    </row>
    <row r="120" spans="1:16" x14ac:dyDescent="0.3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s="2">
        <f t="shared" si="8"/>
        <v>2373000000</v>
      </c>
      <c r="K120" s="2">
        <f t="shared" si="5"/>
        <v>3261500000</v>
      </c>
      <c r="L120" s="2">
        <f t="shared" si="6"/>
        <v>888500000</v>
      </c>
      <c r="M120" s="10">
        <f t="shared" si="9"/>
        <v>0.15633688045249738</v>
      </c>
      <c r="N120" s="10">
        <f t="shared" si="7"/>
        <v>4.2589396989742116E-2</v>
      </c>
      <c r="O120" t="s">
        <v>78</v>
      </c>
      <c r="P120" t="s">
        <v>18</v>
      </c>
    </row>
    <row r="121" spans="1:16" x14ac:dyDescent="0.3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s="2">
        <f t="shared" si="8"/>
        <v>2423700000</v>
      </c>
      <c r="K121" s="2">
        <f t="shared" si="5"/>
        <v>3313200000</v>
      </c>
      <c r="L121" s="2">
        <f t="shared" si="6"/>
        <v>889500000</v>
      </c>
      <c r="M121" s="10">
        <f t="shared" si="9"/>
        <v>0.15332500347077604</v>
      </c>
      <c r="N121" s="10">
        <f t="shared" si="7"/>
        <v>4.1163404137165072E-2</v>
      </c>
      <c r="O121" t="s">
        <v>78</v>
      </c>
      <c r="P121" t="s">
        <v>18</v>
      </c>
    </row>
    <row r="122" spans="1:16" x14ac:dyDescent="0.3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s="2">
        <f t="shared" si="8"/>
        <v>8913500000</v>
      </c>
      <c r="K122" s="2">
        <f t="shared" si="5"/>
        <v>13283600000</v>
      </c>
      <c r="L122" s="2">
        <f t="shared" si="6"/>
        <v>4370100000</v>
      </c>
      <c r="M122" s="10">
        <f t="shared" si="9"/>
        <v>0.21600333023292118</v>
      </c>
      <c r="N122" s="10">
        <f t="shared" si="7"/>
        <v>7.1061771918071073E-2</v>
      </c>
      <c r="O122" t="s">
        <v>80</v>
      </c>
      <c r="P122" t="s">
        <v>24</v>
      </c>
    </row>
    <row r="123" spans="1:16" x14ac:dyDescent="0.3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s="2">
        <f t="shared" si="8"/>
        <v>10198200000</v>
      </c>
      <c r="K123" s="2">
        <f t="shared" si="5"/>
        <v>14786400000</v>
      </c>
      <c r="L123" s="2">
        <f t="shared" si="6"/>
        <v>4588200000</v>
      </c>
      <c r="M123" s="10">
        <f t="shared" si="9"/>
        <v>0.20819024689011378</v>
      </c>
      <c r="N123" s="10">
        <f t="shared" si="7"/>
        <v>6.4601153139453846E-2</v>
      </c>
      <c r="O123" t="s">
        <v>80</v>
      </c>
      <c r="P123" t="s">
        <v>24</v>
      </c>
    </row>
    <row r="124" spans="1:16" x14ac:dyDescent="0.3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s="2">
        <f t="shared" si="8"/>
        <v>11969300000</v>
      </c>
      <c r="K124" s="2">
        <f t="shared" si="5"/>
        <v>17019200000</v>
      </c>
      <c r="L124" s="2">
        <f t="shared" si="6"/>
        <v>5049900000</v>
      </c>
      <c r="M124" s="10">
        <f t="shared" si="9"/>
        <v>0.23038114846746016</v>
      </c>
      <c r="N124" s="10">
        <f t="shared" si="7"/>
        <v>6.8358193196262296E-2</v>
      </c>
      <c r="O124" t="s">
        <v>80</v>
      </c>
      <c r="P124" t="s">
        <v>24</v>
      </c>
    </row>
    <row r="125" spans="1:16" x14ac:dyDescent="0.3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s="2">
        <f t="shared" si="8"/>
        <v>12764900000</v>
      </c>
      <c r="K125" s="2">
        <f t="shared" si="5"/>
        <v>18039600000</v>
      </c>
      <c r="L125" s="2">
        <f t="shared" si="6"/>
        <v>5274700000</v>
      </c>
      <c r="M125" s="10">
        <f t="shared" si="9"/>
        <v>0.22789789846696107</v>
      </c>
      <c r="N125" s="10">
        <f t="shared" si="7"/>
        <v>6.6636346983507358E-2</v>
      </c>
      <c r="O125" t="s">
        <v>80</v>
      </c>
      <c r="P125" t="s">
        <v>24</v>
      </c>
    </row>
    <row r="126" spans="1:16" x14ac:dyDescent="0.3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s="2">
        <f t="shared" si="8"/>
        <v>8214000000</v>
      </c>
      <c r="K126" s="2">
        <f t="shared" si="5"/>
        <v>13349000000</v>
      </c>
      <c r="L126" s="2">
        <f t="shared" si="6"/>
        <v>5135000000</v>
      </c>
      <c r="M126" s="10">
        <f t="shared" si="9"/>
        <v>0.81257608960311667</v>
      </c>
      <c r="N126" s="10">
        <f t="shared" si="7"/>
        <v>0.31257608960311661</v>
      </c>
      <c r="O126" t="s">
        <v>83</v>
      </c>
      <c r="P126" t="s">
        <v>82</v>
      </c>
    </row>
    <row r="127" spans="1:16" x14ac:dyDescent="0.3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s="2">
        <f t="shared" si="8"/>
        <v>7152000000</v>
      </c>
      <c r="K127" s="2">
        <f t="shared" si="5"/>
        <v>11833000000</v>
      </c>
      <c r="L127" s="2">
        <f t="shared" si="6"/>
        <v>4681000000</v>
      </c>
      <c r="M127" s="10">
        <f t="shared" si="9"/>
        <v>0.80109674361925398</v>
      </c>
      <c r="N127" s="10">
        <f t="shared" si="7"/>
        <v>0.31690474578566108</v>
      </c>
      <c r="O127" t="s">
        <v>83</v>
      </c>
      <c r="P127" t="s">
        <v>82</v>
      </c>
    </row>
    <row r="128" spans="1:16" x14ac:dyDescent="0.3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s="2">
        <f t="shared" si="8"/>
        <v>10815000000</v>
      </c>
      <c r="K128" s="2">
        <f t="shared" si="5"/>
        <v>10180000000</v>
      </c>
      <c r="L128" s="2">
        <f t="shared" si="6"/>
        <v>-635000000</v>
      </c>
      <c r="M128" s="10">
        <f t="shared" si="9"/>
        <v>0.80214325112284302</v>
      </c>
      <c r="N128" s="10">
        <f t="shared" si="7"/>
        <v>-5.0035458198723508E-2</v>
      </c>
      <c r="O128" t="s">
        <v>83</v>
      </c>
      <c r="P128" t="s">
        <v>82</v>
      </c>
    </row>
    <row r="129" spans="1:16" x14ac:dyDescent="0.3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s="2">
        <f t="shared" si="8"/>
        <v>30163000000</v>
      </c>
      <c r="K129" s="2">
        <f t="shared" si="5"/>
        <v>4318000000</v>
      </c>
      <c r="L129" s="2">
        <f t="shared" si="6"/>
        <v>-25845000000</v>
      </c>
      <c r="M129" s="10">
        <f t="shared" si="9"/>
        <v>0.67648441171862761</v>
      </c>
      <c r="N129" s="10">
        <f t="shared" si="7"/>
        <v>-4.0490365032116555</v>
      </c>
      <c r="O129" t="s">
        <v>83</v>
      </c>
      <c r="P129" t="s">
        <v>82</v>
      </c>
    </row>
    <row r="130" spans="1:16" x14ac:dyDescent="0.3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s="2">
        <f t="shared" si="8"/>
        <v>6183000000</v>
      </c>
      <c r="K130" s="2">
        <f t="shared" ref="K130:K193" si="10">E130 - F130</f>
        <v>11639000000</v>
      </c>
      <c r="L130" s="2">
        <f t="shared" ref="L130:L193" si="11">K130 - J130</f>
        <v>5456000000</v>
      </c>
      <c r="M130" s="10">
        <f t="shared" si="9"/>
        <v>0.79823057403470266</v>
      </c>
      <c r="N130" s="10">
        <f t="shared" ref="N130:N193" si="12">L130 / E130</f>
        <v>0.37418558397915097</v>
      </c>
      <c r="O130" t="s">
        <v>83</v>
      </c>
      <c r="P130" t="s">
        <v>82</v>
      </c>
    </row>
    <row r="131" spans="1:16" x14ac:dyDescent="0.3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s="2">
        <f t="shared" ref="J131:J194" si="13">G131 + H131 + I131</f>
        <v>7275000000</v>
      </c>
      <c r="K131" s="2">
        <f t="shared" si="10"/>
        <v>15153000000</v>
      </c>
      <c r="L131" s="2">
        <f t="shared" si="11"/>
        <v>7878000000</v>
      </c>
      <c r="M131" s="10">
        <f t="shared" ref="M131:M194" si="14">1-(F131/E131)</f>
        <v>0.8204114780725501</v>
      </c>
      <c r="N131" s="10">
        <f t="shared" si="12"/>
        <v>0.42652950730914996</v>
      </c>
      <c r="O131" t="s">
        <v>83</v>
      </c>
      <c r="P131" t="s">
        <v>82</v>
      </c>
    </row>
    <row r="132" spans="1:16" x14ac:dyDescent="0.3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s="2">
        <f t="shared" si="13"/>
        <v>6603000000</v>
      </c>
      <c r="K132" s="2">
        <f t="shared" si="10"/>
        <v>5513000000</v>
      </c>
      <c r="L132" s="2">
        <f t="shared" si="11"/>
        <v>-1090000000</v>
      </c>
      <c r="M132" s="10">
        <f t="shared" si="14"/>
        <v>0.63382386755575992</v>
      </c>
      <c r="N132" s="10">
        <f t="shared" si="12"/>
        <v>-0.1253161646355484</v>
      </c>
      <c r="O132" t="s">
        <v>83</v>
      </c>
      <c r="P132" t="s">
        <v>82</v>
      </c>
    </row>
    <row r="133" spans="1:16" x14ac:dyDescent="0.3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s="2">
        <f t="shared" si="13"/>
        <v>6395000000</v>
      </c>
      <c r="K133" s="2">
        <f t="shared" si="10"/>
        <v>4969000000</v>
      </c>
      <c r="L133" s="2">
        <f t="shared" si="11"/>
        <v>-1426000000</v>
      </c>
      <c r="M133" s="10">
        <f t="shared" si="14"/>
        <v>0.6314652433600203</v>
      </c>
      <c r="N133" s="10">
        <f t="shared" si="12"/>
        <v>-0.18121743550641758</v>
      </c>
      <c r="O133" t="s">
        <v>83</v>
      </c>
      <c r="P133" t="s">
        <v>82</v>
      </c>
    </row>
    <row r="134" spans="1:16" x14ac:dyDescent="0.3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s="2">
        <f t="shared" si="13"/>
        <v>1152300000</v>
      </c>
      <c r="K134" s="2">
        <f t="shared" si="10"/>
        <v>2708300000</v>
      </c>
      <c r="L134" s="2">
        <f t="shared" si="11"/>
        <v>1556000000</v>
      </c>
      <c r="M134" s="10">
        <f t="shared" si="14"/>
        <v>0.26603080429059767</v>
      </c>
      <c r="N134" s="10">
        <f t="shared" si="12"/>
        <v>0.152842717378492</v>
      </c>
      <c r="O134" t="s">
        <v>86</v>
      </c>
      <c r="P134" t="s">
        <v>58</v>
      </c>
    </row>
    <row r="135" spans="1:16" x14ac:dyDescent="0.3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s="2">
        <f t="shared" si="13"/>
        <v>1147200000</v>
      </c>
      <c r="K135" s="2">
        <f t="shared" si="10"/>
        <v>2809100000</v>
      </c>
      <c r="L135" s="2">
        <f t="shared" si="11"/>
        <v>1661900000</v>
      </c>
      <c r="M135" s="10">
        <f t="shared" si="14"/>
        <v>0.26909665676788963</v>
      </c>
      <c r="N135" s="10">
        <f t="shared" si="12"/>
        <v>0.15920107289970303</v>
      </c>
      <c r="O135" t="s">
        <v>86</v>
      </c>
      <c r="P135" t="s">
        <v>58</v>
      </c>
    </row>
    <row r="136" spans="1:16" x14ac:dyDescent="0.3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s="2">
        <f t="shared" si="13"/>
        <v>1032400000</v>
      </c>
      <c r="K136" s="2">
        <f t="shared" si="10"/>
        <v>2955900000</v>
      </c>
      <c r="L136" s="2">
        <f t="shared" si="11"/>
        <v>1923500000</v>
      </c>
      <c r="M136" s="10">
        <f t="shared" si="14"/>
        <v>0.29872964860685813</v>
      </c>
      <c r="N136" s="10">
        <f t="shared" si="12"/>
        <v>0.19439307117808163</v>
      </c>
      <c r="O136" t="s">
        <v>86</v>
      </c>
      <c r="P136" t="s">
        <v>58</v>
      </c>
    </row>
    <row r="137" spans="1:16" x14ac:dyDescent="0.3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s="2">
        <f t="shared" si="13"/>
        <v>929600000</v>
      </c>
      <c r="K137" s="2">
        <f t="shared" si="10"/>
        <v>3121700000</v>
      </c>
      <c r="L137" s="2">
        <f t="shared" si="11"/>
        <v>2192100000</v>
      </c>
      <c r="M137" s="10">
        <f t="shared" si="14"/>
        <v>0.32775817899290249</v>
      </c>
      <c r="N137" s="10">
        <f t="shared" si="12"/>
        <v>0.23015623031372054</v>
      </c>
      <c r="O137" t="s">
        <v>86</v>
      </c>
      <c r="P137" t="s">
        <v>58</v>
      </c>
    </row>
    <row r="138" spans="1:16" x14ac:dyDescent="0.3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s="2">
        <f t="shared" si="13"/>
        <v>512900000</v>
      </c>
      <c r="K138" s="2">
        <f t="shared" si="10"/>
        <v>1343200000</v>
      </c>
      <c r="L138" s="2">
        <f t="shared" si="11"/>
        <v>830300000</v>
      </c>
      <c r="M138" s="10">
        <f t="shared" si="14"/>
        <v>0.31294704224039516</v>
      </c>
      <c r="N138" s="10">
        <f t="shared" si="12"/>
        <v>0.19344842850818947</v>
      </c>
      <c r="O138" t="s">
        <v>88</v>
      </c>
      <c r="P138" t="s">
        <v>21</v>
      </c>
    </row>
    <row r="139" spans="1:16" x14ac:dyDescent="0.3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s="2">
        <f t="shared" si="13"/>
        <v>548000000</v>
      </c>
      <c r="K139" s="2">
        <f t="shared" si="10"/>
        <v>1450800000</v>
      </c>
      <c r="L139" s="2">
        <f t="shared" si="11"/>
        <v>902800000</v>
      </c>
      <c r="M139" s="10">
        <f t="shared" si="14"/>
        <v>0.31438663401737921</v>
      </c>
      <c r="N139" s="10">
        <f t="shared" si="12"/>
        <v>0.19563568596008407</v>
      </c>
      <c r="O139" t="s">
        <v>88</v>
      </c>
      <c r="P139" t="s">
        <v>21</v>
      </c>
    </row>
    <row r="140" spans="1:16" x14ac:dyDescent="0.3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s="2">
        <f t="shared" si="13"/>
        <v>645100000</v>
      </c>
      <c r="K140" s="2">
        <f t="shared" si="10"/>
        <v>1693800000</v>
      </c>
      <c r="L140" s="2">
        <f t="shared" si="11"/>
        <v>1048700000</v>
      </c>
      <c r="M140" s="10">
        <f t="shared" si="14"/>
        <v>0.31686465251145823</v>
      </c>
      <c r="N140" s="10">
        <f t="shared" si="12"/>
        <v>0.19618370592086801</v>
      </c>
      <c r="O140" t="s">
        <v>88</v>
      </c>
      <c r="P140" t="s">
        <v>21</v>
      </c>
    </row>
    <row r="141" spans="1:16" x14ac:dyDescent="0.3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s="2">
        <f t="shared" si="13"/>
        <v>669100000</v>
      </c>
      <c r="K141" s="2">
        <f t="shared" si="10"/>
        <v>1779500000</v>
      </c>
      <c r="L141" s="2">
        <f t="shared" si="11"/>
        <v>1110400000</v>
      </c>
      <c r="M141" s="10">
        <f t="shared" si="14"/>
        <v>0.31955393538886989</v>
      </c>
      <c r="N141" s="10">
        <f t="shared" si="12"/>
        <v>0.19940021908165281</v>
      </c>
      <c r="O141" t="s">
        <v>88</v>
      </c>
      <c r="P141" t="s">
        <v>21</v>
      </c>
    </row>
    <row r="142" spans="1:16" x14ac:dyDescent="0.3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2">
        <f t="shared" si="13"/>
        <v>2654000000</v>
      </c>
      <c r="K142" s="2">
        <f t="shared" si="10"/>
        <v>3299000000</v>
      </c>
      <c r="L142" s="2">
        <f t="shared" si="11"/>
        <v>645000000</v>
      </c>
      <c r="M142" s="10">
        <f t="shared" si="14"/>
        <v>0.13919831223628687</v>
      </c>
      <c r="N142" s="10">
        <f t="shared" si="12"/>
        <v>2.7215189873417721E-2</v>
      </c>
      <c r="O142" t="s">
        <v>90</v>
      </c>
      <c r="P142" t="s">
        <v>12</v>
      </c>
    </row>
    <row r="143" spans="1:16" x14ac:dyDescent="0.3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2">
        <f t="shared" si="13"/>
        <v>2621000000</v>
      </c>
      <c r="K143" s="2">
        <f t="shared" si="10"/>
        <v>3746000000</v>
      </c>
      <c r="L143" s="2">
        <f t="shared" si="11"/>
        <v>1125000000</v>
      </c>
      <c r="M143" s="10">
        <f t="shared" si="14"/>
        <v>0.16264327891629038</v>
      </c>
      <c r="N143" s="10">
        <f t="shared" si="12"/>
        <v>4.8845085098992706E-2</v>
      </c>
      <c r="O143" t="s">
        <v>90</v>
      </c>
      <c r="P143" t="s">
        <v>12</v>
      </c>
    </row>
    <row r="144" spans="1:16" x14ac:dyDescent="0.3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2">
        <f t="shared" si="13"/>
        <v>2584000000</v>
      </c>
      <c r="K144" s="2">
        <f t="shared" si="10"/>
        <v>4769000000</v>
      </c>
      <c r="L144" s="2">
        <f t="shared" si="11"/>
        <v>2185000000</v>
      </c>
      <c r="M144" s="10">
        <f t="shared" si="14"/>
        <v>0.1994896678658078</v>
      </c>
      <c r="N144" s="10">
        <f t="shared" si="12"/>
        <v>9.1399648623776461E-2</v>
      </c>
      <c r="O144" t="s">
        <v>90</v>
      </c>
      <c r="P144" t="s">
        <v>12</v>
      </c>
    </row>
    <row r="145" spans="1:16" x14ac:dyDescent="0.3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2">
        <f t="shared" si="13"/>
        <v>2497000000</v>
      </c>
      <c r="K145" s="2">
        <f t="shared" si="10"/>
        <v>4465000000</v>
      </c>
      <c r="L145" s="2">
        <f t="shared" si="11"/>
        <v>1968000000</v>
      </c>
      <c r="M145" s="10">
        <f t="shared" si="14"/>
        <v>0.19814502529510958</v>
      </c>
      <c r="N145" s="10">
        <f t="shared" si="12"/>
        <v>8.7334694239815394E-2</v>
      </c>
      <c r="O145" t="s">
        <v>90</v>
      </c>
      <c r="P145" t="s">
        <v>12</v>
      </c>
    </row>
    <row r="146" spans="1:16" x14ac:dyDescent="0.3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s="2">
        <f t="shared" si="13"/>
        <v>1743000000</v>
      </c>
      <c r="K146" s="2">
        <f t="shared" si="10"/>
        <v>3194000000</v>
      </c>
      <c r="L146" s="2">
        <f t="shared" si="11"/>
        <v>1451000000</v>
      </c>
      <c r="M146" s="10">
        <f t="shared" si="14"/>
        <v>0.65774299835255357</v>
      </c>
      <c r="N146" s="10">
        <f t="shared" si="12"/>
        <v>0.29880560131795719</v>
      </c>
      <c r="O146" t="s">
        <v>92</v>
      </c>
      <c r="P146" t="s">
        <v>21</v>
      </c>
    </row>
    <row r="147" spans="1:16" x14ac:dyDescent="0.3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s="2">
        <f t="shared" si="13"/>
        <v>1680000000</v>
      </c>
      <c r="K147" s="2">
        <f t="shared" si="10"/>
        <v>3052000000</v>
      </c>
      <c r="L147" s="2">
        <f t="shared" si="11"/>
        <v>1372000000</v>
      </c>
      <c r="M147" s="10">
        <f t="shared" si="14"/>
        <v>0.66593934104298502</v>
      </c>
      <c r="N147" s="10">
        <f t="shared" si="12"/>
        <v>0.29936722670739691</v>
      </c>
      <c r="O147" t="s">
        <v>92</v>
      </c>
      <c r="P147" t="s">
        <v>21</v>
      </c>
    </row>
    <row r="148" spans="1:16" x14ac:dyDescent="0.3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s="2">
        <f t="shared" si="13"/>
        <v>1700000000</v>
      </c>
      <c r="K148" s="2">
        <f t="shared" si="10"/>
        <v>2883000000</v>
      </c>
      <c r="L148" s="2">
        <f t="shared" si="11"/>
        <v>1183000000</v>
      </c>
      <c r="M148" s="10">
        <f t="shared" si="14"/>
        <v>0.65403811252268595</v>
      </c>
      <c r="N148" s="10">
        <f t="shared" si="12"/>
        <v>0.26837568058076228</v>
      </c>
      <c r="O148" t="s">
        <v>92</v>
      </c>
      <c r="P148" t="s">
        <v>21</v>
      </c>
    </row>
    <row r="149" spans="1:16" x14ac:dyDescent="0.3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s="2">
        <f t="shared" si="13"/>
        <v>1760000000</v>
      </c>
      <c r="K149" s="2">
        <f t="shared" si="10"/>
        <v>3079000000</v>
      </c>
      <c r="L149" s="2">
        <f t="shared" si="11"/>
        <v>1319000000</v>
      </c>
      <c r="M149" s="10">
        <f t="shared" si="14"/>
        <v>0.66016295025728988</v>
      </c>
      <c r="N149" s="10">
        <f t="shared" si="12"/>
        <v>0.28280445969125212</v>
      </c>
      <c r="O149" t="s">
        <v>92</v>
      </c>
      <c r="P149" t="s">
        <v>21</v>
      </c>
    </row>
    <row r="150" spans="1:16" x14ac:dyDescent="0.3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2">
        <f t="shared" si="13"/>
        <v>1784000000</v>
      </c>
      <c r="K150" s="2">
        <f t="shared" si="10"/>
        <v>3553000000</v>
      </c>
      <c r="L150" s="2">
        <f t="shared" si="11"/>
        <v>1769000000</v>
      </c>
      <c r="M150" s="10">
        <f t="shared" si="14"/>
        <v>0.52066236811254396</v>
      </c>
      <c r="N150" s="10">
        <f t="shared" si="12"/>
        <v>0.25923212192262601</v>
      </c>
      <c r="O150" t="s">
        <v>33</v>
      </c>
      <c r="P150" t="s">
        <v>21</v>
      </c>
    </row>
    <row r="151" spans="1:16" x14ac:dyDescent="0.3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2">
        <f t="shared" si="13"/>
        <v>5353000000</v>
      </c>
      <c r="K151" s="2">
        <f t="shared" si="10"/>
        <v>5940000000</v>
      </c>
      <c r="L151" s="2">
        <f t="shared" si="11"/>
        <v>587000000</v>
      </c>
      <c r="M151" s="10">
        <f t="shared" si="14"/>
        <v>0.44864048338368578</v>
      </c>
      <c r="N151" s="10">
        <f t="shared" si="12"/>
        <v>4.4335347432024171E-2</v>
      </c>
      <c r="O151" t="s">
        <v>33</v>
      </c>
      <c r="P151" t="s">
        <v>21</v>
      </c>
    </row>
    <row r="152" spans="1:16" x14ac:dyDescent="0.3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s="2">
        <f t="shared" si="13"/>
        <v>1148900000</v>
      </c>
      <c r="K152" s="2">
        <f t="shared" si="10"/>
        <v>1528200000</v>
      </c>
      <c r="L152" s="2">
        <f t="shared" si="11"/>
        <v>379300000</v>
      </c>
      <c r="M152" s="10">
        <f t="shared" si="14"/>
        <v>0.26062931696085956</v>
      </c>
      <c r="N152" s="10">
        <f t="shared" si="12"/>
        <v>6.4688326085102749E-2</v>
      </c>
      <c r="O152" t="s">
        <v>95</v>
      </c>
      <c r="P152" t="s">
        <v>58</v>
      </c>
    </row>
    <row r="153" spans="1:16" x14ac:dyDescent="0.3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s="2">
        <f t="shared" si="13"/>
        <v>1174200000</v>
      </c>
      <c r="K153" s="2">
        <f t="shared" si="10"/>
        <v>1637700000</v>
      </c>
      <c r="L153" s="2">
        <f t="shared" si="11"/>
        <v>463500000</v>
      </c>
      <c r="M153" s="10">
        <f t="shared" si="14"/>
        <v>0.26672638436482088</v>
      </c>
      <c r="N153" s="10">
        <f t="shared" si="12"/>
        <v>7.5488599348534205E-2</v>
      </c>
      <c r="O153" t="s">
        <v>95</v>
      </c>
      <c r="P153" t="s">
        <v>58</v>
      </c>
    </row>
    <row r="154" spans="1:16" x14ac:dyDescent="0.3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s="2">
        <f t="shared" si="13"/>
        <v>1158900000</v>
      </c>
      <c r="K154" s="2">
        <f t="shared" si="10"/>
        <v>1651200000</v>
      </c>
      <c r="L154" s="2">
        <f t="shared" si="11"/>
        <v>492300000</v>
      </c>
      <c r="M154" s="10">
        <f t="shared" si="14"/>
        <v>0.26084071844936263</v>
      </c>
      <c r="N154" s="10">
        <f t="shared" si="12"/>
        <v>7.7768826121984741E-2</v>
      </c>
      <c r="O154" t="s">
        <v>95</v>
      </c>
      <c r="P154" t="s">
        <v>58</v>
      </c>
    </row>
    <row r="155" spans="1:16" x14ac:dyDescent="0.3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s="2">
        <f t="shared" si="13"/>
        <v>1108100000</v>
      </c>
      <c r="K155" s="2">
        <f t="shared" si="10"/>
        <v>1645800000</v>
      </c>
      <c r="L155" s="2">
        <f t="shared" si="11"/>
        <v>537700000</v>
      </c>
      <c r="M155" s="10">
        <f t="shared" si="14"/>
        <v>0.27582161591446142</v>
      </c>
      <c r="N155" s="10">
        <f t="shared" si="12"/>
        <v>9.0113794432619951E-2</v>
      </c>
      <c r="O155" t="s">
        <v>95</v>
      </c>
      <c r="P155" t="s">
        <v>58</v>
      </c>
    </row>
    <row r="156" spans="1:16" x14ac:dyDescent="0.3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s="2">
        <f t="shared" si="13"/>
        <v>601160000</v>
      </c>
      <c r="K156" s="2">
        <f t="shared" si="10"/>
        <v>1524426000</v>
      </c>
      <c r="L156" s="2">
        <f t="shared" si="11"/>
        <v>923266000</v>
      </c>
      <c r="M156" s="10">
        <f t="shared" si="14"/>
        <v>0.53415050004800402</v>
      </c>
      <c r="N156" s="10">
        <f t="shared" si="12"/>
        <v>0.32350733691062766</v>
      </c>
      <c r="O156" t="s">
        <v>97</v>
      </c>
      <c r="P156" t="s">
        <v>41</v>
      </c>
    </row>
    <row r="157" spans="1:16" x14ac:dyDescent="0.3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s="2">
        <f t="shared" si="13"/>
        <v>641000000</v>
      </c>
      <c r="K157" s="2">
        <f t="shared" si="10"/>
        <v>1590000000</v>
      </c>
      <c r="L157" s="2">
        <f t="shared" si="11"/>
        <v>949000000</v>
      </c>
      <c r="M157" s="10">
        <f t="shared" si="14"/>
        <v>0.55227509551927745</v>
      </c>
      <c r="N157" s="10">
        <f t="shared" si="12"/>
        <v>0.32962834317471346</v>
      </c>
      <c r="O157" t="s">
        <v>97</v>
      </c>
      <c r="P157" t="s">
        <v>41</v>
      </c>
    </row>
    <row r="158" spans="1:16" x14ac:dyDescent="0.3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s="2">
        <f t="shared" si="13"/>
        <v>660000000</v>
      </c>
      <c r="K158" s="2">
        <f t="shared" si="10"/>
        <v>1661000000</v>
      </c>
      <c r="L158" s="2">
        <f t="shared" si="11"/>
        <v>1001000000</v>
      </c>
      <c r="M158" s="10">
        <f t="shared" si="14"/>
        <v>0.55164397210229166</v>
      </c>
      <c r="N158" s="10">
        <f t="shared" si="12"/>
        <v>0.33244769179674527</v>
      </c>
      <c r="O158" t="s">
        <v>97</v>
      </c>
      <c r="P158" t="s">
        <v>41</v>
      </c>
    </row>
    <row r="159" spans="1:16" x14ac:dyDescent="0.3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s="2">
        <f t="shared" si="13"/>
        <v>683000000</v>
      </c>
      <c r="K159" s="2">
        <f t="shared" si="10"/>
        <v>1755000000</v>
      </c>
      <c r="L159" s="2">
        <f t="shared" si="11"/>
        <v>1072000000</v>
      </c>
      <c r="M159" s="10">
        <f t="shared" si="14"/>
        <v>0.55555555555555558</v>
      </c>
      <c r="N159" s="10">
        <f t="shared" si="12"/>
        <v>0.33934789490345046</v>
      </c>
      <c r="O159" t="s">
        <v>97</v>
      </c>
      <c r="P159" t="s">
        <v>41</v>
      </c>
    </row>
    <row r="160" spans="1:16" x14ac:dyDescent="0.3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s="2">
        <f t="shared" si="13"/>
        <v>25104000000</v>
      </c>
      <c r="K160" s="2">
        <f t="shared" si="10"/>
        <v>33301000000</v>
      </c>
      <c r="L160" s="2">
        <f t="shared" si="11"/>
        <v>8197000000</v>
      </c>
      <c r="M160" s="10">
        <f t="shared" si="14"/>
        <v>0.98579082916432315</v>
      </c>
      <c r="N160" s="10">
        <f t="shared" si="12"/>
        <v>0.24265119445842337</v>
      </c>
      <c r="O160" t="s">
        <v>99</v>
      </c>
      <c r="P160" t="s">
        <v>46</v>
      </c>
    </row>
    <row r="161" spans="1:16" x14ac:dyDescent="0.3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s="2">
        <f t="shared" si="13"/>
        <v>24982000000</v>
      </c>
      <c r="K161" s="2">
        <f t="shared" si="10"/>
        <v>34386000000</v>
      </c>
      <c r="L161" s="2">
        <f t="shared" si="11"/>
        <v>9404000000</v>
      </c>
      <c r="M161" s="10">
        <f t="shared" si="14"/>
        <v>0.98730906167451471</v>
      </c>
      <c r="N161" s="10">
        <f t="shared" si="12"/>
        <v>0.27001263351326521</v>
      </c>
      <c r="O161" t="s">
        <v>99</v>
      </c>
      <c r="P161" t="s">
        <v>46</v>
      </c>
    </row>
    <row r="162" spans="1:16" x14ac:dyDescent="0.3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s="2">
        <f t="shared" si="13"/>
        <v>25197000000</v>
      </c>
      <c r="K162" s="2">
        <f t="shared" si="10"/>
        <v>35522000000</v>
      </c>
      <c r="L162" s="2">
        <f t="shared" si="11"/>
        <v>10325000000</v>
      </c>
      <c r="M162" s="10">
        <f t="shared" si="14"/>
        <v>0.98960858058225376</v>
      </c>
      <c r="N162" s="10">
        <f t="shared" si="12"/>
        <v>0.28764451873519986</v>
      </c>
      <c r="O162" t="s">
        <v>99</v>
      </c>
      <c r="P162" t="s">
        <v>46</v>
      </c>
    </row>
    <row r="163" spans="1:16" x14ac:dyDescent="0.3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s="2">
        <f t="shared" si="13"/>
        <v>24880000000</v>
      </c>
      <c r="K163" s="2">
        <f t="shared" si="10"/>
        <v>33966000000</v>
      </c>
      <c r="L163" s="2">
        <f t="shared" si="11"/>
        <v>9086000000</v>
      </c>
      <c r="M163" s="10">
        <f t="shared" si="14"/>
        <v>0.98620829824917977</v>
      </c>
      <c r="N163" s="10">
        <f t="shared" si="12"/>
        <v>0.26381347812200573</v>
      </c>
      <c r="O163" t="s">
        <v>99</v>
      </c>
      <c r="P163" t="s">
        <v>46</v>
      </c>
    </row>
    <row r="164" spans="1:16" x14ac:dyDescent="0.3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s="2">
        <f t="shared" si="13"/>
        <v>607600000</v>
      </c>
      <c r="K164" s="2">
        <f t="shared" si="10"/>
        <v>837600000</v>
      </c>
      <c r="L164" s="2">
        <f t="shared" si="11"/>
        <v>230000000</v>
      </c>
      <c r="M164" s="10">
        <f t="shared" si="14"/>
        <v>0.40093820305394667</v>
      </c>
      <c r="N164" s="10">
        <f t="shared" si="12"/>
        <v>0.11009525633047725</v>
      </c>
      <c r="O164" t="s">
        <v>69</v>
      </c>
      <c r="P164" t="s">
        <v>12</v>
      </c>
    </row>
    <row r="165" spans="1:16" x14ac:dyDescent="0.3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s="2">
        <f t="shared" si="13"/>
        <v>680300000</v>
      </c>
      <c r="K165" s="2">
        <f t="shared" si="10"/>
        <v>979200000</v>
      </c>
      <c r="L165" s="2">
        <f t="shared" si="11"/>
        <v>298900000</v>
      </c>
      <c r="M165" s="10">
        <f t="shared" si="14"/>
        <v>0.4091080008355964</v>
      </c>
      <c r="N165" s="10">
        <f t="shared" si="12"/>
        <v>0.12487988301650303</v>
      </c>
      <c r="O165" t="s">
        <v>69</v>
      </c>
      <c r="P165" t="s">
        <v>12</v>
      </c>
    </row>
    <row r="166" spans="1:16" x14ac:dyDescent="0.3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s="2">
        <f t="shared" si="13"/>
        <v>756900000</v>
      </c>
      <c r="K166" s="2">
        <f t="shared" si="10"/>
        <v>1145600000</v>
      </c>
      <c r="L166" s="2">
        <f t="shared" si="11"/>
        <v>388700000</v>
      </c>
      <c r="M166" s="10">
        <f t="shared" si="14"/>
        <v>0.42324601913769533</v>
      </c>
      <c r="N166" s="10">
        <f t="shared" si="12"/>
        <v>0.14360660582997747</v>
      </c>
      <c r="O166" t="s">
        <v>69</v>
      </c>
      <c r="P166" t="s">
        <v>12</v>
      </c>
    </row>
    <row r="167" spans="1:16" x14ac:dyDescent="0.3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s="2">
        <f t="shared" si="13"/>
        <v>946000000</v>
      </c>
      <c r="K167" s="2">
        <f t="shared" si="10"/>
        <v>1436200000</v>
      </c>
      <c r="L167" s="2">
        <f t="shared" si="11"/>
        <v>490200000</v>
      </c>
      <c r="M167" s="10">
        <f t="shared" si="14"/>
        <v>0.43636253152249871</v>
      </c>
      <c r="N167" s="10">
        <f t="shared" si="12"/>
        <v>0.14893810956157141</v>
      </c>
      <c r="O167" t="s">
        <v>69</v>
      </c>
      <c r="P167" t="s">
        <v>12</v>
      </c>
    </row>
    <row r="168" spans="1:16" x14ac:dyDescent="0.3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s="2">
        <f t="shared" si="13"/>
        <v>2967837000</v>
      </c>
      <c r="K168" s="2">
        <f t="shared" si="10"/>
        <v>4740935000</v>
      </c>
      <c r="L168" s="2">
        <f t="shared" si="11"/>
        <v>1773098000</v>
      </c>
      <c r="M168" s="10">
        <f t="shared" si="14"/>
        <v>0.51827487857377896</v>
      </c>
      <c r="N168" s="10">
        <f t="shared" si="12"/>
        <v>0.19383352664599077</v>
      </c>
      <c r="O168" t="s">
        <v>78</v>
      </c>
      <c r="P168" t="s">
        <v>18</v>
      </c>
    </row>
    <row r="169" spans="1:16" x14ac:dyDescent="0.3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s="2">
        <f t="shared" si="13"/>
        <v>3104684000</v>
      </c>
      <c r="K169" s="2">
        <f t="shared" si="10"/>
        <v>4934907000</v>
      </c>
      <c r="L169" s="2">
        <f t="shared" si="11"/>
        <v>1830223000</v>
      </c>
      <c r="M169" s="10">
        <f t="shared" si="14"/>
        <v>0.52081730703777285</v>
      </c>
      <c r="N169" s="10">
        <f t="shared" si="12"/>
        <v>0.19315699650238466</v>
      </c>
      <c r="O169" t="s">
        <v>78</v>
      </c>
      <c r="P169" t="s">
        <v>18</v>
      </c>
    </row>
    <row r="170" spans="1:16" x14ac:dyDescent="0.3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s="2">
        <f t="shared" si="13"/>
        <v>3373980000</v>
      </c>
      <c r="K170" s="2">
        <f t="shared" si="10"/>
        <v>5327031000</v>
      </c>
      <c r="L170" s="2">
        <f t="shared" si="11"/>
        <v>1953051000</v>
      </c>
      <c r="M170" s="10">
        <f t="shared" si="14"/>
        <v>0.52290696099276168</v>
      </c>
      <c r="N170" s="10">
        <f t="shared" si="12"/>
        <v>0.19171353856845849</v>
      </c>
      <c r="O170" t="s">
        <v>78</v>
      </c>
      <c r="P170" t="s">
        <v>18</v>
      </c>
    </row>
    <row r="171" spans="1:16" x14ac:dyDescent="0.3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s="2">
        <f t="shared" si="13"/>
        <v>3548341000</v>
      </c>
      <c r="K171" s="2">
        <f t="shared" si="10"/>
        <v>5608736000</v>
      </c>
      <c r="L171" s="2">
        <f t="shared" si="11"/>
        <v>2060395000</v>
      </c>
      <c r="M171" s="10">
        <f t="shared" si="14"/>
        <v>0.5273511528557282</v>
      </c>
      <c r="N171" s="10">
        <f t="shared" si="12"/>
        <v>0.19372487465770863</v>
      </c>
      <c r="O171" t="s">
        <v>78</v>
      </c>
      <c r="P171" t="s">
        <v>18</v>
      </c>
    </row>
    <row r="172" spans="1:16" x14ac:dyDescent="0.3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s="2">
        <f t="shared" si="13"/>
        <v>6813000000</v>
      </c>
      <c r="K172" s="2">
        <f t="shared" si="10"/>
        <v>13355000000</v>
      </c>
      <c r="L172" s="2">
        <f t="shared" si="11"/>
        <v>6542000000</v>
      </c>
      <c r="M172" s="10">
        <f t="shared" si="14"/>
        <v>0.15417383373930715</v>
      </c>
      <c r="N172" s="10">
        <f t="shared" si="12"/>
        <v>7.5522667190007275E-2</v>
      </c>
      <c r="O172" t="s">
        <v>90</v>
      </c>
      <c r="P172" t="s">
        <v>12</v>
      </c>
    </row>
    <row r="173" spans="1:16" x14ac:dyDescent="0.3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s="2">
        <f t="shared" si="13"/>
        <v>6527000000</v>
      </c>
      <c r="K173" s="2">
        <f t="shared" si="10"/>
        <v>14010000000</v>
      </c>
      <c r="L173" s="2">
        <f t="shared" si="11"/>
        <v>7483000000</v>
      </c>
      <c r="M173" s="10">
        <f t="shared" si="14"/>
        <v>0.15435975408210489</v>
      </c>
      <c r="N173" s="10">
        <f t="shared" si="12"/>
        <v>8.2446398272404756E-2</v>
      </c>
      <c r="O173" t="s">
        <v>90</v>
      </c>
      <c r="P173" t="s">
        <v>12</v>
      </c>
    </row>
    <row r="174" spans="1:16" x14ac:dyDescent="0.3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s="2">
        <f t="shared" si="13"/>
        <v>6582000000</v>
      </c>
      <c r="K174" s="2">
        <f t="shared" si="10"/>
        <v>14026000000</v>
      </c>
      <c r="L174" s="2">
        <f t="shared" si="11"/>
        <v>7444000000</v>
      </c>
      <c r="M174" s="10">
        <f t="shared" si="14"/>
        <v>0.14593087375408365</v>
      </c>
      <c r="N174" s="10">
        <f t="shared" si="12"/>
        <v>7.7449695153671685E-2</v>
      </c>
      <c r="O174" t="s">
        <v>90</v>
      </c>
      <c r="P174" t="s">
        <v>12</v>
      </c>
    </row>
    <row r="175" spans="1:16" x14ac:dyDescent="0.3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s="2">
        <f t="shared" si="13"/>
        <v>7940000000</v>
      </c>
      <c r="K175" s="2">
        <f t="shared" si="10"/>
        <v>13781000000</v>
      </c>
      <c r="L175" s="2">
        <f t="shared" si="11"/>
        <v>5841000000</v>
      </c>
      <c r="M175" s="10">
        <f t="shared" si="14"/>
        <v>0.14572120417464129</v>
      </c>
      <c r="N175" s="10">
        <f t="shared" si="12"/>
        <v>6.1763119772446098E-2</v>
      </c>
      <c r="O175" t="s">
        <v>90</v>
      </c>
      <c r="P175" t="s">
        <v>12</v>
      </c>
    </row>
    <row r="176" spans="1:16" x14ac:dyDescent="0.3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s="2">
        <f t="shared" si="13"/>
        <v>80262000000</v>
      </c>
      <c r="K176" s="2">
        <f t="shared" si="10"/>
        <v>96325000000</v>
      </c>
      <c r="L176" s="2">
        <f t="shared" si="11"/>
        <v>16063000000</v>
      </c>
      <c r="M176" s="10">
        <f t="shared" si="14"/>
        <v>0.962499250584544</v>
      </c>
      <c r="N176" s="10">
        <f t="shared" si="12"/>
        <v>0.16050480625112412</v>
      </c>
      <c r="O176" t="s">
        <v>104</v>
      </c>
      <c r="P176" t="s">
        <v>46</v>
      </c>
    </row>
    <row r="177" spans="1:16" x14ac:dyDescent="0.3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s="2">
        <f t="shared" si="13"/>
        <v>72770000000</v>
      </c>
      <c r="K177" s="2">
        <f t="shared" si="10"/>
        <v>98663000000</v>
      </c>
      <c r="L177" s="2">
        <f t="shared" si="11"/>
        <v>25893000000</v>
      </c>
      <c r="M177" s="10">
        <f t="shared" si="14"/>
        <v>0.97016627825796242</v>
      </c>
      <c r="N177" s="10">
        <f t="shared" si="12"/>
        <v>0.25460928050974957</v>
      </c>
      <c r="O177" t="s">
        <v>104</v>
      </c>
      <c r="P177" t="s">
        <v>46</v>
      </c>
    </row>
    <row r="178" spans="1:16" x14ac:dyDescent="0.3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s="2">
        <f t="shared" si="13"/>
        <v>77392000000</v>
      </c>
      <c r="K178" s="2">
        <f t="shared" si="10"/>
        <v>92525000000</v>
      </c>
      <c r="L178" s="2">
        <f t="shared" si="11"/>
        <v>15133000000</v>
      </c>
      <c r="M178" s="10">
        <f t="shared" si="14"/>
        <v>0.97209527111503347</v>
      </c>
      <c r="N178" s="10">
        <f t="shared" si="12"/>
        <v>0.15899181559344827</v>
      </c>
      <c r="O178" t="s">
        <v>104</v>
      </c>
      <c r="P178" t="s">
        <v>46</v>
      </c>
    </row>
    <row r="179" spans="1:16" x14ac:dyDescent="0.3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s="2">
        <f t="shared" si="13"/>
        <v>60353000000</v>
      </c>
      <c r="K179" s="2">
        <f t="shared" si="10"/>
        <v>90852000000</v>
      </c>
      <c r="L179" s="2">
        <f t="shared" si="11"/>
        <v>30499000000</v>
      </c>
      <c r="M179" s="10">
        <f t="shared" si="14"/>
        <v>0.97631533700137552</v>
      </c>
      <c r="N179" s="10">
        <f t="shared" si="12"/>
        <v>0.3277488823933975</v>
      </c>
      <c r="O179" t="s">
        <v>104</v>
      </c>
      <c r="P179" t="s">
        <v>46</v>
      </c>
    </row>
    <row r="180" spans="1:16" x14ac:dyDescent="0.3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s="2">
        <f t="shared" si="13"/>
        <v>4364000000</v>
      </c>
      <c r="K180" s="2">
        <f t="shared" si="10"/>
        <v>7134000000</v>
      </c>
      <c r="L180" s="2">
        <f t="shared" si="11"/>
        <v>2770000000</v>
      </c>
      <c r="M180" s="10">
        <f t="shared" si="14"/>
        <v>0.51191159586681967</v>
      </c>
      <c r="N180" s="10">
        <f t="shared" si="12"/>
        <v>0.19876578645235363</v>
      </c>
      <c r="O180" t="s">
        <v>29</v>
      </c>
      <c r="P180" t="s">
        <v>24</v>
      </c>
    </row>
    <row r="181" spans="1:16" x14ac:dyDescent="0.3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s="2">
        <f t="shared" si="13"/>
        <v>3666000000</v>
      </c>
      <c r="K181" s="2">
        <f t="shared" si="10"/>
        <v>4162000000</v>
      </c>
      <c r="L181" s="2">
        <f t="shared" si="11"/>
        <v>496000000</v>
      </c>
      <c r="M181" s="10">
        <f t="shared" si="14"/>
        <v>0.44215446722617657</v>
      </c>
      <c r="N181" s="10">
        <f t="shared" si="12"/>
        <v>5.2693084032720702E-2</v>
      </c>
      <c r="O181" t="s">
        <v>29</v>
      </c>
      <c r="P181" t="s">
        <v>24</v>
      </c>
    </row>
    <row r="182" spans="1:16" x14ac:dyDescent="0.3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s="2">
        <f t="shared" si="13"/>
        <v>3925000000</v>
      </c>
      <c r="K182" s="2">
        <f t="shared" si="10"/>
        <v>4581000000</v>
      </c>
      <c r="L182" s="2">
        <f t="shared" si="11"/>
        <v>656000000</v>
      </c>
      <c r="M182" s="10">
        <f t="shared" si="14"/>
        <v>0.42737195633921077</v>
      </c>
      <c r="N182" s="10">
        <f t="shared" si="12"/>
        <v>6.1199738781602758E-2</v>
      </c>
      <c r="O182" t="s">
        <v>29</v>
      </c>
      <c r="P182" t="s">
        <v>24</v>
      </c>
    </row>
    <row r="183" spans="1:16" x14ac:dyDescent="0.3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s="2">
        <f t="shared" si="13"/>
        <v>3697000000</v>
      </c>
      <c r="K183" s="2">
        <f t="shared" si="10"/>
        <v>4146000000</v>
      </c>
      <c r="L183" s="2">
        <f t="shared" si="11"/>
        <v>449000000</v>
      </c>
      <c r="M183" s="10">
        <f t="shared" si="14"/>
        <v>0.4159309791332263</v>
      </c>
      <c r="N183" s="10">
        <f t="shared" si="12"/>
        <v>4.5044141252006419E-2</v>
      </c>
      <c r="O183" t="s">
        <v>29</v>
      </c>
      <c r="P183" t="s">
        <v>24</v>
      </c>
    </row>
    <row r="184" spans="1:16" x14ac:dyDescent="0.3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s="2">
        <f t="shared" si="13"/>
        <v>2750537000</v>
      </c>
      <c r="K184" s="2">
        <f t="shared" si="10"/>
        <v>4388755000</v>
      </c>
      <c r="L184" s="2">
        <f t="shared" si="11"/>
        <v>1638218000</v>
      </c>
      <c r="M184" s="10">
        <f t="shared" si="14"/>
        <v>0.40210003403702477</v>
      </c>
      <c r="N184" s="10">
        <f t="shared" si="12"/>
        <v>0.15009439204513961</v>
      </c>
      <c r="O184" t="s">
        <v>78</v>
      </c>
      <c r="P184" t="s">
        <v>18</v>
      </c>
    </row>
    <row r="185" spans="1:16" x14ac:dyDescent="0.3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s="2">
        <f t="shared" si="13"/>
        <v>2950995000</v>
      </c>
      <c r="K185" s="2">
        <f t="shared" si="10"/>
        <v>4565582000</v>
      </c>
      <c r="L185" s="2">
        <f t="shared" si="11"/>
        <v>1614587000</v>
      </c>
      <c r="M185" s="10">
        <f t="shared" si="14"/>
        <v>0.3968703654557999</v>
      </c>
      <c r="N185" s="10">
        <f t="shared" si="12"/>
        <v>0.14035050356125103</v>
      </c>
      <c r="O185" t="s">
        <v>78</v>
      </c>
      <c r="P185" t="s">
        <v>18</v>
      </c>
    </row>
    <row r="186" spans="1:16" x14ac:dyDescent="0.3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s="2">
        <f t="shared" si="13"/>
        <v>3065486000</v>
      </c>
      <c r="K186" s="2">
        <f t="shared" si="10"/>
        <v>4619779000</v>
      </c>
      <c r="L186" s="2">
        <f t="shared" si="11"/>
        <v>1554293000</v>
      </c>
      <c r="M186" s="10">
        <f t="shared" si="14"/>
        <v>0.38883179577509841</v>
      </c>
      <c r="N186" s="10">
        <f t="shared" si="12"/>
        <v>0.13081979426952348</v>
      </c>
      <c r="O186" t="s">
        <v>78</v>
      </c>
      <c r="P186" t="s">
        <v>18</v>
      </c>
    </row>
    <row r="187" spans="1:16" x14ac:dyDescent="0.3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s="2">
        <f t="shared" si="13"/>
        <v>3205407000</v>
      </c>
      <c r="K187" s="2">
        <f t="shared" si="10"/>
        <v>4620310000</v>
      </c>
      <c r="L187" s="2">
        <f t="shared" si="11"/>
        <v>1414903000</v>
      </c>
      <c r="M187" s="10">
        <f t="shared" si="14"/>
        <v>0.38172117766796732</v>
      </c>
      <c r="N187" s="10">
        <f t="shared" si="12"/>
        <v>0.11689658041255672</v>
      </c>
      <c r="O187" t="s">
        <v>78</v>
      </c>
      <c r="P187" t="s">
        <v>18</v>
      </c>
    </row>
    <row r="188" spans="1:16" x14ac:dyDescent="0.3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s="2">
        <f t="shared" si="13"/>
        <v>6817000000</v>
      </c>
      <c r="K188" s="2">
        <f t="shared" si="10"/>
        <v>10308000000</v>
      </c>
      <c r="L188" s="2">
        <f t="shared" si="11"/>
        <v>3491000000</v>
      </c>
      <c r="M188" s="10">
        <f t="shared" si="14"/>
        <v>0.96004470522492313</v>
      </c>
      <c r="N188" s="10">
        <f t="shared" si="12"/>
        <v>0.32513737543075349</v>
      </c>
      <c r="O188" t="s">
        <v>104</v>
      </c>
      <c r="P188" t="s">
        <v>46</v>
      </c>
    </row>
    <row r="189" spans="1:16" x14ac:dyDescent="0.3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s="2">
        <f t="shared" si="13"/>
        <v>6323000000</v>
      </c>
      <c r="K189" s="2">
        <f t="shared" si="10"/>
        <v>10242000000</v>
      </c>
      <c r="L189" s="2">
        <f t="shared" si="11"/>
        <v>3919000000</v>
      </c>
      <c r="M189" s="10">
        <f t="shared" si="14"/>
        <v>0.97145025135160767</v>
      </c>
      <c r="N189" s="10">
        <f t="shared" si="12"/>
        <v>0.37171583040880207</v>
      </c>
      <c r="O189" t="s">
        <v>104</v>
      </c>
      <c r="P189" t="s">
        <v>46</v>
      </c>
    </row>
    <row r="190" spans="1:16" x14ac:dyDescent="0.3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s="2">
        <f t="shared" si="13"/>
        <v>6057000000</v>
      </c>
      <c r="K190" s="2">
        <f t="shared" si="10"/>
        <v>9759000000</v>
      </c>
      <c r="L190" s="2">
        <f t="shared" si="11"/>
        <v>3702000000</v>
      </c>
      <c r="M190" s="10">
        <f t="shared" si="14"/>
        <v>0.9760952190438088</v>
      </c>
      <c r="N190" s="10">
        <f t="shared" si="12"/>
        <v>0.37027405481096221</v>
      </c>
      <c r="O190" t="s">
        <v>104</v>
      </c>
      <c r="P190" t="s">
        <v>46</v>
      </c>
    </row>
    <row r="191" spans="1:16" x14ac:dyDescent="0.3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s="2">
        <f t="shared" si="13"/>
        <v>6529000000</v>
      </c>
      <c r="K191" s="2">
        <f t="shared" si="10"/>
        <v>10113000000</v>
      </c>
      <c r="L191" s="2">
        <f t="shared" si="11"/>
        <v>3584000000</v>
      </c>
      <c r="M191" s="10">
        <f t="shared" si="14"/>
        <v>0.9774792190218442</v>
      </c>
      <c r="N191" s="10">
        <f t="shared" si="12"/>
        <v>0.34641407307171856</v>
      </c>
      <c r="O191" t="s">
        <v>104</v>
      </c>
      <c r="P191" t="s">
        <v>46</v>
      </c>
    </row>
    <row r="192" spans="1:16" x14ac:dyDescent="0.3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s="2">
        <f t="shared" si="13"/>
        <v>8755000000</v>
      </c>
      <c r="K192" s="2">
        <f t="shared" si="10"/>
        <v>10984000000</v>
      </c>
      <c r="L192" s="2">
        <f t="shared" si="11"/>
        <v>2229000000</v>
      </c>
      <c r="M192" s="10">
        <f t="shared" si="14"/>
        <v>0.24163495171260752</v>
      </c>
      <c r="N192" s="10">
        <f t="shared" si="12"/>
        <v>4.9035352090987083E-2</v>
      </c>
      <c r="O192" t="s">
        <v>109</v>
      </c>
      <c r="P192" t="s">
        <v>18</v>
      </c>
    </row>
    <row r="193" spans="1:16" x14ac:dyDescent="0.3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s="2">
        <f t="shared" si="13"/>
        <v>8106000000</v>
      </c>
      <c r="K193" s="2">
        <f t="shared" si="10"/>
        <v>9399000000</v>
      </c>
      <c r="L193" s="2">
        <f t="shared" si="11"/>
        <v>1293000000</v>
      </c>
      <c r="M193" s="10">
        <f t="shared" si="14"/>
        <v>0.23143975770111547</v>
      </c>
      <c r="N193" s="10">
        <f t="shared" si="12"/>
        <v>3.1838664401270589E-2</v>
      </c>
      <c r="O193" t="s">
        <v>109</v>
      </c>
      <c r="P193" t="s">
        <v>18</v>
      </c>
    </row>
    <row r="194" spans="1:16" x14ac:dyDescent="0.3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s="2">
        <f t="shared" si="13"/>
        <v>7592000000</v>
      </c>
      <c r="K194" s="2">
        <f t="shared" ref="K194:K257" si="15">E194 - F194</f>
        <v>9047000000</v>
      </c>
      <c r="L194" s="2">
        <f t="shared" ref="L194:L257" si="16">K194 - J194</f>
        <v>1455000000</v>
      </c>
      <c r="M194" s="10">
        <f t="shared" si="14"/>
        <v>0.22427427551501034</v>
      </c>
      <c r="N194" s="10">
        <f t="shared" ref="N194:N257" si="17">L194 / E194</f>
        <v>3.6069312575919082E-2</v>
      </c>
      <c r="O194" t="s">
        <v>109</v>
      </c>
      <c r="P194" t="s">
        <v>18</v>
      </c>
    </row>
    <row r="195" spans="1:16" x14ac:dyDescent="0.3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s="2">
        <f t="shared" ref="J195:J258" si="18">G195 + H195 + I195</f>
        <v>7618000000</v>
      </c>
      <c r="K195" s="2">
        <f t="shared" si="15"/>
        <v>9191000000</v>
      </c>
      <c r="L195" s="2">
        <f t="shared" si="16"/>
        <v>1573000000</v>
      </c>
      <c r="M195" s="10">
        <f t="shared" ref="M195:M258" si="19">1-(F195/E195)</f>
        <v>0.23251872090669901</v>
      </c>
      <c r="N195" s="10">
        <f t="shared" si="17"/>
        <v>3.979457599676179E-2</v>
      </c>
      <c r="O195" t="s">
        <v>109</v>
      </c>
      <c r="P195" t="s">
        <v>18</v>
      </c>
    </row>
    <row r="196" spans="1:16" x14ac:dyDescent="0.3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s="2">
        <f t="shared" si="18"/>
        <v>1216000000</v>
      </c>
      <c r="K196" s="2">
        <f t="shared" si="15"/>
        <v>1855100000</v>
      </c>
      <c r="L196" s="2">
        <f t="shared" si="16"/>
        <v>639100000</v>
      </c>
      <c r="M196" s="10">
        <f t="shared" si="19"/>
        <v>0.60832923430070496</v>
      </c>
      <c r="N196" s="10">
        <f t="shared" si="17"/>
        <v>0.20957534021970814</v>
      </c>
      <c r="O196" t="s">
        <v>29</v>
      </c>
      <c r="P196" t="s">
        <v>24</v>
      </c>
    </row>
    <row r="197" spans="1:16" x14ac:dyDescent="0.3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s="2">
        <f t="shared" si="18"/>
        <v>1283500000</v>
      </c>
      <c r="K197" s="2">
        <f t="shared" si="15"/>
        <v>2065000000</v>
      </c>
      <c r="L197" s="2">
        <f t="shared" si="16"/>
        <v>781500000</v>
      </c>
      <c r="M197" s="10">
        <f t="shared" si="19"/>
        <v>0.62131423757371529</v>
      </c>
      <c r="N197" s="10">
        <f t="shared" si="17"/>
        <v>0.23513659886869659</v>
      </c>
      <c r="O197" t="s">
        <v>29</v>
      </c>
      <c r="P197" t="s">
        <v>24</v>
      </c>
    </row>
    <row r="198" spans="1:16" x14ac:dyDescent="0.3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s="2">
        <f t="shared" si="18"/>
        <v>1271300000</v>
      </c>
      <c r="K198" s="2">
        <f t="shared" si="15"/>
        <v>2114800000</v>
      </c>
      <c r="L198" s="2">
        <f t="shared" si="16"/>
        <v>843500000</v>
      </c>
      <c r="M198" s="10">
        <f t="shared" si="19"/>
        <v>0.61908665105386418</v>
      </c>
      <c r="N198" s="10">
        <f t="shared" si="17"/>
        <v>0.24692622950819673</v>
      </c>
      <c r="O198" t="s">
        <v>29</v>
      </c>
      <c r="P198" t="s">
        <v>24</v>
      </c>
    </row>
    <row r="199" spans="1:16" x14ac:dyDescent="0.3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s="2">
        <f t="shared" si="18"/>
        <v>1394700000</v>
      </c>
      <c r="K199" s="2">
        <f t="shared" si="15"/>
        <v>2342300000</v>
      </c>
      <c r="L199" s="2">
        <f t="shared" si="16"/>
        <v>947600000</v>
      </c>
      <c r="M199" s="10">
        <f t="shared" si="19"/>
        <v>0.63066774367259026</v>
      </c>
      <c r="N199" s="10">
        <f t="shared" si="17"/>
        <v>0.25514270328486804</v>
      </c>
      <c r="O199" t="s">
        <v>29</v>
      </c>
      <c r="P199" t="s">
        <v>24</v>
      </c>
    </row>
    <row r="200" spans="1:16" x14ac:dyDescent="0.3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s="2">
        <f t="shared" si="18"/>
        <v>2916000000</v>
      </c>
      <c r="K200" s="2">
        <f t="shared" si="15"/>
        <v>4171000000</v>
      </c>
      <c r="L200" s="2">
        <f t="shared" si="16"/>
        <v>1255000000</v>
      </c>
      <c r="M200" s="10">
        <f t="shared" si="19"/>
        <v>0.51787931462627268</v>
      </c>
      <c r="N200" s="10">
        <f t="shared" si="17"/>
        <v>0.1558231934442513</v>
      </c>
      <c r="O200" t="s">
        <v>29</v>
      </c>
      <c r="P200" t="s">
        <v>24</v>
      </c>
    </row>
    <row r="201" spans="1:16" x14ac:dyDescent="0.3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s="2">
        <f t="shared" si="18"/>
        <v>2695000000</v>
      </c>
      <c r="K201" s="2">
        <f t="shared" si="15"/>
        <v>4301000000</v>
      </c>
      <c r="L201" s="2">
        <f t="shared" si="16"/>
        <v>1606000000</v>
      </c>
      <c r="M201" s="10">
        <f t="shared" si="19"/>
        <v>0.50923514089509825</v>
      </c>
      <c r="N201" s="10">
        <f t="shared" si="17"/>
        <v>0.19014918304522851</v>
      </c>
      <c r="O201" t="s">
        <v>29</v>
      </c>
      <c r="P201" t="s">
        <v>24</v>
      </c>
    </row>
    <row r="202" spans="1:16" x14ac:dyDescent="0.3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s="2">
        <f t="shared" si="18"/>
        <v>3195000000</v>
      </c>
      <c r="K202" s="2">
        <f t="shared" si="15"/>
        <v>4695000000</v>
      </c>
      <c r="L202" s="2">
        <f t="shared" si="16"/>
        <v>1500000000</v>
      </c>
      <c r="M202" s="10">
        <f t="shared" si="19"/>
        <v>0.45662322505349151</v>
      </c>
      <c r="N202" s="10">
        <f t="shared" si="17"/>
        <v>0.14588601439408674</v>
      </c>
      <c r="O202" t="s">
        <v>29</v>
      </c>
      <c r="P202" t="s">
        <v>24</v>
      </c>
    </row>
    <row r="203" spans="1:16" x14ac:dyDescent="0.3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s="2">
        <f t="shared" si="18"/>
        <v>3833000000</v>
      </c>
      <c r="K203" s="2">
        <f t="shared" si="15"/>
        <v>5991000000</v>
      </c>
      <c r="L203" s="2">
        <f t="shared" si="16"/>
        <v>2158000000</v>
      </c>
      <c r="M203" s="10">
        <f t="shared" si="19"/>
        <v>0.47993270848353764</v>
      </c>
      <c r="N203" s="10">
        <f t="shared" si="17"/>
        <v>0.17287511014980372</v>
      </c>
      <c r="O203" t="s">
        <v>29</v>
      </c>
      <c r="P203" t="s">
        <v>24</v>
      </c>
    </row>
    <row r="204" spans="1:16" x14ac:dyDescent="0.3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s="2">
        <f t="shared" si="18"/>
        <v>1862000000</v>
      </c>
      <c r="K204" s="2">
        <f t="shared" si="15"/>
        <v>3811000000</v>
      </c>
      <c r="L204" s="2">
        <f t="shared" si="16"/>
        <v>1949000000</v>
      </c>
      <c r="M204" s="10">
        <f t="shared" si="19"/>
        <v>0.170407798247183</v>
      </c>
      <c r="N204" s="10">
        <f t="shared" si="17"/>
        <v>8.7148989447326061E-2</v>
      </c>
      <c r="O204" t="s">
        <v>113</v>
      </c>
      <c r="P204" t="s">
        <v>82</v>
      </c>
    </row>
    <row r="205" spans="1:16" x14ac:dyDescent="0.3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s="2">
        <f t="shared" si="18"/>
        <v>1946000000</v>
      </c>
      <c r="K205" s="2">
        <f t="shared" si="15"/>
        <v>4805000000</v>
      </c>
      <c r="L205" s="2">
        <f t="shared" si="16"/>
        <v>2859000000</v>
      </c>
      <c r="M205" s="10">
        <f t="shared" si="19"/>
        <v>0.1957150421571423</v>
      </c>
      <c r="N205" s="10">
        <f t="shared" si="17"/>
        <v>0.11645146837196041</v>
      </c>
      <c r="O205" t="s">
        <v>113</v>
      </c>
      <c r="P205" t="s">
        <v>82</v>
      </c>
    </row>
    <row r="206" spans="1:16" x14ac:dyDescent="0.3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s="2">
        <f t="shared" si="18"/>
        <v>1435000000</v>
      </c>
      <c r="K206" s="2">
        <f t="shared" si="15"/>
        <v>1327000000</v>
      </c>
      <c r="L206" s="2">
        <f t="shared" si="16"/>
        <v>-108000000</v>
      </c>
      <c r="M206" s="10">
        <f t="shared" si="19"/>
        <v>8.4296785668911189E-2</v>
      </c>
      <c r="N206" s="10">
        <f t="shared" si="17"/>
        <v>-6.8606276203786046E-3</v>
      </c>
      <c r="O206" t="s">
        <v>113</v>
      </c>
      <c r="P206" t="s">
        <v>82</v>
      </c>
    </row>
    <row r="207" spans="1:16" x14ac:dyDescent="0.3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s="2">
        <f t="shared" si="18"/>
        <v>1199000000</v>
      </c>
      <c r="K207" s="2">
        <f t="shared" si="15"/>
        <v>-132000000</v>
      </c>
      <c r="L207" s="2">
        <f t="shared" si="16"/>
        <v>-1331000000</v>
      </c>
      <c r="M207" s="10">
        <f t="shared" si="19"/>
        <v>-1.341327100904377E-2</v>
      </c>
      <c r="N207" s="10">
        <f t="shared" si="17"/>
        <v>-0.13525048267452494</v>
      </c>
      <c r="O207" t="s">
        <v>113</v>
      </c>
      <c r="P207" t="s">
        <v>82</v>
      </c>
    </row>
    <row r="208" spans="1:16" x14ac:dyDescent="0.3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2">
        <f t="shared" si="18"/>
        <v>3584000000</v>
      </c>
      <c r="K208" s="2">
        <f t="shared" si="15"/>
        <v>6074500000</v>
      </c>
      <c r="L208" s="2">
        <f t="shared" si="16"/>
        <v>2490500000</v>
      </c>
      <c r="M208" s="10">
        <f t="shared" si="19"/>
        <v>0.87627304463229572</v>
      </c>
      <c r="N208" s="10">
        <f t="shared" si="17"/>
        <v>0.35926545685352412</v>
      </c>
      <c r="O208" t="s">
        <v>65</v>
      </c>
      <c r="P208" t="s">
        <v>24</v>
      </c>
    </row>
    <row r="209" spans="1:16" x14ac:dyDescent="0.3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2">
        <f t="shared" si="18"/>
        <v>4576600000</v>
      </c>
      <c r="K209" s="2">
        <f t="shared" si="15"/>
        <v>8532300000</v>
      </c>
      <c r="L209" s="2">
        <f t="shared" si="16"/>
        <v>3955700000</v>
      </c>
      <c r="M209" s="10">
        <f t="shared" si="19"/>
        <v>0.87931940679974852</v>
      </c>
      <c r="N209" s="10">
        <f t="shared" si="17"/>
        <v>0.40766543340925254</v>
      </c>
      <c r="O209" t="s">
        <v>65</v>
      </c>
      <c r="P209" t="s">
        <v>24</v>
      </c>
    </row>
    <row r="210" spans="1:16" x14ac:dyDescent="0.3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2">
        <f t="shared" si="18"/>
        <v>4539000000</v>
      </c>
      <c r="K210" s="2">
        <f t="shared" si="15"/>
        <v>9523400000</v>
      </c>
      <c r="L210" s="2">
        <f t="shared" si="16"/>
        <v>4984400000</v>
      </c>
      <c r="M210" s="10">
        <f t="shared" si="19"/>
        <v>0.88476188706590608</v>
      </c>
      <c r="N210" s="10">
        <f t="shared" si="17"/>
        <v>0.46307066277708614</v>
      </c>
      <c r="O210" t="s">
        <v>65</v>
      </c>
      <c r="P210" t="s">
        <v>24</v>
      </c>
    </row>
    <row r="211" spans="1:16" x14ac:dyDescent="0.3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2">
        <f t="shared" si="18"/>
        <v>4331800000</v>
      </c>
      <c r="K211" s="2">
        <f t="shared" si="15"/>
        <v>9970100000</v>
      </c>
      <c r="L211" s="2">
        <f t="shared" si="16"/>
        <v>5638300000</v>
      </c>
      <c r="M211" s="10">
        <f t="shared" si="19"/>
        <v>0.87084235902452656</v>
      </c>
      <c r="N211" s="10">
        <f t="shared" si="17"/>
        <v>0.49247956117671721</v>
      </c>
      <c r="O211" t="s">
        <v>65</v>
      </c>
      <c r="P211" t="s">
        <v>24</v>
      </c>
    </row>
    <row r="212" spans="1:16" x14ac:dyDescent="0.3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s="2">
        <f t="shared" si="18"/>
        <v>771200000</v>
      </c>
      <c r="K212" s="2">
        <f t="shared" si="15"/>
        <v>1561700000</v>
      </c>
      <c r="L212" s="2">
        <f t="shared" si="16"/>
        <v>790500000</v>
      </c>
      <c r="M212" s="10">
        <f t="shared" si="19"/>
        <v>0.17877216479503644</v>
      </c>
      <c r="N212" s="10">
        <f t="shared" si="17"/>
        <v>9.0490744874480583E-2</v>
      </c>
      <c r="O212" t="s">
        <v>116</v>
      </c>
      <c r="P212" t="s">
        <v>58</v>
      </c>
    </row>
    <row r="213" spans="1:16" x14ac:dyDescent="0.3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s="2">
        <f t="shared" si="18"/>
        <v>797300000</v>
      </c>
      <c r="K213" s="2">
        <f t="shared" si="15"/>
        <v>1592700000</v>
      </c>
      <c r="L213" s="2">
        <f t="shared" si="16"/>
        <v>795400000</v>
      </c>
      <c r="M213" s="10">
        <f t="shared" si="19"/>
        <v>0.1880823325185107</v>
      </c>
      <c r="N213" s="10">
        <f t="shared" si="17"/>
        <v>9.3928980526918671E-2</v>
      </c>
      <c r="O213" t="s">
        <v>116</v>
      </c>
      <c r="P213" t="s">
        <v>58</v>
      </c>
    </row>
    <row r="214" spans="1:16" x14ac:dyDescent="0.3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s="2">
        <f t="shared" si="18"/>
        <v>827900000</v>
      </c>
      <c r="K214" s="2">
        <f t="shared" si="15"/>
        <v>1666500000</v>
      </c>
      <c r="L214" s="2">
        <f t="shared" si="16"/>
        <v>838600000</v>
      </c>
      <c r="M214" s="10">
        <f t="shared" si="19"/>
        <v>0.19445740956826141</v>
      </c>
      <c r="N214" s="10">
        <f t="shared" si="17"/>
        <v>9.7852975495915984E-2</v>
      </c>
      <c r="O214" t="s">
        <v>116</v>
      </c>
      <c r="P214" t="s">
        <v>58</v>
      </c>
    </row>
    <row r="215" spans="1:16" x14ac:dyDescent="0.3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s="2">
        <f t="shared" si="18"/>
        <v>931500000</v>
      </c>
      <c r="K215" s="2">
        <f t="shared" si="15"/>
        <v>1536700000</v>
      </c>
      <c r="L215" s="2">
        <f t="shared" si="16"/>
        <v>605200000</v>
      </c>
      <c r="M215" s="10">
        <f t="shared" si="19"/>
        <v>0.19215955983493815</v>
      </c>
      <c r="N215" s="10">
        <f t="shared" si="17"/>
        <v>7.5678379392272108E-2</v>
      </c>
      <c r="O215" t="s">
        <v>116</v>
      </c>
      <c r="P215" t="s">
        <v>58</v>
      </c>
    </row>
    <row r="216" spans="1:16" x14ac:dyDescent="0.3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s="2">
        <f t="shared" si="18"/>
        <v>8921000000</v>
      </c>
      <c r="K216" s="2">
        <f t="shared" si="15"/>
        <v>13011000000</v>
      </c>
      <c r="L216" s="2">
        <f t="shared" si="16"/>
        <v>4090000000</v>
      </c>
      <c r="M216" s="10">
        <f t="shared" si="19"/>
        <v>0.73838034163781852</v>
      </c>
      <c r="N216" s="10">
        <f t="shared" si="17"/>
        <v>0.23210941490267295</v>
      </c>
      <c r="O216" t="s">
        <v>27</v>
      </c>
      <c r="P216" t="s">
        <v>24</v>
      </c>
    </row>
    <row r="217" spans="1:16" x14ac:dyDescent="0.3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s="2">
        <f t="shared" si="18"/>
        <v>8670000000</v>
      </c>
      <c r="K217" s="2">
        <f t="shared" si="15"/>
        <v>11766000000</v>
      </c>
      <c r="L217" s="2">
        <f t="shared" si="16"/>
        <v>3096000000</v>
      </c>
      <c r="M217" s="10">
        <f t="shared" si="19"/>
        <v>0.71809581934696376</v>
      </c>
      <c r="N217" s="10">
        <f t="shared" si="17"/>
        <v>0.1889533109551419</v>
      </c>
      <c r="O217" t="s">
        <v>27</v>
      </c>
      <c r="P217" t="s">
        <v>24</v>
      </c>
    </row>
    <row r="218" spans="1:16" x14ac:dyDescent="0.3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s="2">
        <f t="shared" si="18"/>
        <v>9356000000</v>
      </c>
      <c r="K218" s="2">
        <f t="shared" si="15"/>
        <v>11947000000</v>
      </c>
      <c r="L218" s="2">
        <f t="shared" si="16"/>
        <v>2591000000</v>
      </c>
      <c r="M218" s="10">
        <f t="shared" si="19"/>
        <v>0.75237735373764092</v>
      </c>
      <c r="N218" s="10">
        <f t="shared" si="17"/>
        <v>0.16317148435039991</v>
      </c>
      <c r="O218" t="s">
        <v>27</v>
      </c>
      <c r="P218" t="s">
        <v>24</v>
      </c>
    </row>
    <row r="219" spans="1:16" x14ac:dyDescent="0.3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s="2">
        <f t="shared" si="18"/>
        <v>10761000000</v>
      </c>
      <c r="K219" s="2">
        <f t="shared" si="15"/>
        <v>12651000000</v>
      </c>
      <c r="L219" s="2">
        <f t="shared" si="16"/>
        <v>1890000000</v>
      </c>
      <c r="M219" s="10">
        <f t="shared" si="19"/>
        <v>0.76394927536231882</v>
      </c>
      <c r="N219" s="10">
        <f t="shared" si="17"/>
        <v>0.11413043478260869</v>
      </c>
      <c r="O219" t="s">
        <v>27</v>
      </c>
      <c r="P219" t="s">
        <v>24</v>
      </c>
    </row>
    <row r="220" spans="1:16" x14ac:dyDescent="0.3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2">
        <f t="shared" si="18"/>
        <v>3810000000</v>
      </c>
      <c r="K220" s="2">
        <f t="shared" si="15"/>
        <v>4900000000</v>
      </c>
      <c r="L220" s="2">
        <f t="shared" si="16"/>
        <v>1090000000</v>
      </c>
      <c r="M220" s="10">
        <f t="shared" si="19"/>
        <v>0.67595530417988692</v>
      </c>
      <c r="N220" s="10">
        <f t="shared" si="17"/>
        <v>0.15036556766450546</v>
      </c>
      <c r="O220" t="s">
        <v>29</v>
      </c>
      <c r="P220" t="s">
        <v>24</v>
      </c>
    </row>
    <row r="221" spans="1:16" x14ac:dyDescent="0.3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2">
        <f t="shared" si="18"/>
        <v>3949000000</v>
      </c>
      <c r="K221" s="2">
        <f t="shared" si="15"/>
        <v>4969000000</v>
      </c>
      <c r="L221" s="2">
        <f t="shared" si="16"/>
        <v>1020000000</v>
      </c>
      <c r="M221" s="10">
        <f t="shared" si="19"/>
        <v>0.69564608707825837</v>
      </c>
      <c r="N221" s="10">
        <f t="shared" si="17"/>
        <v>0.14279714405711885</v>
      </c>
      <c r="O221" t="s">
        <v>29</v>
      </c>
      <c r="P221" t="s">
        <v>24</v>
      </c>
    </row>
    <row r="222" spans="1:16" x14ac:dyDescent="0.3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2">
        <f t="shared" si="18"/>
        <v>4072000000</v>
      </c>
      <c r="K222" s="2">
        <f t="shared" si="15"/>
        <v>5170000000</v>
      </c>
      <c r="L222" s="2">
        <f t="shared" si="16"/>
        <v>1098000000</v>
      </c>
      <c r="M222" s="10">
        <f t="shared" si="19"/>
        <v>0.70054200542005418</v>
      </c>
      <c r="N222" s="10">
        <f t="shared" si="17"/>
        <v>0.14878048780487804</v>
      </c>
      <c r="O222" t="s">
        <v>29</v>
      </c>
      <c r="P222" t="s">
        <v>24</v>
      </c>
    </row>
    <row r="223" spans="1:16" x14ac:dyDescent="0.3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2">
        <f t="shared" si="18"/>
        <v>4367000000</v>
      </c>
      <c r="K223" s="2">
        <f t="shared" si="15"/>
        <v>5304000000</v>
      </c>
      <c r="L223" s="2">
        <f t="shared" si="16"/>
        <v>937000000</v>
      </c>
      <c r="M223" s="10">
        <f t="shared" si="19"/>
        <v>0.709375417948375</v>
      </c>
      <c r="N223" s="10">
        <f t="shared" si="17"/>
        <v>0.1253176407650127</v>
      </c>
      <c r="O223" t="s">
        <v>29</v>
      </c>
      <c r="P223" t="s">
        <v>24</v>
      </c>
    </row>
    <row r="224" spans="1:16" x14ac:dyDescent="0.3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s="2">
        <f t="shared" si="18"/>
        <v>702300000</v>
      </c>
      <c r="K224" s="2">
        <f t="shared" si="15"/>
        <v>1557500000</v>
      </c>
      <c r="L224" s="2">
        <f t="shared" si="16"/>
        <v>855200000</v>
      </c>
      <c r="M224" s="10">
        <f t="shared" si="19"/>
        <v>0.20943710835596907</v>
      </c>
      <c r="N224" s="10">
        <f t="shared" si="17"/>
        <v>0.11499878976951833</v>
      </c>
      <c r="O224" t="s">
        <v>120</v>
      </c>
      <c r="P224" t="s">
        <v>18</v>
      </c>
    </row>
    <row r="225" spans="1:16" x14ac:dyDescent="0.3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s="2">
        <f t="shared" si="18"/>
        <v>792700000</v>
      </c>
      <c r="K225" s="2">
        <f t="shared" si="15"/>
        <v>1756400000</v>
      </c>
      <c r="L225" s="2">
        <f t="shared" si="16"/>
        <v>963700000</v>
      </c>
      <c r="M225" s="10">
        <f t="shared" si="19"/>
        <v>0.21148450951824782</v>
      </c>
      <c r="N225" s="10">
        <f t="shared" si="17"/>
        <v>0.11603713380934606</v>
      </c>
      <c r="O225" t="s">
        <v>120</v>
      </c>
      <c r="P225" t="s">
        <v>18</v>
      </c>
    </row>
    <row r="226" spans="1:16" x14ac:dyDescent="0.3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s="2">
        <f t="shared" si="18"/>
        <v>763400000</v>
      </c>
      <c r="K226" s="2">
        <f t="shared" si="15"/>
        <v>1703100000</v>
      </c>
      <c r="L226" s="2">
        <f t="shared" si="16"/>
        <v>939700000</v>
      </c>
      <c r="M226" s="10">
        <f t="shared" si="19"/>
        <v>0.21227191145677538</v>
      </c>
      <c r="N226" s="10">
        <f t="shared" si="17"/>
        <v>0.11712284375311596</v>
      </c>
      <c r="O226" t="s">
        <v>120</v>
      </c>
      <c r="P226" t="s">
        <v>18</v>
      </c>
    </row>
    <row r="227" spans="1:16" x14ac:dyDescent="0.3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s="2">
        <f t="shared" si="18"/>
        <v>1707200000</v>
      </c>
      <c r="K227" s="2">
        <f t="shared" si="15"/>
        <v>1933100000</v>
      </c>
      <c r="L227" s="2">
        <f t="shared" si="16"/>
        <v>225900000</v>
      </c>
      <c r="M227" s="10">
        <f t="shared" si="19"/>
        <v>0.21310770587586814</v>
      </c>
      <c r="N227" s="10">
        <f t="shared" si="17"/>
        <v>2.4903538749862199E-2</v>
      </c>
      <c r="O227" t="s">
        <v>120</v>
      </c>
      <c r="P227" t="s">
        <v>18</v>
      </c>
    </row>
    <row r="228" spans="1:16" x14ac:dyDescent="0.3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s="2">
        <f t="shared" si="18"/>
        <v>539657000</v>
      </c>
      <c r="K228" s="2">
        <f t="shared" si="15"/>
        <v>1179978000</v>
      </c>
      <c r="L228" s="2">
        <f t="shared" si="16"/>
        <v>640321000</v>
      </c>
      <c r="M228" s="10">
        <f t="shared" si="19"/>
        <v>0.6387976089034888</v>
      </c>
      <c r="N228" s="10">
        <f t="shared" si="17"/>
        <v>0.34664673725331396</v>
      </c>
      <c r="O228" t="s">
        <v>52</v>
      </c>
      <c r="P228" t="s">
        <v>51</v>
      </c>
    </row>
    <row r="229" spans="1:16" x14ac:dyDescent="0.3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s="2">
        <f t="shared" si="18"/>
        <v>677710000</v>
      </c>
      <c r="K229" s="2">
        <f t="shared" si="15"/>
        <v>1364136000</v>
      </c>
      <c r="L229" s="2">
        <f t="shared" si="16"/>
        <v>686426000</v>
      </c>
      <c r="M229" s="10">
        <f t="shared" si="19"/>
        <v>0.63877831310971134</v>
      </c>
      <c r="N229" s="10">
        <f t="shared" si="17"/>
        <v>0.3214298591596782</v>
      </c>
      <c r="O229" t="s">
        <v>52</v>
      </c>
      <c r="P229" t="s">
        <v>51</v>
      </c>
    </row>
    <row r="230" spans="1:16" x14ac:dyDescent="0.3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s="2">
        <f t="shared" si="18"/>
        <v>730650000</v>
      </c>
      <c r="K230" s="2">
        <f t="shared" si="15"/>
        <v>1532472000</v>
      </c>
      <c r="L230" s="2">
        <f t="shared" si="16"/>
        <v>801822000</v>
      </c>
      <c r="M230" s="10">
        <f t="shared" si="19"/>
        <v>0.63932969489336244</v>
      </c>
      <c r="N230" s="10">
        <f t="shared" si="17"/>
        <v>0.33451091740585515</v>
      </c>
      <c r="O230" t="s">
        <v>52</v>
      </c>
      <c r="P230" t="s">
        <v>51</v>
      </c>
    </row>
    <row r="231" spans="1:16" x14ac:dyDescent="0.3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s="2">
        <f t="shared" si="18"/>
        <v>737120000</v>
      </c>
      <c r="K231" s="2">
        <f t="shared" si="15"/>
        <v>1586485000</v>
      </c>
      <c r="L231" s="2">
        <f t="shared" si="16"/>
        <v>849365000</v>
      </c>
      <c r="M231" s="10">
        <f t="shared" si="19"/>
        <v>0.63693256159314537</v>
      </c>
      <c r="N231" s="10">
        <f t="shared" si="17"/>
        <v>0.34099800828722737</v>
      </c>
      <c r="O231" t="s">
        <v>52</v>
      </c>
      <c r="P231" t="s">
        <v>51</v>
      </c>
    </row>
    <row r="232" spans="1:16" x14ac:dyDescent="0.3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s="2">
        <f t="shared" si="18"/>
        <v>2065900000</v>
      </c>
      <c r="K232" s="2">
        <f t="shared" si="15"/>
        <v>3364900000</v>
      </c>
      <c r="L232" s="2">
        <f t="shared" si="16"/>
        <v>1299000000</v>
      </c>
      <c r="M232" s="10">
        <f t="shared" si="19"/>
        <v>0.24981996094823045</v>
      </c>
      <c r="N232" s="10">
        <f t="shared" si="17"/>
        <v>9.6441537422137749E-2</v>
      </c>
      <c r="O232" t="s">
        <v>123</v>
      </c>
      <c r="P232" t="s">
        <v>35</v>
      </c>
    </row>
    <row r="233" spans="1:16" x14ac:dyDescent="0.3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s="2">
        <f t="shared" si="18"/>
        <v>1778900000</v>
      </c>
      <c r="K233" s="2">
        <f t="shared" si="15"/>
        <v>2927400000</v>
      </c>
      <c r="L233" s="2">
        <f t="shared" si="16"/>
        <v>1148500000</v>
      </c>
      <c r="M233" s="10">
        <f t="shared" si="19"/>
        <v>0.24728421550573565</v>
      </c>
      <c r="N233" s="10">
        <f t="shared" si="17"/>
        <v>9.7016438309878189E-2</v>
      </c>
      <c r="O233" t="s">
        <v>123</v>
      </c>
      <c r="P233" t="s">
        <v>35</v>
      </c>
    </row>
    <row r="234" spans="1:16" x14ac:dyDescent="0.3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s="2">
        <f t="shared" si="18"/>
        <v>1545300000</v>
      </c>
      <c r="K234" s="2">
        <f t="shared" si="15"/>
        <v>2875600000</v>
      </c>
      <c r="L234" s="2">
        <f t="shared" si="16"/>
        <v>1330300000</v>
      </c>
      <c r="M234" s="10">
        <f t="shared" si="19"/>
        <v>0.24089804808578374</v>
      </c>
      <c r="N234" s="10">
        <f t="shared" si="17"/>
        <v>0.1114434112423557</v>
      </c>
      <c r="O234" t="s">
        <v>123</v>
      </c>
      <c r="P234" t="s">
        <v>35</v>
      </c>
    </row>
    <row r="235" spans="1:16" x14ac:dyDescent="0.3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s="2">
        <f t="shared" si="18"/>
        <v>2209400000</v>
      </c>
      <c r="K235" s="2">
        <f t="shared" si="15"/>
        <v>3090800000</v>
      </c>
      <c r="L235" s="2">
        <f t="shared" si="16"/>
        <v>881400000</v>
      </c>
      <c r="M235" s="10">
        <f t="shared" si="19"/>
        <v>0.26546650748524847</v>
      </c>
      <c r="N235" s="10">
        <f t="shared" si="17"/>
        <v>7.570278882409022E-2</v>
      </c>
      <c r="O235" t="s">
        <v>123</v>
      </c>
      <c r="P235" t="s">
        <v>35</v>
      </c>
    </row>
    <row r="236" spans="1:16" x14ac:dyDescent="0.3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s="2">
        <f t="shared" si="18"/>
        <v>3033000000</v>
      </c>
      <c r="K236" s="2">
        <f t="shared" si="15"/>
        <v>4921000000</v>
      </c>
      <c r="L236" s="2">
        <f t="shared" si="16"/>
        <v>1888000000</v>
      </c>
      <c r="M236" s="10">
        <f t="shared" si="19"/>
        <v>4.8677950006429715E-2</v>
      </c>
      <c r="N236" s="10">
        <f t="shared" si="17"/>
        <v>1.8675872711265865E-2</v>
      </c>
      <c r="O236" t="s">
        <v>27</v>
      </c>
      <c r="P236" t="s">
        <v>24</v>
      </c>
    </row>
    <row r="237" spans="1:16" x14ac:dyDescent="0.3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s="2">
        <f t="shared" si="18"/>
        <v>3251000000</v>
      </c>
      <c r="K237" s="2">
        <f t="shared" si="15"/>
        <v>5161000000</v>
      </c>
      <c r="L237" s="2">
        <f t="shared" si="16"/>
        <v>1910000000</v>
      </c>
      <c r="M237" s="10">
        <f t="shared" si="19"/>
        <v>5.6661982345966311E-2</v>
      </c>
      <c r="N237" s="10">
        <f t="shared" si="17"/>
        <v>2.0969654384963329E-2</v>
      </c>
      <c r="O237" t="s">
        <v>27</v>
      </c>
      <c r="P237" t="s">
        <v>24</v>
      </c>
    </row>
    <row r="238" spans="1:16" x14ac:dyDescent="0.3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s="2">
        <f t="shared" si="18"/>
        <v>3521000000</v>
      </c>
      <c r="K238" s="2">
        <f t="shared" si="15"/>
        <v>5712000000</v>
      </c>
      <c r="L238" s="2">
        <f t="shared" si="16"/>
        <v>2191000000</v>
      </c>
      <c r="M238" s="10">
        <f t="shared" si="19"/>
        <v>5.570998039617292E-2</v>
      </c>
      <c r="N238" s="10">
        <f t="shared" si="17"/>
        <v>2.1369146892159446E-2</v>
      </c>
      <c r="O238" t="s">
        <v>27</v>
      </c>
      <c r="P238" t="s">
        <v>24</v>
      </c>
    </row>
    <row r="239" spans="1:16" x14ac:dyDescent="0.3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s="2">
        <f t="shared" si="18"/>
        <v>4107000000</v>
      </c>
      <c r="K239" s="2">
        <f t="shared" si="15"/>
        <v>6543000000</v>
      </c>
      <c r="L239" s="2">
        <f t="shared" si="16"/>
        <v>2436000000</v>
      </c>
      <c r="M239" s="10">
        <f t="shared" si="19"/>
        <v>5.3831471212545057E-2</v>
      </c>
      <c r="N239" s="10">
        <f t="shared" si="17"/>
        <v>2.004179487601402E-2</v>
      </c>
      <c r="O239" t="s">
        <v>27</v>
      </c>
      <c r="P239" t="s">
        <v>24</v>
      </c>
    </row>
    <row r="240" spans="1:16" x14ac:dyDescent="0.3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s="2">
        <f t="shared" si="18"/>
        <v>8574000000</v>
      </c>
      <c r="K240" s="2">
        <f t="shared" si="15"/>
        <v>14202000000</v>
      </c>
      <c r="L240" s="2">
        <f t="shared" si="16"/>
        <v>5628000000</v>
      </c>
      <c r="M240" s="10">
        <f t="shared" si="19"/>
        <v>0.25517464424320824</v>
      </c>
      <c r="N240" s="10">
        <f t="shared" si="17"/>
        <v>0.10112117291936179</v>
      </c>
      <c r="O240" t="s">
        <v>126</v>
      </c>
      <c r="P240" t="s">
        <v>12</v>
      </c>
    </row>
    <row r="241" spans="1:16" x14ac:dyDescent="0.3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s="2">
        <f t="shared" si="18"/>
        <v>10528000000</v>
      </c>
      <c r="K241" s="2">
        <f t="shared" si="15"/>
        <v>13842000000</v>
      </c>
      <c r="L241" s="2">
        <f t="shared" si="16"/>
        <v>3314000000</v>
      </c>
      <c r="M241" s="10">
        <f t="shared" si="19"/>
        <v>0.25083357494926062</v>
      </c>
      <c r="N241" s="10">
        <f t="shared" si="17"/>
        <v>6.0053638735865465E-2</v>
      </c>
      <c r="O241" t="s">
        <v>126</v>
      </c>
      <c r="P241" t="s">
        <v>12</v>
      </c>
    </row>
    <row r="242" spans="1:16" x14ac:dyDescent="0.3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s="2">
        <f t="shared" si="18"/>
        <v>9093000000</v>
      </c>
      <c r="K242" s="2">
        <f t="shared" si="15"/>
        <v>12878000000</v>
      </c>
      <c r="L242" s="2">
        <f t="shared" si="16"/>
        <v>3785000000</v>
      </c>
      <c r="M242" s="10">
        <f t="shared" si="19"/>
        <v>0.27393588734551488</v>
      </c>
      <c r="N242" s="10">
        <f t="shared" si="17"/>
        <v>8.0513071408819206E-2</v>
      </c>
      <c r="O242" t="s">
        <v>126</v>
      </c>
      <c r="P242" t="s">
        <v>12</v>
      </c>
    </row>
    <row r="243" spans="1:16" x14ac:dyDescent="0.3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s="2">
        <f t="shared" si="18"/>
        <v>8539000000</v>
      </c>
      <c r="K243" s="2">
        <f t="shared" si="15"/>
        <v>9632000000</v>
      </c>
      <c r="L243" s="2">
        <f t="shared" si="16"/>
        <v>1093000000</v>
      </c>
      <c r="M243" s="10">
        <f t="shared" si="19"/>
        <v>0.2499416145522485</v>
      </c>
      <c r="N243" s="10">
        <f t="shared" si="17"/>
        <v>2.8362353063289825E-2</v>
      </c>
      <c r="O243" t="s">
        <v>126</v>
      </c>
      <c r="P243" t="s">
        <v>12</v>
      </c>
    </row>
    <row r="244" spans="1:16" x14ac:dyDescent="0.3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s="2">
        <f t="shared" si="18"/>
        <v>2090000000</v>
      </c>
      <c r="K244" s="2">
        <f t="shared" si="15"/>
        <v>5316000000</v>
      </c>
      <c r="L244" s="2">
        <f t="shared" si="16"/>
        <v>3226000000</v>
      </c>
      <c r="M244" s="10">
        <f t="shared" si="19"/>
        <v>0.29638715432649421</v>
      </c>
      <c r="N244" s="10">
        <f t="shared" si="17"/>
        <v>0.17986173059768065</v>
      </c>
      <c r="O244" t="s">
        <v>49</v>
      </c>
      <c r="P244" t="s">
        <v>46</v>
      </c>
    </row>
    <row r="245" spans="1:16" x14ac:dyDescent="0.3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s="2">
        <f t="shared" si="18"/>
        <v>2226000000</v>
      </c>
      <c r="K245" s="2">
        <f t="shared" si="15"/>
        <v>6739000000</v>
      </c>
      <c r="L245" s="2">
        <f t="shared" si="16"/>
        <v>4513000000</v>
      </c>
      <c r="M245" s="10">
        <f t="shared" si="19"/>
        <v>0.34987799179689527</v>
      </c>
      <c r="N245" s="10">
        <f t="shared" si="17"/>
        <v>0.2343076683453611</v>
      </c>
      <c r="O245" t="s">
        <v>49</v>
      </c>
      <c r="P245" t="s">
        <v>46</v>
      </c>
    </row>
    <row r="246" spans="1:16" x14ac:dyDescent="0.3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s="2">
        <f t="shared" si="18"/>
        <v>2163000000</v>
      </c>
      <c r="K246" s="2">
        <f t="shared" si="15"/>
        <v>5930000000</v>
      </c>
      <c r="L246" s="2">
        <f t="shared" si="16"/>
        <v>3767000000</v>
      </c>
      <c r="M246" s="10">
        <f t="shared" si="19"/>
        <v>0.30932137082051014</v>
      </c>
      <c r="N246" s="10">
        <f t="shared" si="17"/>
        <v>0.19649470554483334</v>
      </c>
      <c r="O246" t="s">
        <v>49</v>
      </c>
      <c r="P246" t="s">
        <v>46</v>
      </c>
    </row>
    <row r="247" spans="1:16" x14ac:dyDescent="0.3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s="2">
        <f t="shared" si="18"/>
        <v>2390000000</v>
      </c>
      <c r="K247" s="2">
        <f t="shared" si="15"/>
        <v>6019000000</v>
      </c>
      <c r="L247" s="2">
        <f t="shared" si="16"/>
        <v>3629000000</v>
      </c>
      <c r="M247" s="10">
        <f t="shared" si="19"/>
        <v>0.31700637278137678</v>
      </c>
      <c r="N247" s="10">
        <f t="shared" si="17"/>
        <v>0.1911307736872597</v>
      </c>
      <c r="O247" t="s">
        <v>49</v>
      </c>
      <c r="P247" t="s">
        <v>46</v>
      </c>
    </row>
    <row r="248" spans="1:16" x14ac:dyDescent="0.3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s="2">
        <f t="shared" si="18"/>
        <v>169645000</v>
      </c>
      <c r="K248" s="2">
        <f t="shared" si="15"/>
        <v>768671000</v>
      </c>
      <c r="L248" s="2">
        <f t="shared" si="16"/>
        <v>599026000</v>
      </c>
      <c r="M248" s="10">
        <f t="shared" si="19"/>
        <v>0.11800112340939251</v>
      </c>
      <c r="N248" s="10">
        <f t="shared" si="17"/>
        <v>9.1958381350974241E-2</v>
      </c>
      <c r="O248" t="s">
        <v>129</v>
      </c>
      <c r="P248" t="s">
        <v>51</v>
      </c>
    </row>
    <row r="249" spans="1:16" x14ac:dyDescent="0.3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s="2">
        <f t="shared" si="18"/>
        <v>190390000</v>
      </c>
      <c r="K249" s="2">
        <f t="shared" si="15"/>
        <v>891095000</v>
      </c>
      <c r="L249" s="2">
        <f t="shared" si="16"/>
        <v>700705000</v>
      </c>
      <c r="M249" s="10">
        <f t="shared" si="19"/>
        <v>0.12402512862581727</v>
      </c>
      <c r="N249" s="10">
        <f t="shared" si="17"/>
        <v>9.7526108612160628E-2</v>
      </c>
      <c r="O249" t="s">
        <v>129</v>
      </c>
      <c r="P249" t="s">
        <v>51</v>
      </c>
    </row>
    <row r="250" spans="1:16" x14ac:dyDescent="0.3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s="2">
        <f t="shared" si="18"/>
        <v>265101000</v>
      </c>
      <c r="K250" s="2">
        <f t="shared" si="15"/>
        <v>999696000</v>
      </c>
      <c r="L250" s="2">
        <f t="shared" si="16"/>
        <v>734595000</v>
      </c>
      <c r="M250" s="10">
        <f t="shared" si="19"/>
        <v>0.11046464730398664</v>
      </c>
      <c r="N250" s="10">
        <f t="shared" si="17"/>
        <v>8.1171453708199351E-2</v>
      </c>
      <c r="O250" t="s">
        <v>129</v>
      </c>
      <c r="P250" t="s">
        <v>51</v>
      </c>
    </row>
    <row r="251" spans="1:16" x14ac:dyDescent="0.3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s="2">
        <f t="shared" si="18"/>
        <v>314096000</v>
      </c>
      <c r="K251" s="2">
        <f t="shared" si="15"/>
        <v>1139269000</v>
      </c>
      <c r="L251" s="2">
        <f t="shared" si="16"/>
        <v>825173000</v>
      </c>
      <c r="M251" s="10">
        <f t="shared" si="19"/>
        <v>0.10494555450030907</v>
      </c>
      <c r="N251" s="10">
        <f t="shared" si="17"/>
        <v>7.6012107802181511E-2</v>
      </c>
      <c r="O251" t="s">
        <v>129</v>
      </c>
      <c r="P251" t="s">
        <v>51</v>
      </c>
    </row>
    <row r="252" spans="1:16" x14ac:dyDescent="0.3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s="2">
        <f t="shared" si="18"/>
        <v>835164000</v>
      </c>
      <c r="K252" s="2">
        <f t="shared" si="15"/>
        <v>1703691000</v>
      </c>
      <c r="L252" s="2">
        <f t="shared" si="16"/>
        <v>868527000</v>
      </c>
      <c r="M252" s="10">
        <f t="shared" si="19"/>
        <v>0.70033502145781612</v>
      </c>
      <c r="N252" s="10">
        <f t="shared" si="17"/>
        <v>0.35702476281302925</v>
      </c>
      <c r="O252" t="s">
        <v>52</v>
      </c>
      <c r="P252" t="s">
        <v>51</v>
      </c>
    </row>
    <row r="253" spans="1:16" x14ac:dyDescent="0.3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s="2">
        <f t="shared" si="18"/>
        <v>954861000</v>
      </c>
      <c r="K253" s="2">
        <f t="shared" si="15"/>
        <v>1874734000</v>
      </c>
      <c r="L253" s="2">
        <f t="shared" si="16"/>
        <v>919873000</v>
      </c>
      <c r="M253" s="10">
        <f t="shared" si="19"/>
        <v>0.65418593590301466</v>
      </c>
      <c r="N253" s="10">
        <f t="shared" si="17"/>
        <v>0.32098845991853442</v>
      </c>
      <c r="O253" t="s">
        <v>52</v>
      </c>
      <c r="P253" t="s">
        <v>51</v>
      </c>
    </row>
    <row r="254" spans="1:16" x14ac:dyDescent="0.3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s="2">
        <f t="shared" si="18"/>
        <v>1243077000</v>
      </c>
      <c r="K254" s="2">
        <f t="shared" si="15"/>
        <v>2232150000</v>
      </c>
      <c r="L254" s="2">
        <f t="shared" si="16"/>
        <v>989073000</v>
      </c>
      <c r="M254" s="10">
        <f t="shared" si="19"/>
        <v>0.63077250875731472</v>
      </c>
      <c r="N254" s="10">
        <f t="shared" si="17"/>
        <v>0.2794973713926589</v>
      </c>
      <c r="O254" t="s">
        <v>52</v>
      </c>
      <c r="P254" t="s">
        <v>51</v>
      </c>
    </row>
    <row r="255" spans="1:16" x14ac:dyDescent="0.3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s="2">
        <f t="shared" si="18"/>
        <v>1347099000</v>
      </c>
      <c r="K255" s="2">
        <f t="shared" si="15"/>
        <v>2342425000</v>
      </c>
      <c r="L255" s="2">
        <f t="shared" si="16"/>
        <v>995326000</v>
      </c>
      <c r="M255" s="10">
        <f t="shared" si="19"/>
        <v>0.6393341323105115</v>
      </c>
      <c r="N255" s="10">
        <f t="shared" si="17"/>
        <v>0.27166115652628886</v>
      </c>
      <c r="O255" t="s">
        <v>52</v>
      </c>
      <c r="P255" t="s">
        <v>51</v>
      </c>
    </row>
    <row r="256" spans="1:16" x14ac:dyDescent="0.3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s="2">
        <f t="shared" si="18"/>
        <v>3469000000</v>
      </c>
      <c r="K256" s="2">
        <f t="shared" si="15"/>
        <v>4811000000</v>
      </c>
      <c r="L256" s="2">
        <f t="shared" si="16"/>
        <v>1342000000</v>
      </c>
      <c r="M256" s="10">
        <f t="shared" si="19"/>
        <v>0.31127070393374745</v>
      </c>
      <c r="N256" s="10">
        <f t="shared" si="17"/>
        <v>8.6827122153209105E-2</v>
      </c>
      <c r="O256" t="s">
        <v>132</v>
      </c>
      <c r="P256" t="s">
        <v>18</v>
      </c>
    </row>
    <row r="257" spans="1:16" x14ac:dyDescent="0.3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s="2">
        <f t="shared" si="18"/>
        <v>3691000000</v>
      </c>
      <c r="K257" s="2">
        <f t="shared" si="15"/>
        <v>5463000000</v>
      </c>
      <c r="L257" s="2">
        <f t="shared" si="16"/>
        <v>1772000000</v>
      </c>
      <c r="M257" s="10">
        <f t="shared" si="19"/>
        <v>0.34393099974817432</v>
      </c>
      <c r="N257" s="10">
        <f t="shared" si="17"/>
        <v>0.11155880130949383</v>
      </c>
      <c r="O257" t="s">
        <v>132</v>
      </c>
      <c r="P257" t="s">
        <v>18</v>
      </c>
    </row>
    <row r="258" spans="1:16" x14ac:dyDescent="0.3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s="2">
        <f t="shared" si="18"/>
        <v>3693000000</v>
      </c>
      <c r="K258" s="2">
        <f t="shared" ref="K258:K321" si="20">E258 - F258</f>
        <v>6267000000</v>
      </c>
      <c r="L258" s="2">
        <f t="shared" ref="L258:L321" si="21">K258 - J258</f>
        <v>2574000000</v>
      </c>
      <c r="M258" s="10">
        <f t="shared" si="19"/>
        <v>0.39881634211531114</v>
      </c>
      <c r="N258" s="10">
        <f t="shared" ref="N258:N321" si="22">L258 / E258</f>
        <v>0.16380297823596793</v>
      </c>
      <c r="O258" t="s">
        <v>132</v>
      </c>
      <c r="P258" t="s">
        <v>18</v>
      </c>
    </row>
    <row r="259" spans="1:16" x14ac:dyDescent="0.3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s="2">
        <f t="shared" ref="J259:J322" si="23">G259 + H259 + I259</f>
        <v>3935000000</v>
      </c>
      <c r="K259" s="2">
        <f t="shared" si="20"/>
        <v>7006000000</v>
      </c>
      <c r="L259" s="2">
        <f t="shared" si="21"/>
        <v>3071000000</v>
      </c>
      <c r="M259" s="10">
        <f t="shared" ref="M259:M322" si="24">1-(F259/E259)</f>
        <v>0.42748184758069441</v>
      </c>
      <c r="N259" s="10">
        <f t="shared" si="22"/>
        <v>0.18738178046250534</v>
      </c>
      <c r="O259" t="s">
        <v>132</v>
      </c>
      <c r="P259" t="s">
        <v>18</v>
      </c>
    </row>
    <row r="260" spans="1:16" x14ac:dyDescent="0.3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2">
        <f t="shared" si="23"/>
        <v>4173500000</v>
      </c>
      <c r="K260" s="2">
        <f t="shared" si="20"/>
        <v>6153500000</v>
      </c>
      <c r="L260" s="2">
        <f t="shared" si="21"/>
        <v>1980000000</v>
      </c>
      <c r="M260" s="10">
        <f t="shared" si="24"/>
        <v>0.94758157655646069</v>
      </c>
      <c r="N260" s="10">
        <f t="shared" si="22"/>
        <v>0.30490152296770817</v>
      </c>
      <c r="O260" t="s">
        <v>65</v>
      </c>
      <c r="P260" t="s">
        <v>24</v>
      </c>
    </row>
    <row r="261" spans="1:16" x14ac:dyDescent="0.3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2">
        <f t="shared" si="23"/>
        <v>4716800000</v>
      </c>
      <c r="K261" s="2">
        <f t="shared" si="20"/>
        <v>7284500000</v>
      </c>
      <c r="L261" s="2">
        <f t="shared" si="21"/>
        <v>2567700000</v>
      </c>
      <c r="M261" s="10">
        <f t="shared" si="24"/>
        <v>0.94968971631205679</v>
      </c>
      <c r="N261" s="10">
        <f t="shared" si="22"/>
        <v>0.33475438047559447</v>
      </c>
      <c r="O261" t="s">
        <v>65</v>
      </c>
      <c r="P261" t="s">
        <v>24</v>
      </c>
    </row>
    <row r="262" spans="1:16" x14ac:dyDescent="0.3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2">
        <f t="shared" si="23"/>
        <v>6281700000</v>
      </c>
      <c r="K262" s="2">
        <f t="shared" si="20"/>
        <v>8835900000</v>
      </c>
      <c r="L262" s="2">
        <f t="shared" si="21"/>
        <v>2554200000</v>
      </c>
      <c r="M262" s="10">
        <f t="shared" si="24"/>
        <v>0.95461322385479686</v>
      </c>
      <c r="N262" s="10">
        <f t="shared" si="22"/>
        <v>0.27595073465859982</v>
      </c>
      <c r="O262" t="s">
        <v>65</v>
      </c>
      <c r="P262" t="s">
        <v>24</v>
      </c>
    </row>
    <row r="263" spans="1:16" x14ac:dyDescent="0.3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2">
        <f t="shared" si="23"/>
        <v>7586800000</v>
      </c>
      <c r="K263" s="2">
        <f t="shared" si="20"/>
        <v>10791200000</v>
      </c>
      <c r="L263" s="2">
        <f t="shared" si="21"/>
        <v>3204400000</v>
      </c>
      <c r="M263" s="10">
        <f t="shared" si="24"/>
        <v>0.96099454992341393</v>
      </c>
      <c r="N263" s="10">
        <f t="shared" si="22"/>
        <v>0.28536316033199161</v>
      </c>
      <c r="O263" t="s">
        <v>65</v>
      </c>
      <c r="P263" t="s">
        <v>24</v>
      </c>
    </row>
    <row r="264" spans="1:16" x14ac:dyDescent="0.3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2">
        <f t="shared" si="23"/>
        <v>1820014000</v>
      </c>
      <c r="K264" s="2">
        <f t="shared" si="20"/>
        <v>2396026000</v>
      </c>
      <c r="L264" s="2">
        <f t="shared" si="21"/>
        <v>576012000</v>
      </c>
      <c r="M264" s="10">
        <f t="shared" si="24"/>
        <v>0.82316504211288644</v>
      </c>
      <c r="N264" s="10">
        <f t="shared" si="22"/>
        <v>0.19789140111064235</v>
      </c>
      <c r="O264" t="s">
        <v>135</v>
      </c>
      <c r="P264" t="s">
        <v>24</v>
      </c>
    </row>
    <row r="265" spans="1:16" x14ac:dyDescent="0.3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2">
        <f t="shared" si="23"/>
        <v>2035242000</v>
      </c>
      <c r="K265" s="2">
        <f t="shared" si="20"/>
        <v>2798326000</v>
      </c>
      <c r="L265" s="2">
        <f t="shared" si="21"/>
        <v>763084000</v>
      </c>
      <c r="M265" s="10">
        <f t="shared" si="24"/>
        <v>0.82238326412854723</v>
      </c>
      <c r="N265" s="10">
        <f t="shared" si="22"/>
        <v>0.22425818533089723</v>
      </c>
      <c r="O265" t="s">
        <v>135</v>
      </c>
      <c r="P265" t="s">
        <v>24</v>
      </c>
    </row>
    <row r="266" spans="1:16" x14ac:dyDescent="0.3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2">
        <f t="shared" si="23"/>
        <v>2893350000</v>
      </c>
      <c r="K266" s="2">
        <f t="shared" si="20"/>
        <v>3674486000</v>
      </c>
      <c r="L266" s="2">
        <f t="shared" si="21"/>
        <v>781136000</v>
      </c>
      <c r="M266" s="10">
        <f t="shared" si="24"/>
        <v>0.83034221437938094</v>
      </c>
      <c r="N266" s="10">
        <f t="shared" si="22"/>
        <v>0.17651725873263693</v>
      </c>
      <c r="O266" t="s">
        <v>135</v>
      </c>
      <c r="P266" t="s">
        <v>24</v>
      </c>
    </row>
    <row r="267" spans="1:16" x14ac:dyDescent="0.3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2">
        <f t="shared" si="23"/>
        <v>3106344000</v>
      </c>
      <c r="K267" s="2">
        <f t="shared" si="20"/>
        <v>4017357000</v>
      </c>
      <c r="L267" s="2">
        <f t="shared" si="21"/>
        <v>911013000</v>
      </c>
      <c r="M267" s="10">
        <f t="shared" si="24"/>
        <v>0.8375648106431538</v>
      </c>
      <c r="N267" s="10">
        <f t="shared" si="22"/>
        <v>0.18993393687403223</v>
      </c>
      <c r="O267" t="s">
        <v>135</v>
      </c>
      <c r="P267" t="s">
        <v>24</v>
      </c>
    </row>
    <row r="268" spans="1:16" x14ac:dyDescent="0.3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s="2">
        <f t="shared" si="23"/>
        <v>200900000</v>
      </c>
      <c r="K268" s="2">
        <f t="shared" si="20"/>
        <v>3113300000</v>
      </c>
      <c r="L268" s="2">
        <f t="shared" si="21"/>
        <v>2912400000</v>
      </c>
      <c r="M268" s="10">
        <f t="shared" si="24"/>
        <v>0.51004259501965921</v>
      </c>
      <c r="N268" s="10">
        <f t="shared" si="22"/>
        <v>0.47712975098296201</v>
      </c>
      <c r="O268" t="s">
        <v>137</v>
      </c>
      <c r="P268" t="s">
        <v>58</v>
      </c>
    </row>
    <row r="269" spans="1:16" x14ac:dyDescent="0.3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s="2">
        <f t="shared" si="23"/>
        <v>150200000</v>
      </c>
      <c r="K269" s="2">
        <f t="shared" si="20"/>
        <v>2520200000</v>
      </c>
      <c r="L269" s="2">
        <f t="shared" si="21"/>
        <v>2370000000</v>
      </c>
      <c r="M269" s="10">
        <f t="shared" si="24"/>
        <v>0.46033572615851093</v>
      </c>
      <c r="N269" s="10">
        <f t="shared" si="22"/>
        <v>0.4329004329004329</v>
      </c>
      <c r="O269" t="s">
        <v>137</v>
      </c>
      <c r="P269" t="s">
        <v>58</v>
      </c>
    </row>
    <row r="270" spans="1:16" x14ac:dyDescent="0.3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s="2">
        <f t="shared" si="23"/>
        <v>205200000</v>
      </c>
      <c r="K270" s="2">
        <f t="shared" si="20"/>
        <v>1778500000</v>
      </c>
      <c r="L270" s="2">
        <f t="shared" si="21"/>
        <v>1573300000</v>
      </c>
      <c r="M270" s="10">
        <f t="shared" si="24"/>
        <v>0.37495783437341879</v>
      </c>
      <c r="N270" s="10">
        <f t="shared" si="22"/>
        <v>0.33169590150109629</v>
      </c>
      <c r="O270" t="s">
        <v>137</v>
      </c>
      <c r="P270" t="s">
        <v>58</v>
      </c>
    </row>
    <row r="271" spans="1:16" x14ac:dyDescent="0.3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s="2">
        <f t="shared" si="23"/>
        <v>319000000</v>
      </c>
      <c r="K271" s="2">
        <f t="shared" si="20"/>
        <v>1547100000</v>
      </c>
      <c r="L271" s="2">
        <f t="shared" si="21"/>
        <v>1228100000</v>
      </c>
      <c r="M271" s="10">
        <f t="shared" si="24"/>
        <v>0.35909755588050973</v>
      </c>
      <c r="N271" s="10">
        <f t="shared" si="22"/>
        <v>0.2850544298215073</v>
      </c>
      <c r="O271" t="s">
        <v>137</v>
      </c>
      <c r="P271" t="s">
        <v>58</v>
      </c>
    </row>
    <row r="272" spans="1:16" x14ac:dyDescent="0.3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s="2">
        <f t="shared" si="23"/>
        <v>3870000000</v>
      </c>
      <c r="K272" s="2">
        <f t="shared" si="20"/>
        <v>5138000000</v>
      </c>
      <c r="L272" s="2">
        <f t="shared" si="21"/>
        <v>1268000000</v>
      </c>
      <c r="M272" s="10">
        <f t="shared" si="24"/>
        <v>0.93197895882459636</v>
      </c>
      <c r="N272" s="10">
        <f t="shared" si="22"/>
        <v>0.23000181389443133</v>
      </c>
      <c r="O272" t="s">
        <v>139</v>
      </c>
      <c r="P272" t="s">
        <v>46</v>
      </c>
    </row>
    <row r="273" spans="1:16" x14ac:dyDescent="0.3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s="2">
        <f t="shared" si="23"/>
        <v>3723000000</v>
      </c>
      <c r="K273" s="2">
        <f t="shared" si="20"/>
        <v>4917000000</v>
      </c>
      <c r="L273" s="2">
        <f t="shared" si="21"/>
        <v>1194000000</v>
      </c>
      <c r="M273" s="10">
        <f t="shared" si="24"/>
        <v>0.95791934541203971</v>
      </c>
      <c r="N273" s="10">
        <f t="shared" si="22"/>
        <v>0.23261250730566921</v>
      </c>
      <c r="O273" t="s">
        <v>139</v>
      </c>
      <c r="P273" t="s">
        <v>46</v>
      </c>
    </row>
    <row r="274" spans="1:16" x14ac:dyDescent="0.3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s="2">
        <f t="shared" si="23"/>
        <v>3711000000</v>
      </c>
      <c r="K274" s="2">
        <f t="shared" si="20"/>
        <v>5182000000</v>
      </c>
      <c r="L274" s="2">
        <f t="shared" si="21"/>
        <v>1471000000</v>
      </c>
      <c r="M274" s="10">
        <f t="shared" si="24"/>
        <v>0.97004867090977165</v>
      </c>
      <c r="N274" s="10">
        <f t="shared" si="22"/>
        <v>0.27536503182328714</v>
      </c>
      <c r="O274" t="s">
        <v>139</v>
      </c>
      <c r="P274" t="s">
        <v>46</v>
      </c>
    </row>
    <row r="275" spans="1:16" x14ac:dyDescent="0.3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s="2">
        <f t="shared" si="23"/>
        <v>3561000000</v>
      </c>
      <c r="K275" s="2">
        <f t="shared" si="20"/>
        <v>5039000000</v>
      </c>
      <c r="L275" s="2">
        <f t="shared" si="21"/>
        <v>1478000000</v>
      </c>
      <c r="M275" s="10">
        <f t="shared" si="24"/>
        <v>0.95507960576194084</v>
      </c>
      <c r="N275" s="10">
        <f t="shared" si="22"/>
        <v>0.28013646702047007</v>
      </c>
      <c r="O275" t="s">
        <v>139</v>
      </c>
      <c r="P275" t="s">
        <v>46</v>
      </c>
    </row>
    <row r="276" spans="1:16" x14ac:dyDescent="0.3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s="2">
        <f t="shared" si="23"/>
        <v>746300000</v>
      </c>
      <c r="K276" s="2">
        <f t="shared" si="20"/>
        <v>1291400000</v>
      </c>
      <c r="L276" s="2">
        <f t="shared" si="21"/>
        <v>545100000</v>
      </c>
      <c r="M276" s="10">
        <f t="shared" si="24"/>
        <v>0.44197268900373043</v>
      </c>
      <c r="N276" s="10">
        <f t="shared" si="22"/>
        <v>0.18655669256305829</v>
      </c>
      <c r="O276" t="s">
        <v>141</v>
      </c>
      <c r="P276" t="s">
        <v>35</v>
      </c>
    </row>
    <row r="277" spans="1:16" x14ac:dyDescent="0.3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s="2">
        <f t="shared" si="23"/>
        <v>815800000</v>
      </c>
      <c r="K277" s="2">
        <f t="shared" si="20"/>
        <v>1438000000</v>
      </c>
      <c r="L277" s="2">
        <f t="shared" si="21"/>
        <v>622200000</v>
      </c>
      <c r="M277" s="10">
        <f t="shared" si="24"/>
        <v>0.45017687756315938</v>
      </c>
      <c r="N277" s="10">
        <f t="shared" si="22"/>
        <v>0.19478445981905268</v>
      </c>
      <c r="O277" t="s">
        <v>141</v>
      </c>
      <c r="P277" t="s">
        <v>35</v>
      </c>
    </row>
    <row r="278" spans="1:16" x14ac:dyDescent="0.3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s="2">
        <f t="shared" si="23"/>
        <v>811700000</v>
      </c>
      <c r="K278" s="2">
        <f t="shared" si="20"/>
        <v>1452900000</v>
      </c>
      <c r="L278" s="2">
        <f t="shared" si="21"/>
        <v>641200000</v>
      </c>
      <c r="M278" s="10">
        <f t="shared" si="24"/>
        <v>0.44059315866084425</v>
      </c>
      <c r="N278" s="10">
        <f t="shared" si="22"/>
        <v>0.19444444444444445</v>
      </c>
      <c r="O278" t="s">
        <v>141</v>
      </c>
      <c r="P278" t="s">
        <v>35</v>
      </c>
    </row>
    <row r="279" spans="1:16" x14ac:dyDescent="0.3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s="2">
        <f t="shared" si="23"/>
        <v>837600000</v>
      </c>
      <c r="K279" s="2">
        <f t="shared" si="20"/>
        <v>1511800000</v>
      </c>
      <c r="L279" s="2">
        <f t="shared" si="21"/>
        <v>674200000</v>
      </c>
      <c r="M279" s="10">
        <f t="shared" si="24"/>
        <v>0.44532814893366324</v>
      </c>
      <c r="N279" s="10">
        <f t="shared" si="22"/>
        <v>0.19859785554377282</v>
      </c>
      <c r="O279" t="s">
        <v>141</v>
      </c>
      <c r="P279" t="s">
        <v>35</v>
      </c>
    </row>
    <row r="280" spans="1:16" x14ac:dyDescent="0.3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s="2">
        <f t="shared" si="23"/>
        <v>3534000000</v>
      </c>
      <c r="K280" s="2">
        <f t="shared" si="20"/>
        <v>5235000000</v>
      </c>
      <c r="L280" s="2">
        <f t="shared" si="21"/>
        <v>1701000000</v>
      </c>
      <c r="M280" s="10">
        <f t="shared" si="24"/>
        <v>0.42505683663527116</v>
      </c>
      <c r="N280" s="10">
        <f t="shared" si="22"/>
        <v>0.13811302370899642</v>
      </c>
      <c r="O280" t="s">
        <v>143</v>
      </c>
      <c r="P280" t="s">
        <v>82</v>
      </c>
    </row>
    <row r="281" spans="1:16" x14ac:dyDescent="0.3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s="2">
        <f t="shared" si="23"/>
        <v>3589000000</v>
      </c>
      <c r="K281" s="2">
        <f t="shared" si="20"/>
        <v>6150000000</v>
      </c>
      <c r="L281" s="2">
        <f t="shared" si="21"/>
        <v>2561000000</v>
      </c>
      <c r="M281" s="10">
        <f t="shared" si="24"/>
        <v>0.32232704402515722</v>
      </c>
      <c r="N281" s="10">
        <f t="shared" si="22"/>
        <v>0.13422431865828091</v>
      </c>
      <c r="O281" t="s">
        <v>143</v>
      </c>
      <c r="P281" t="s">
        <v>82</v>
      </c>
    </row>
    <row r="282" spans="1:16" x14ac:dyDescent="0.3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s="2">
        <f t="shared" si="23"/>
        <v>3469000000</v>
      </c>
      <c r="K282" s="2">
        <f t="shared" si="20"/>
        <v>7076000000</v>
      </c>
      <c r="L282" s="2">
        <f t="shared" si="21"/>
        <v>3607000000</v>
      </c>
      <c r="M282" s="10">
        <f t="shared" si="24"/>
        <v>0.30598918918918916</v>
      </c>
      <c r="N282" s="10">
        <f t="shared" si="22"/>
        <v>0.15597837837837839</v>
      </c>
      <c r="O282" t="s">
        <v>143</v>
      </c>
      <c r="P282" t="s">
        <v>82</v>
      </c>
    </row>
    <row r="283" spans="1:16" x14ac:dyDescent="0.3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s="2">
        <f t="shared" si="23"/>
        <v>2563000000</v>
      </c>
      <c r="K283" s="2">
        <f t="shared" si="20"/>
        <v>2469000000</v>
      </c>
      <c r="L283" s="2">
        <f t="shared" si="21"/>
        <v>-94000000</v>
      </c>
      <c r="M283" s="10">
        <f t="shared" si="24"/>
        <v>0.19343465998119713</v>
      </c>
      <c r="N283" s="10">
        <f t="shared" si="22"/>
        <v>-7.3644625509244749E-3</v>
      </c>
      <c r="O283" t="s">
        <v>143</v>
      </c>
      <c r="P283" t="s">
        <v>82</v>
      </c>
    </row>
    <row r="284" spans="1:16" x14ac:dyDescent="0.3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s="2">
        <f t="shared" si="23"/>
        <v>1042251000</v>
      </c>
      <c r="K284" s="2">
        <f t="shared" si="20"/>
        <v>1717571000</v>
      </c>
      <c r="L284" s="2">
        <f t="shared" si="21"/>
        <v>675320000</v>
      </c>
      <c r="M284" s="10">
        <f t="shared" si="24"/>
        <v>0.15120643662933897</v>
      </c>
      <c r="N284" s="10">
        <f t="shared" si="22"/>
        <v>5.9451825155714184E-2</v>
      </c>
      <c r="O284" t="s">
        <v>145</v>
      </c>
      <c r="P284" t="s">
        <v>12</v>
      </c>
    </row>
    <row r="285" spans="1:16" x14ac:dyDescent="0.3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s="2">
        <f t="shared" si="23"/>
        <v>1153445000</v>
      </c>
      <c r="K285" s="2">
        <f t="shared" si="20"/>
        <v>1836095000</v>
      </c>
      <c r="L285" s="2">
        <f t="shared" si="21"/>
        <v>682650000</v>
      </c>
      <c r="M285" s="10">
        <f t="shared" si="24"/>
        <v>0.14398400699619418</v>
      </c>
      <c r="N285" s="10">
        <f t="shared" si="22"/>
        <v>5.3532460126492348E-2</v>
      </c>
      <c r="O285" t="s">
        <v>145</v>
      </c>
      <c r="P285" t="s">
        <v>12</v>
      </c>
    </row>
    <row r="286" spans="1:16" x14ac:dyDescent="0.3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s="2">
        <f t="shared" si="23"/>
        <v>1259234000</v>
      </c>
      <c r="K286" s="2">
        <f t="shared" si="20"/>
        <v>2007652000</v>
      </c>
      <c r="L286" s="2">
        <f t="shared" si="21"/>
        <v>748418000</v>
      </c>
      <c r="M286" s="10">
        <f t="shared" si="24"/>
        <v>0.14904543533450876</v>
      </c>
      <c r="N286" s="10">
        <f t="shared" si="22"/>
        <v>5.5561564764302955E-2</v>
      </c>
      <c r="O286" t="s">
        <v>145</v>
      </c>
      <c r="P286" t="s">
        <v>12</v>
      </c>
    </row>
    <row r="287" spans="1:16" x14ac:dyDescent="0.3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s="2">
        <f t="shared" si="23"/>
        <v>1410170000</v>
      </c>
      <c r="K287" s="2">
        <f t="shared" si="20"/>
        <v>2268480000</v>
      </c>
      <c r="L287" s="2">
        <f t="shared" si="21"/>
        <v>858310000</v>
      </c>
      <c r="M287" s="10">
        <f t="shared" si="24"/>
        <v>0.16833376817775847</v>
      </c>
      <c r="N287" s="10">
        <f t="shared" si="22"/>
        <v>6.36913512857296E-2</v>
      </c>
      <c r="O287" t="s">
        <v>145</v>
      </c>
      <c r="P287" t="s">
        <v>12</v>
      </c>
    </row>
    <row r="288" spans="1:16" x14ac:dyDescent="0.3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s="2">
        <f t="shared" si="23"/>
        <v>1901000000</v>
      </c>
      <c r="K288" s="2">
        <f t="shared" si="20"/>
        <v>2810000000</v>
      </c>
      <c r="L288" s="2">
        <f t="shared" si="21"/>
        <v>909000000</v>
      </c>
      <c r="M288" s="10">
        <f t="shared" si="24"/>
        <v>0.34457388105456777</v>
      </c>
      <c r="N288" s="10">
        <f t="shared" si="22"/>
        <v>0.1114653586756591</v>
      </c>
      <c r="O288" t="s">
        <v>147</v>
      </c>
      <c r="P288" t="s">
        <v>18</v>
      </c>
    </row>
    <row r="289" spans="1:16" x14ac:dyDescent="0.3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s="2">
        <f t="shared" si="23"/>
        <v>2164000000</v>
      </c>
      <c r="K289" s="2">
        <f t="shared" si="20"/>
        <v>3135000000</v>
      </c>
      <c r="L289" s="2">
        <f t="shared" si="21"/>
        <v>971000000</v>
      </c>
      <c r="M289" s="10">
        <f t="shared" si="24"/>
        <v>0.34420289855072461</v>
      </c>
      <c r="N289" s="10">
        <f t="shared" si="22"/>
        <v>0.10660957400087835</v>
      </c>
      <c r="O289" t="s">
        <v>147</v>
      </c>
      <c r="P289" t="s">
        <v>18</v>
      </c>
    </row>
    <row r="290" spans="1:16" x14ac:dyDescent="0.3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s="2">
        <f t="shared" si="23"/>
        <v>2214000000</v>
      </c>
      <c r="K290" s="2">
        <f t="shared" si="20"/>
        <v>3328000000</v>
      </c>
      <c r="L290" s="2">
        <f t="shared" si="21"/>
        <v>1114000000</v>
      </c>
      <c r="M290" s="10">
        <f t="shared" si="24"/>
        <v>0.34119335657166294</v>
      </c>
      <c r="N290" s="10">
        <f t="shared" si="22"/>
        <v>0.11420955505433668</v>
      </c>
      <c r="O290" t="s">
        <v>147</v>
      </c>
      <c r="P290" t="s">
        <v>18</v>
      </c>
    </row>
    <row r="291" spans="1:16" x14ac:dyDescent="0.3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s="2">
        <f t="shared" si="23"/>
        <v>6993000000</v>
      </c>
      <c r="K291" s="2">
        <f t="shared" si="20"/>
        <v>10348000000</v>
      </c>
      <c r="L291" s="2">
        <f t="shared" si="21"/>
        <v>3355000000</v>
      </c>
      <c r="M291" s="10">
        <f t="shared" si="24"/>
        <v>0.3567906768265352</v>
      </c>
      <c r="N291" s="10">
        <f t="shared" si="22"/>
        <v>0.11567768851498121</v>
      </c>
      <c r="O291" t="s">
        <v>147</v>
      </c>
      <c r="P291" t="s">
        <v>18</v>
      </c>
    </row>
    <row r="292" spans="1:16" x14ac:dyDescent="0.3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s="2">
        <f t="shared" si="23"/>
        <v>8742000000</v>
      </c>
      <c r="K292" s="2">
        <f t="shared" si="20"/>
        <v>11219000000</v>
      </c>
      <c r="L292" s="2">
        <f t="shared" si="21"/>
        <v>2477000000</v>
      </c>
      <c r="M292" s="10">
        <f t="shared" si="24"/>
        <v>0.38528108794944882</v>
      </c>
      <c r="N292" s="10">
        <f t="shared" si="22"/>
        <v>8.5064734365877956E-2</v>
      </c>
      <c r="O292" t="s">
        <v>80</v>
      </c>
      <c r="P292" t="s">
        <v>24</v>
      </c>
    </row>
    <row r="293" spans="1:16" x14ac:dyDescent="0.3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s="2">
        <f t="shared" si="23"/>
        <v>9339000000</v>
      </c>
      <c r="K293" s="2">
        <f t="shared" si="20"/>
        <v>11515000000</v>
      </c>
      <c r="L293" s="2">
        <f t="shared" si="21"/>
        <v>2176000000</v>
      </c>
      <c r="M293" s="10">
        <f t="shared" si="24"/>
        <v>0.35562075355157508</v>
      </c>
      <c r="N293" s="10">
        <f t="shared" si="22"/>
        <v>6.7201976528721438E-2</v>
      </c>
      <c r="O293" t="s">
        <v>80</v>
      </c>
      <c r="P293" t="s">
        <v>24</v>
      </c>
    </row>
    <row r="294" spans="1:16" x14ac:dyDescent="0.3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s="2">
        <f t="shared" si="23"/>
        <v>10276000000</v>
      </c>
      <c r="K294" s="2">
        <f t="shared" si="20"/>
        <v>13580000000</v>
      </c>
      <c r="L294" s="2">
        <f t="shared" si="21"/>
        <v>3304000000</v>
      </c>
      <c r="M294" s="10">
        <f t="shared" si="24"/>
        <v>0.38895571976857424</v>
      </c>
      <c r="N294" s="10">
        <f t="shared" si="22"/>
        <v>9.4632525634415987E-2</v>
      </c>
      <c r="O294" t="s">
        <v>80</v>
      </c>
      <c r="P294" t="s">
        <v>24</v>
      </c>
    </row>
    <row r="295" spans="1:16" x14ac:dyDescent="0.3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s="2">
        <f t="shared" si="23"/>
        <v>11259000000</v>
      </c>
      <c r="K295" s="2">
        <f t="shared" si="20"/>
        <v>14586000000</v>
      </c>
      <c r="L295" s="2">
        <f t="shared" si="21"/>
        <v>3327000000</v>
      </c>
      <c r="M295" s="10">
        <f t="shared" si="24"/>
        <v>0.38509874326750448</v>
      </c>
      <c r="N295" s="10">
        <f t="shared" si="22"/>
        <v>8.7839264969901784E-2</v>
      </c>
      <c r="O295" t="s">
        <v>80</v>
      </c>
      <c r="P295" t="s">
        <v>24</v>
      </c>
    </row>
    <row r="296" spans="1:16" x14ac:dyDescent="0.3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s="2">
        <f t="shared" si="23"/>
        <v>14000000</v>
      </c>
      <c r="K296" s="2">
        <f t="shared" si="20"/>
        <v>634000000</v>
      </c>
      <c r="L296" s="2">
        <f t="shared" si="21"/>
        <v>620000000</v>
      </c>
      <c r="M296" s="10">
        <f t="shared" si="24"/>
        <v>0.15422038433471175</v>
      </c>
      <c r="N296" s="10">
        <f t="shared" si="22"/>
        <v>0.15081488688883482</v>
      </c>
      <c r="O296" t="s">
        <v>49</v>
      </c>
      <c r="P296" t="s">
        <v>46</v>
      </c>
    </row>
    <row r="297" spans="1:16" x14ac:dyDescent="0.3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s="2">
        <f t="shared" si="23"/>
        <v>15000000</v>
      </c>
      <c r="K297" s="2">
        <f t="shared" si="20"/>
        <v>783000000</v>
      </c>
      <c r="L297" s="2">
        <f t="shared" si="21"/>
        <v>768000000</v>
      </c>
      <c r="M297" s="10">
        <f t="shared" si="24"/>
        <v>0.17280953431913482</v>
      </c>
      <c r="N297" s="10">
        <f t="shared" si="22"/>
        <v>0.16949900684175678</v>
      </c>
      <c r="O297" t="s">
        <v>49</v>
      </c>
      <c r="P297" t="s">
        <v>46</v>
      </c>
    </row>
    <row r="298" spans="1:16" x14ac:dyDescent="0.3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s="2">
        <f t="shared" si="23"/>
        <v>14000000</v>
      </c>
      <c r="K298" s="2">
        <f t="shared" si="20"/>
        <v>788000000</v>
      </c>
      <c r="L298" s="2">
        <f t="shared" si="21"/>
        <v>774000000</v>
      </c>
      <c r="M298" s="10">
        <f t="shared" si="24"/>
        <v>0.15935288169868556</v>
      </c>
      <c r="N298" s="10">
        <f t="shared" si="22"/>
        <v>0.15652173913043479</v>
      </c>
      <c r="O298" t="s">
        <v>49</v>
      </c>
      <c r="P298" t="s">
        <v>46</v>
      </c>
    </row>
    <row r="299" spans="1:16" x14ac:dyDescent="0.3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s="2">
        <f t="shared" si="23"/>
        <v>13000000</v>
      </c>
      <c r="K299" s="2">
        <f t="shared" si="20"/>
        <v>947000000</v>
      </c>
      <c r="L299" s="2">
        <f t="shared" si="21"/>
        <v>934000000</v>
      </c>
      <c r="M299" s="10">
        <f t="shared" si="24"/>
        <v>0.18416958381952553</v>
      </c>
      <c r="N299" s="10">
        <f t="shared" si="22"/>
        <v>0.18164138467522364</v>
      </c>
      <c r="O299" t="s">
        <v>49</v>
      </c>
      <c r="P299" t="s">
        <v>46</v>
      </c>
    </row>
    <row r="300" spans="1:16" x14ac:dyDescent="0.3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s="2">
        <f t="shared" si="23"/>
        <v>6043000000</v>
      </c>
      <c r="K300" s="2">
        <f t="shared" si="20"/>
        <v>9932000000</v>
      </c>
      <c r="L300" s="2">
        <f t="shared" si="21"/>
        <v>3889000000</v>
      </c>
      <c r="M300" s="10">
        <f t="shared" si="24"/>
        <v>0.58132865086333041</v>
      </c>
      <c r="N300" s="10">
        <f t="shared" si="22"/>
        <v>0.2276265730172666</v>
      </c>
      <c r="O300" t="s">
        <v>141</v>
      </c>
      <c r="P300" t="s">
        <v>35</v>
      </c>
    </row>
    <row r="301" spans="1:16" x14ac:dyDescent="0.3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s="2">
        <f t="shared" si="23"/>
        <v>6645000000</v>
      </c>
      <c r="K301" s="2">
        <f t="shared" si="20"/>
        <v>10201000000</v>
      </c>
      <c r="L301" s="2">
        <f t="shared" si="21"/>
        <v>3556000000</v>
      </c>
      <c r="M301" s="10">
        <f t="shared" si="24"/>
        <v>0.58559127439724457</v>
      </c>
      <c r="N301" s="10">
        <f t="shared" si="22"/>
        <v>0.20413318025258323</v>
      </c>
      <c r="O301" t="s">
        <v>141</v>
      </c>
      <c r="P301" t="s">
        <v>35</v>
      </c>
    </row>
    <row r="302" spans="1:16" x14ac:dyDescent="0.3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s="2">
        <f t="shared" si="23"/>
        <v>6552000000</v>
      </c>
      <c r="K302" s="2">
        <f t="shared" si="20"/>
        <v>10109000000</v>
      </c>
      <c r="L302" s="2">
        <f t="shared" si="21"/>
        <v>3557000000</v>
      </c>
      <c r="M302" s="10">
        <f t="shared" si="24"/>
        <v>0.58511315621925108</v>
      </c>
      <c r="N302" s="10">
        <f t="shared" si="22"/>
        <v>0.20588065057591018</v>
      </c>
      <c r="O302" t="s">
        <v>141</v>
      </c>
      <c r="P302" t="s">
        <v>35</v>
      </c>
    </row>
    <row r="303" spans="1:16" x14ac:dyDescent="0.3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s="2">
        <f t="shared" si="23"/>
        <v>6610000000</v>
      </c>
      <c r="K303" s="2">
        <f t="shared" si="20"/>
        <v>9399000000</v>
      </c>
      <c r="L303" s="2">
        <f t="shared" si="21"/>
        <v>2789000000</v>
      </c>
      <c r="M303" s="10">
        <f t="shared" si="24"/>
        <v>0.58619184233503807</v>
      </c>
      <c r="N303" s="10">
        <f t="shared" si="22"/>
        <v>0.17394287139827866</v>
      </c>
      <c r="O303" t="s">
        <v>141</v>
      </c>
      <c r="P303" t="s">
        <v>35</v>
      </c>
    </row>
    <row r="304" spans="1:16" x14ac:dyDescent="0.3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s="2">
        <f t="shared" si="23"/>
        <v>1421000000</v>
      </c>
      <c r="K304" s="2">
        <f t="shared" si="20"/>
        <v>2391000000</v>
      </c>
      <c r="L304" s="2">
        <f t="shared" si="21"/>
        <v>970000000</v>
      </c>
      <c r="M304" s="10">
        <f t="shared" si="24"/>
        <v>0.43213446593168259</v>
      </c>
      <c r="N304" s="10">
        <f t="shared" si="22"/>
        <v>0.17531176576902224</v>
      </c>
      <c r="O304" t="s">
        <v>141</v>
      </c>
      <c r="P304" t="s">
        <v>35</v>
      </c>
    </row>
    <row r="305" spans="1:16" x14ac:dyDescent="0.3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s="2">
        <f t="shared" si="23"/>
        <v>1379000000</v>
      </c>
      <c r="K305" s="2">
        <f t="shared" si="20"/>
        <v>2356000000</v>
      </c>
      <c r="L305" s="2">
        <f t="shared" si="21"/>
        <v>977000000</v>
      </c>
      <c r="M305" s="10">
        <f t="shared" si="24"/>
        <v>0.42727602466449044</v>
      </c>
      <c r="N305" s="10">
        <f t="shared" si="22"/>
        <v>0.17718534639100472</v>
      </c>
      <c r="O305" t="s">
        <v>141</v>
      </c>
      <c r="P305" t="s">
        <v>35</v>
      </c>
    </row>
    <row r="306" spans="1:16" x14ac:dyDescent="0.3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s="2">
        <f t="shared" si="23"/>
        <v>1457000000</v>
      </c>
      <c r="K306" s="2">
        <f t="shared" si="20"/>
        <v>2465000000</v>
      </c>
      <c r="L306" s="2">
        <f t="shared" si="21"/>
        <v>1008000000</v>
      </c>
      <c r="M306" s="10">
        <f t="shared" si="24"/>
        <v>0.4358974358974359</v>
      </c>
      <c r="N306" s="10">
        <f t="shared" si="22"/>
        <v>0.17824933687002653</v>
      </c>
      <c r="O306" t="s">
        <v>141</v>
      </c>
      <c r="P306" t="s">
        <v>35</v>
      </c>
    </row>
    <row r="307" spans="1:16" x14ac:dyDescent="0.3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s="2">
        <f t="shared" si="23"/>
        <v>1534000000</v>
      </c>
      <c r="K307" s="2">
        <f t="shared" si="20"/>
        <v>2598000000</v>
      </c>
      <c r="L307" s="2">
        <f t="shared" si="21"/>
        <v>1064000000</v>
      </c>
      <c r="M307" s="10">
        <f t="shared" si="24"/>
        <v>0.45096337441416423</v>
      </c>
      <c r="N307" s="10">
        <f t="shared" si="22"/>
        <v>0.18469015795868773</v>
      </c>
      <c r="O307" t="s">
        <v>141</v>
      </c>
      <c r="P307" t="s">
        <v>35</v>
      </c>
    </row>
    <row r="308" spans="1:16" x14ac:dyDescent="0.3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s="2">
        <f t="shared" si="23"/>
        <v>1716000000</v>
      </c>
      <c r="K308" s="2">
        <f t="shared" si="20"/>
        <v>2611000000</v>
      </c>
      <c r="L308" s="2">
        <f t="shared" si="21"/>
        <v>895000000</v>
      </c>
      <c r="M308" s="10">
        <f t="shared" si="24"/>
        <v>0.9793698424606152</v>
      </c>
      <c r="N308" s="10">
        <f t="shared" si="22"/>
        <v>0.33570892723180795</v>
      </c>
      <c r="O308" t="s">
        <v>139</v>
      </c>
      <c r="P308" t="s">
        <v>46</v>
      </c>
    </row>
    <row r="309" spans="1:16" x14ac:dyDescent="0.3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s="2">
        <f t="shared" si="23"/>
        <v>1638000000</v>
      </c>
      <c r="K309" s="2">
        <f t="shared" si="20"/>
        <v>2562000000</v>
      </c>
      <c r="L309" s="2">
        <f t="shared" si="21"/>
        <v>924000000</v>
      </c>
      <c r="M309" s="10">
        <f t="shared" si="24"/>
        <v>0.98273878020713468</v>
      </c>
      <c r="N309" s="10">
        <f t="shared" si="22"/>
        <v>0.35443037974683544</v>
      </c>
      <c r="O309" t="s">
        <v>139</v>
      </c>
      <c r="P309" t="s">
        <v>46</v>
      </c>
    </row>
    <row r="310" spans="1:16" x14ac:dyDescent="0.3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s="2">
        <f t="shared" si="23"/>
        <v>2006000000</v>
      </c>
      <c r="K310" s="2">
        <f t="shared" si="20"/>
        <v>2776000000</v>
      </c>
      <c r="L310" s="2">
        <f t="shared" si="21"/>
        <v>770000000</v>
      </c>
      <c r="M310" s="10">
        <f t="shared" si="24"/>
        <v>0.98474636395885062</v>
      </c>
      <c r="N310" s="10">
        <f t="shared" si="22"/>
        <v>0.27314650585313943</v>
      </c>
      <c r="O310" t="s">
        <v>139</v>
      </c>
      <c r="P310" t="s">
        <v>46</v>
      </c>
    </row>
    <row r="311" spans="1:16" x14ac:dyDescent="0.3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s="2">
        <f t="shared" si="23"/>
        <v>2084000000</v>
      </c>
      <c r="K311" s="2">
        <f t="shared" si="20"/>
        <v>2920000000</v>
      </c>
      <c r="L311" s="2">
        <f t="shared" si="21"/>
        <v>836000000</v>
      </c>
      <c r="M311" s="10">
        <f t="shared" si="24"/>
        <v>0.98648648648648651</v>
      </c>
      <c r="N311" s="10">
        <f t="shared" si="22"/>
        <v>0.28243243243243243</v>
      </c>
      <c r="O311" t="s">
        <v>139</v>
      </c>
      <c r="P311" t="s">
        <v>46</v>
      </c>
    </row>
    <row r="312" spans="1:16" x14ac:dyDescent="0.3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s="2">
        <f t="shared" si="23"/>
        <v>299787000</v>
      </c>
      <c r="K312" s="2">
        <f t="shared" si="20"/>
        <v>854769000</v>
      </c>
      <c r="L312" s="2">
        <f t="shared" si="21"/>
        <v>554982000</v>
      </c>
      <c r="M312" s="10">
        <f t="shared" si="24"/>
        <v>0.26590287846883165</v>
      </c>
      <c r="N312" s="10">
        <f t="shared" si="22"/>
        <v>0.1726446692596352</v>
      </c>
      <c r="O312" t="s">
        <v>154</v>
      </c>
      <c r="P312" t="s">
        <v>18</v>
      </c>
    </row>
    <row r="313" spans="1:16" x14ac:dyDescent="0.3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s="2">
        <f t="shared" si="23"/>
        <v>384371000</v>
      </c>
      <c r="K313" s="2">
        <f t="shared" si="20"/>
        <v>1117756000</v>
      </c>
      <c r="L313" s="2">
        <f t="shared" si="21"/>
        <v>733385000</v>
      </c>
      <c r="M313" s="10">
        <f t="shared" si="24"/>
        <v>0.27207468644336585</v>
      </c>
      <c r="N313" s="10">
        <f t="shared" si="22"/>
        <v>0.17851435726336323</v>
      </c>
      <c r="O313" t="s">
        <v>154</v>
      </c>
      <c r="P313" t="s">
        <v>18</v>
      </c>
    </row>
    <row r="314" spans="1:16" x14ac:dyDescent="0.3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s="2">
        <f t="shared" si="23"/>
        <v>380582000</v>
      </c>
      <c r="K314" s="2">
        <f t="shared" si="20"/>
        <v>1174287000</v>
      </c>
      <c r="L314" s="2">
        <f t="shared" si="21"/>
        <v>793705000</v>
      </c>
      <c r="M314" s="10">
        <f t="shared" si="24"/>
        <v>0.26088176480036651</v>
      </c>
      <c r="N314" s="10">
        <f t="shared" si="22"/>
        <v>0.17633096605078219</v>
      </c>
      <c r="O314" t="s">
        <v>154</v>
      </c>
      <c r="P314" t="s">
        <v>18</v>
      </c>
    </row>
    <row r="315" spans="1:16" x14ac:dyDescent="0.3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s="2">
        <f t="shared" si="23"/>
        <v>422608000</v>
      </c>
      <c r="K315" s="2">
        <f t="shared" si="20"/>
        <v>498214000</v>
      </c>
      <c r="L315" s="2">
        <f t="shared" si="21"/>
        <v>75606000</v>
      </c>
      <c r="M315" s="10">
        <f t="shared" si="24"/>
        <v>0.12760373979608564</v>
      </c>
      <c r="N315" s="10">
        <f t="shared" si="22"/>
        <v>1.9364386289873126E-2</v>
      </c>
      <c r="O315" t="s">
        <v>154</v>
      </c>
      <c r="P315" t="s">
        <v>18</v>
      </c>
    </row>
    <row r="316" spans="1:16" x14ac:dyDescent="0.3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s="2">
        <f t="shared" si="23"/>
        <v>2540000000</v>
      </c>
      <c r="K316" s="2">
        <f t="shared" si="20"/>
        <v>4280000000</v>
      </c>
      <c r="L316" s="2">
        <f t="shared" si="21"/>
        <v>1740000000</v>
      </c>
      <c r="M316" s="10">
        <f t="shared" si="24"/>
        <v>0.24738454424599732</v>
      </c>
      <c r="N316" s="10">
        <f t="shared" si="22"/>
        <v>0.10057222125888678</v>
      </c>
      <c r="O316" t="s">
        <v>156</v>
      </c>
      <c r="P316" t="s">
        <v>12</v>
      </c>
    </row>
    <row r="317" spans="1:16" x14ac:dyDescent="0.3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s="2">
        <f t="shared" si="23"/>
        <v>2866000000</v>
      </c>
      <c r="K317" s="2">
        <f t="shared" si="20"/>
        <v>4861000000</v>
      </c>
      <c r="L317" s="2">
        <f t="shared" si="21"/>
        <v>1995000000</v>
      </c>
      <c r="M317" s="10">
        <f t="shared" si="24"/>
        <v>0.25290047344050781</v>
      </c>
      <c r="N317" s="10">
        <f t="shared" si="22"/>
        <v>0.10379272670516622</v>
      </c>
      <c r="O317" t="s">
        <v>156</v>
      </c>
      <c r="P317" t="s">
        <v>12</v>
      </c>
    </row>
    <row r="318" spans="1:16" x14ac:dyDescent="0.3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s="2">
        <f t="shared" si="23"/>
        <v>2904000000</v>
      </c>
      <c r="K318" s="2">
        <f t="shared" si="20"/>
        <v>4947000000</v>
      </c>
      <c r="L318" s="2">
        <f t="shared" si="21"/>
        <v>2043000000</v>
      </c>
      <c r="M318" s="10">
        <f t="shared" si="24"/>
        <v>0.25886970172684454</v>
      </c>
      <c r="N318" s="10">
        <f t="shared" si="22"/>
        <v>0.10690737833594977</v>
      </c>
      <c r="O318" t="s">
        <v>156</v>
      </c>
      <c r="P318" t="s">
        <v>12</v>
      </c>
    </row>
    <row r="319" spans="1:16" x14ac:dyDescent="0.3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s="2">
        <f t="shared" si="23"/>
        <v>2825000000</v>
      </c>
      <c r="K319" s="2">
        <f t="shared" si="20"/>
        <v>4452000000</v>
      </c>
      <c r="L319" s="2">
        <f t="shared" si="21"/>
        <v>1627000000</v>
      </c>
      <c r="M319" s="10">
        <f t="shared" si="24"/>
        <v>0.2542692329659032</v>
      </c>
      <c r="N319" s="10">
        <f t="shared" si="22"/>
        <v>9.2923639271231942E-2</v>
      </c>
      <c r="O319" t="s">
        <v>156</v>
      </c>
      <c r="P319" t="s">
        <v>12</v>
      </c>
    </row>
    <row r="320" spans="1:16" x14ac:dyDescent="0.3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s="2">
        <f t="shared" si="23"/>
        <v>862000000</v>
      </c>
      <c r="K320" s="2">
        <f t="shared" si="20"/>
        <v>2004000000</v>
      </c>
      <c r="L320" s="2">
        <f t="shared" si="21"/>
        <v>1142000000</v>
      </c>
      <c r="M320" s="10">
        <f t="shared" si="24"/>
        <v>0.30520865062442892</v>
      </c>
      <c r="N320" s="10">
        <f t="shared" si="22"/>
        <v>0.17392628693268353</v>
      </c>
      <c r="O320" t="s">
        <v>42</v>
      </c>
      <c r="P320" t="s">
        <v>41</v>
      </c>
    </row>
    <row r="321" spans="1:16" x14ac:dyDescent="0.3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s="2">
        <f t="shared" si="23"/>
        <v>937000000</v>
      </c>
      <c r="K321" s="2">
        <f t="shared" si="20"/>
        <v>2089000000</v>
      </c>
      <c r="L321" s="2">
        <f t="shared" si="21"/>
        <v>1152000000</v>
      </c>
      <c r="M321" s="10">
        <f t="shared" si="24"/>
        <v>0.29098760273018531</v>
      </c>
      <c r="N321" s="10">
        <f t="shared" si="22"/>
        <v>0.16046803175929794</v>
      </c>
      <c r="O321" t="s">
        <v>42</v>
      </c>
      <c r="P321" t="s">
        <v>41</v>
      </c>
    </row>
    <row r="322" spans="1:16" x14ac:dyDescent="0.3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s="2">
        <f t="shared" si="23"/>
        <v>1012000000</v>
      </c>
      <c r="K322" s="2">
        <f t="shared" ref="K322:K385" si="25">E322 - F322</f>
        <v>2175000000</v>
      </c>
      <c r="L322" s="2">
        <f t="shared" ref="L322:L385" si="26">K322 - J322</f>
        <v>1163000000</v>
      </c>
      <c r="M322" s="10">
        <f t="shared" si="24"/>
        <v>0.33689591078066916</v>
      </c>
      <c r="N322" s="10">
        <f t="shared" ref="N322:N385" si="27">L322 / E322</f>
        <v>0.18014250309789342</v>
      </c>
      <c r="O322" t="s">
        <v>42</v>
      </c>
      <c r="P322" t="s">
        <v>41</v>
      </c>
    </row>
    <row r="323" spans="1:16" x14ac:dyDescent="0.3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s="2">
        <f t="shared" ref="J323:J386" si="28">G323 + H323 + I323</f>
        <v>1092000000</v>
      </c>
      <c r="K323" s="2">
        <f t="shared" si="25"/>
        <v>2389000000</v>
      </c>
      <c r="L323" s="2">
        <f t="shared" si="26"/>
        <v>1297000000</v>
      </c>
      <c r="M323" s="10">
        <f t="shared" ref="M323:M386" si="29">1-(F323/E323)</f>
        <v>0.37333958431004843</v>
      </c>
      <c r="N323" s="10">
        <f t="shared" si="27"/>
        <v>0.20268791998749805</v>
      </c>
      <c r="O323" t="s">
        <v>42</v>
      </c>
      <c r="P323" t="s">
        <v>41</v>
      </c>
    </row>
    <row r="324" spans="1:16" x14ac:dyDescent="0.3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s="2">
        <f t="shared" si="28"/>
        <v>1193000000</v>
      </c>
      <c r="K324" s="2">
        <f t="shared" si="25"/>
        <v>1329000000</v>
      </c>
      <c r="L324" s="2">
        <f t="shared" si="26"/>
        <v>136000000</v>
      </c>
      <c r="M324" s="10">
        <f t="shared" si="29"/>
        <v>0.16387176325524044</v>
      </c>
      <c r="N324" s="10">
        <f t="shared" si="27"/>
        <v>1.6769420468557335E-2</v>
      </c>
      <c r="O324" t="s">
        <v>80</v>
      </c>
      <c r="P324" t="s">
        <v>24</v>
      </c>
    </row>
    <row r="325" spans="1:16" x14ac:dyDescent="0.3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s="2">
        <f t="shared" si="28"/>
        <v>1591000000</v>
      </c>
      <c r="K325" s="2">
        <f t="shared" si="25"/>
        <v>1868000000</v>
      </c>
      <c r="L325" s="2">
        <f t="shared" si="26"/>
        <v>277000000</v>
      </c>
      <c r="M325" s="10">
        <f t="shared" si="29"/>
        <v>0.17195986375770966</v>
      </c>
      <c r="N325" s="10">
        <f t="shared" si="27"/>
        <v>2.5499401638589707E-2</v>
      </c>
      <c r="O325" t="s">
        <v>80</v>
      </c>
      <c r="P325" t="s">
        <v>24</v>
      </c>
    </row>
    <row r="326" spans="1:16" x14ac:dyDescent="0.3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s="2">
        <f t="shared" si="28"/>
        <v>3418000000</v>
      </c>
      <c r="K326" s="2">
        <f t="shared" si="25"/>
        <v>3882000000</v>
      </c>
      <c r="L326" s="2">
        <f t="shared" si="26"/>
        <v>464000000</v>
      </c>
      <c r="M326" s="10">
        <f t="shared" si="29"/>
        <v>0.23442028985507246</v>
      </c>
      <c r="N326" s="10">
        <f t="shared" si="27"/>
        <v>2.8019323671497585E-2</v>
      </c>
      <c r="O326" t="s">
        <v>80</v>
      </c>
      <c r="P326" t="s">
        <v>24</v>
      </c>
    </row>
    <row r="327" spans="1:16" x14ac:dyDescent="0.3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s="2">
        <f t="shared" si="28"/>
        <v>4813000000</v>
      </c>
      <c r="K327" s="2">
        <f t="shared" si="25"/>
        <v>5518000000</v>
      </c>
      <c r="L327" s="2">
        <f t="shared" si="26"/>
        <v>705000000</v>
      </c>
      <c r="M327" s="10">
        <f t="shared" si="29"/>
        <v>0.24244288224956068</v>
      </c>
      <c r="N327" s="10">
        <f t="shared" si="27"/>
        <v>3.0975395430579963E-2</v>
      </c>
      <c r="O327" t="s">
        <v>80</v>
      </c>
      <c r="P327" t="s">
        <v>24</v>
      </c>
    </row>
    <row r="328" spans="1:16" x14ac:dyDescent="0.3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s="2">
        <f t="shared" si="28"/>
        <v>1415000000</v>
      </c>
      <c r="K328" s="2">
        <f t="shared" si="25"/>
        <v>2705000000</v>
      </c>
      <c r="L328" s="2">
        <f t="shared" si="26"/>
        <v>1290000000</v>
      </c>
      <c r="M328" s="10">
        <f t="shared" si="29"/>
        <v>0.36298980139559844</v>
      </c>
      <c r="N328" s="10">
        <f t="shared" si="27"/>
        <v>0.17310789049919484</v>
      </c>
      <c r="O328" t="s">
        <v>42</v>
      </c>
      <c r="P328" t="s">
        <v>41</v>
      </c>
    </row>
    <row r="329" spans="1:16" x14ac:dyDescent="0.3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s="2">
        <f t="shared" si="28"/>
        <v>1341000000</v>
      </c>
      <c r="K329" s="2">
        <f t="shared" si="25"/>
        <v>2351000000</v>
      </c>
      <c r="L329" s="2">
        <f t="shared" si="26"/>
        <v>1010000000</v>
      </c>
      <c r="M329" s="10">
        <f t="shared" si="29"/>
        <v>0.29003207500616823</v>
      </c>
      <c r="N329" s="10">
        <f t="shared" si="27"/>
        <v>0.12459906242289662</v>
      </c>
      <c r="O329" t="s">
        <v>42</v>
      </c>
      <c r="P329" t="s">
        <v>41</v>
      </c>
    </row>
    <row r="330" spans="1:16" x14ac:dyDescent="0.3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s="2">
        <f t="shared" si="28"/>
        <v>1401000000</v>
      </c>
      <c r="K330" s="2">
        <f t="shared" si="25"/>
        <v>2336000000</v>
      </c>
      <c r="L330" s="2">
        <f t="shared" si="26"/>
        <v>935000000</v>
      </c>
      <c r="M330" s="10">
        <f t="shared" si="29"/>
        <v>0.2531974853674398</v>
      </c>
      <c r="N330" s="10">
        <f t="shared" si="27"/>
        <v>0.10134402774766962</v>
      </c>
      <c r="O330" t="s">
        <v>42</v>
      </c>
      <c r="P330" t="s">
        <v>41</v>
      </c>
    </row>
    <row r="331" spans="1:16" x14ac:dyDescent="0.3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s="2">
        <f t="shared" si="28"/>
        <v>1344000000</v>
      </c>
      <c r="K331" s="2">
        <f t="shared" si="25"/>
        <v>2277000000</v>
      </c>
      <c r="L331" s="2">
        <f t="shared" si="26"/>
        <v>933000000</v>
      </c>
      <c r="M331" s="10">
        <f t="shared" si="29"/>
        <v>0.3082859463850528</v>
      </c>
      <c r="N331" s="10">
        <f t="shared" si="27"/>
        <v>0.12632006498781478</v>
      </c>
      <c r="O331" t="s">
        <v>42</v>
      </c>
      <c r="P331" t="s">
        <v>41</v>
      </c>
    </row>
    <row r="332" spans="1:16" x14ac:dyDescent="0.3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s="2">
        <f t="shared" si="28"/>
        <v>16212000000</v>
      </c>
      <c r="K332" s="2">
        <f t="shared" si="25"/>
        <v>22368000000</v>
      </c>
      <c r="L332" s="2">
        <f t="shared" si="26"/>
        <v>6156000000</v>
      </c>
      <c r="M332" s="10">
        <f t="shared" si="29"/>
        <v>0.94097850321820709</v>
      </c>
      <c r="N332" s="10">
        <f t="shared" si="27"/>
        <v>0.25897101510243575</v>
      </c>
      <c r="O332" t="s">
        <v>99</v>
      </c>
      <c r="P332" t="s">
        <v>46</v>
      </c>
    </row>
    <row r="333" spans="1:16" x14ac:dyDescent="0.3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s="2">
        <f t="shared" si="28"/>
        <v>15806000000</v>
      </c>
      <c r="K333" s="2">
        <f t="shared" si="25"/>
        <v>22935000000</v>
      </c>
      <c r="L333" s="2">
        <f t="shared" si="26"/>
        <v>7129000000</v>
      </c>
      <c r="M333" s="10">
        <f t="shared" si="29"/>
        <v>0.948668100595632</v>
      </c>
      <c r="N333" s="10">
        <f t="shared" si="27"/>
        <v>0.29487921906022502</v>
      </c>
      <c r="O333" t="s">
        <v>99</v>
      </c>
      <c r="P333" t="s">
        <v>46</v>
      </c>
    </row>
    <row r="334" spans="1:16" x14ac:dyDescent="0.3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s="2">
        <f t="shared" si="28"/>
        <v>15721000000</v>
      </c>
      <c r="K334" s="2">
        <f t="shared" si="25"/>
        <v>22781000000</v>
      </c>
      <c r="L334" s="2">
        <f t="shared" si="26"/>
        <v>7060000000</v>
      </c>
      <c r="M334" s="10">
        <f t="shared" si="29"/>
        <v>0.95441786417529018</v>
      </c>
      <c r="N334" s="10">
        <f t="shared" si="27"/>
        <v>0.29578113871548872</v>
      </c>
      <c r="O334" t="s">
        <v>99</v>
      </c>
      <c r="P334" t="s">
        <v>46</v>
      </c>
    </row>
    <row r="335" spans="1:16" x14ac:dyDescent="0.3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s="2">
        <f t="shared" si="28"/>
        <v>17532000000</v>
      </c>
      <c r="K335" s="2">
        <f t="shared" si="25"/>
        <v>23947000000</v>
      </c>
      <c r="L335" s="2">
        <f t="shared" si="26"/>
        <v>6415000000</v>
      </c>
      <c r="M335" s="10">
        <f t="shared" si="29"/>
        <v>0.95642623212716671</v>
      </c>
      <c r="N335" s="10">
        <f t="shared" si="27"/>
        <v>0.2562105599488777</v>
      </c>
      <c r="O335" t="s">
        <v>99</v>
      </c>
      <c r="P335" t="s">
        <v>46</v>
      </c>
    </row>
    <row r="336" spans="1:16" x14ac:dyDescent="0.3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s="2">
        <f t="shared" si="28"/>
        <v>621518000</v>
      </c>
      <c r="K336" s="2">
        <f t="shared" si="25"/>
        <v>914492000</v>
      </c>
      <c r="L336" s="2">
        <f t="shared" si="26"/>
        <v>292974000</v>
      </c>
      <c r="M336" s="10">
        <f t="shared" si="29"/>
        <v>0.75920056187144369</v>
      </c>
      <c r="N336" s="10">
        <f t="shared" si="27"/>
        <v>0.2432235879742243</v>
      </c>
      <c r="O336" t="s">
        <v>83</v>
      </c>
      <c r="P336" t="s">
        <v>82</v>
      </c>
    </row>
    <row r="337" spans="1:16" x14ac:dyDescent="0.3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s="2">
        <f t="shared" si="28"/>
        <v>798703000</v>
      </c>
      <c r="K337" s="2">
        <f t="shared" si="25"/>
        <v>1345997000</v>
      </c>
      <c r="L337" s="2">
        <f t="shared" si="26"/>
        <v>547294000</v>
      </c>
      <c r="M337" s="10">
        <f t="shared" si="29"/>
        <v>0.77078048283263034</v>
      </c>
      <c r="N337" s="10">
        <f t="shared" si="27"/>
        <v>0.31340599835764982</v>
      </c>
      <c r="O337" t="s">
        <v>83</v>
      </c>
      <c r="P337" t="s">
        <v>82</v>
      </c>
    </row>
    <row r="338" spans="1:16" x14ac:dyDescent="0.3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s="2">
        <f t="shared" si="28"/>
        <v>762362000</v>
      </c>
      <c r="K338" s="2">
        <f t="shared" si="25"/>
        <v>1648131000</v>
      </c>
      <c r="L338" s="2">
        <f t="shared" si="26"/>
        <v>885769000</v>
      </c>
      <c r="M338" s="10">
        <f t="shared" si="29"/>
        <v>0.75845497330662381</v>
      </c>
      <c r="N338" s="10">
        <f t="shared" si="27"/>
        <v>0.40762287903742778</v>
      </c>
      <c r="O338" t="s">
        <v>83</v>
      </c>
      <c r="P338" t="s">
        <v>82</v>
      </c>
    </row>
    <row r="339" spans="1:16" x14ac:dyDescent="0.3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s="2">
        <f t="shared" si="28"/>
        <v>734464000</v>
      </c>
      <c r="K339" s="2">
        <f t="shared" si="25"/>
        <v>776156000</v>
      </c>
      <c r="L339" s="2">
        <f t="shared" si="26"/>
        <v>41692000</v>
      </c>
      <c r="M339" s="10">
        <f t="shared" si="29"/>
        <v>0.57190141104520498</v>
      </c>
      <c r="N339" s="10">
        <f t="shared" si="27"/>
        <v>3.0720259367055962E-2</v>
      </c>
      <c r="O339" t="s">
        <v>83</v>
      </c>
      <c r="P339" t="s">
        <v>82</v>
      </c>
    </row>
    <row r="340" spans="1:16" x14ac:dyDescent="0.3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s="2">
        <f t="shared" si="28"/>
        <v>495000000</v>
      </c>
      <c r="K340" s="2">
        <f t="shared" si="25"/>
        <v>1371000000</v>
      </c>
      <c r="L340" s="2">
        <f t="shared" si="26"/>
        <v>876000000</v>
      </c>
      <c r="M340" s="10">
        <f t="shared" si="29"/>
        <v>0.3064371926687528</v>
      </c>
      <c r="N340" s="10">
        <f t="shared" si="27"/>
        <v>0.19579794367456416</v>
      </c>
      <c r="O340" t="s">
        <v>163</v>
      </c>
      <c r="P340" t="s">
        <v>12</v>
      </c>
    </row>
    <row r="341" spans="1:16" x14ac:dyDescent="0.3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s="2">
        <f t="shared" si="28"/>
        <v>594000000</v>
      </c>
      <c r="K341" s="2">
        <f t="shared" si="25"/>
        <v>1510000000</v>
      </c>
      <c r="L341" s="2">
        <f t="shared" si="26"/>
        <v>916000000</v>
      </c>
      <c r="M341" s="10">
        <f t="shared" si="29"/>
        <v>0.30327374974894561</v>
      </c>
      <c r="N341" s="10">
        <f t="shared" si="27"/>
        <v>0.18397268527816832</v>
      </c>
      <c r="O341" t="s">
        <v>163</v>
      </c>
      <c r="P341" t="s">
        <v>12</v>
      </c>
    </row>
    <row r="342" spans="1:16" x14ac:dyDescent="0.3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s="2">
        <f t="shared" si="28"/>
        <v>606000000</v>
      </c>
      <c r="K342" s="2">
        <f t="shared" si="25"/>
        <v>1614000000</v>
      </c>
      <c r="L342" s="2">
        <f t="shared" si="26"/>
        <v>1008000000</v>
      </c>
      <c r="M342" s="10">
        <f t="shared" si="29"/>
        <v>0.30778032036613268</v>
      </c>
      <c r="N342" s="10">
        <f t="shared" si="27"/>
        <v>0.19221967963386727</v>
      </c>
      <c r="O342" t="s">
        <v>163</v>
      </c>
      <c r="P342" t="s">
        <v>12</v>
      </c>
    </row>
    <row r="343" spans="1:16" x14ac:dyDescent="0.3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s="2">
        <f t="shared" si="28"/>
        <v>638000000</v>
      </c>
      <c r="K343" s="2">
        <f t="shared" si="25"/>
        <v>1617000000</v>
      </c>
      <c r="L343" s="2">
        <f t="shared" si="26"/>
        <v>979000000</v>
      </c>
      <c r="M343" s="10">
        <f t="shared" si="29"/>
        <v>0.30747290359383916</v>
      </c>
      <c r="N343" s="10">
        <f t="shared" si="27"/>
        <v>0.18615706408062369</v>
      </c>
      <c r="O343" t="s">
        <v>163</v>
      </c>
      <c r="P343" t="s">
        <v>12</v>
      </c>
    </row>
    <row r="344" spans="1:16" x14ac:dyDescent="0.3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2">
        <f t="shared" si="28"/>
        <v>699801000</v>
      </c>
      <c r="K344" s="2">
        <f t="shared" si="25"/>
        <v>1026808000</v>
      </c>
      <c r="L344" s="2">
        <f t="shared" si="26"/>
        <v>327007000</v>
      </c>
      <c r="M344" s="10">
        <f t="shared" si="29"/>
        <v>0.64671652836605831</v>
      </c>
      <c r="N344" s="10">
        <f t="shared" si="27"/>
        <v>0.20595947031129447</v>
      </c>
      <c r="O344" t="s">
        <v>165</v>
      </c>
      <c r="P344" t="s">
        <v>24</v>
      </c>
    </row>
    <row r="345" spans="1:16" x14ac:dyDescent="0.3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2">
        <f t="shared" si="28"/>
        <v>785084000</v>
      </c>
      <c r="K345" s="2">
        <f t="shared" si="25"/>
        <v>1091570000</v>
      </c>
      <c r="L345" s="2">
        <f t="shared" si="26"/>
        <v>306486000</v>
      </c>
      <c r="M345" s="10">
        <f t="shared" si="29"/>
        <v>0.63545537951397624</v>
      </c>
      <c r="N345" s="10">
        <f t="shared" si="27"/>
        <v>0.17842023639869226</v>
      </c>
      <c r="O345" t="s">
        <v>165</v>
      </c>
      <c r="P345" t="s">
        <v>24</v>
      </c>
    </row>
    <row r="346" spans="1:16" x14ac:dyDescent="0.3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2">
        <f t="shared" si="28"/>
        <v>833591000</v>
      </c>
      <c r="K346" s="2">
        <f t="shared" si="25"/>
        <v>1070262000</v>
      </c>
      <c r="L346" s="2">
        <f t="shared" si="26"/>
        <v>236671000</v>
      </c>
      <c r="M346" s="10">
        <f t="shared" si="29"/>
        <v>0.59556275249574298</v>
      </c>
      <c r="N346" s="10">
        <f t="shared" si="27"/>
        <v>0.13169899725106562</v>
      </c>
      <c r="O346" t="s">
        <v>165</v>
      </c>
      <c r="P346" t="s">
        <v>24</v>
      </c>
    </row>
    <row r="347" spans="1:16" x14ac:dyDescent="0.3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2">
        <f t="shared" si="28"/>
        <v>848999000</v>
      </c>
      <c r="K347" s="2">
        <f t="shared" si="25"/>
        <v>1173079000</v>
      </c>
      <c r="L347" s="2">
        <f t="shared" si="26"/>
        <v>324080000</v>
      </c>
      <c r="M347" s="10">
        <f t="shared" si="29"/>
        <v>0.59643616529066801</v>
      </c>
      <c r="N347" s="10">
        <f t="shared" si="27"/>
        <v>0.16477409658462874</v>
      </c>
      <c r="O347" t="s">
        <v>165</v>
      </c>
      <c r="P347" t="s">
        <v>24</v>
      </c>
    </row>
    <row r="348" spans="1:16" x14ac:dyDescent="0.3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s="2">
        <f t="shared" si="28"/>
        <v>10104000000</v>
      </c>
      <c r="K348" s="2">
        <f t="shared" si="25"/>
        <v>13208000000</v>
      </c>
      <c r="L348" s="2">
        <f t="shared" si="26"/>
        <v>3104000000</v>
      </c>
      <c r="M348" s="10">
        <f t="shared" si="29"/>
        <v>0.12560386473429952</v>
      </c>
      <c r="N348" s="10">
        <f t="shared" si="27"/>
        <v>2.9518049374263E-2</v>
      </c>
      <c r="O348" t="s">
        <v>167</v>
      </c>
      <c r="P348" t="s">
        <v>35</v>
      </c>
    </row>
    <row r="349" spans="1:16" x14ac:dyDescent="0.3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s="2">
        <f t="shared" si="28"/>
        <v>10899000000</v>
      </c>
      <c r="K349" s="2">
        <f t="shared" si="25"/>
        <v>14182000000</v>
      </c>
      <c r="L349" s="2">
        <f t="shared" si="26"/>
        <v>3283000000</v>
      </c>
      <c r="M349" s="10">
        <f t="shared" si="29"/>
        <v>0.12590553977272723</v>
      </c>
      <c r="N349" s="10">
        <f t="shared" si="27"/>
        <v>2.9145951704545453E-2</v>
      </c>
      <c r="O349" t="s">
        <v>167</v>
      </c>
      <c r="P349" t="s">
        <v>35</v>
      </c>
    </row>
    <row r="350" spans="1:16" x14ac:dyDescent="0.3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s="2">
        <f t="shared" si="28"/>
        <v>11445000000</v>
      </c>
      <c r="K350" s="2">
        <f t="shared" si="25"/>
        <v>15134000000</v>
      </c>
      <c r="L350" s="2">
        <f t="shared" si="26"/>
        <v>3689000000</v>
      </c>
      <c r="M350" s="10">
        <f t="shared" si="29"/>
        <v>0.13024208469952414</v>
      </c>
      <c r="N350" s="10">
        <f t="shared" si="27"/>
        <v>3.1747261164037553E-2</v>
      </c>
      <c r="O350" t="s">
        <v>167</v>
      </c>
      <c r="P350" t="s">
        <v>35</v>
      </c>
    </row>
    <row r="351" spans="1:16" x14ac:dyDescent="0.3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s="2">
        <f t="shared" si="28"/>
        <v>12068000000</v>
      </c>
      <c r="K351" s="2">
        <f t="shared" si="25"/>
        <v>15818000000</v>
      </c>
      <c r="L351" s="2">
        <f t="shared" si="26"/>
        <v>3750000000</v>
      </c>
      <c r="M351" s="10">
        <f t="shared" si="29"/>
        <v>0.13323899291604546</v>
      </c>
      <c r="N351" s="10">
        <f t="shared" si="27"/>
        <v>3.1587193288353167E-2</v>
      </c>
      <c r="O351" t="s">
        <v>167</v>
      </c>
      <c r="P351" t="s">
        <v>35</v>
      </c>
    </row>
    <row r="352" spans="1:16" x14ac:dyDescent="0.3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s="2">
        <f t="shared" si="28"/>
        <v>2475000</v>
      </c>
      <c r="K352" s="2">
        <f t="shared" si="25"/>
        <v>1319000</v>
      </c>
      <c r="L352" s="2">
        <f t="shared" si="26"/>
        <v>-1156000</v>
      </c>
      <c r="M352" s="10">
        <f t="shared" si="29"/>
        <v>0.83639822447685486</v>
      </c>
      <c r="N352" s="10">
        <f t="shared" si="27"/>
        <v>-0.73303741280913126</v>
      </c>
      <c r="O352" t="s">
        <v>169</v>
      </c>
      <c r="P352" t="s">
        <v>35</v>
      </c>
    </row>
    <row r="353" spans="1:16" x14ac:dyDescent="0.3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2">
        <f t="shared" si="28"/>
        <v>4133000</v>
      </c>
      <c r="K353" s="2">
        <f t="shared" si="25"/>
        <v>1372000</v>
      </c>
      <c r="L353" s="2">
        <f t="shared" si="26"/>
        <v>-2761000</v>
      </c>
      <c r="M353" s="10">
        <f t="shared" si="29"/>
        <v>0.90620871862615582</v>
      </c>
      <c r="N353" s="10">
        <f t="shared" si="27"/>
        <v>-1.8236459709379129</v>
      </c>
      <c r="O353" t="s">
        <v>169</v>
      </c>
      <c r="P353" t="s">
        <v>35</v>
      </c>
    </row>
    <row r="354" spans="1:16" x14ac:dyDescent="0.3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s="2">
        <f t="shared" si="28"/>
        <v>15359000</v>
      </c>
      <c r="K354" s="2">
        <f t="shared" si="25"/>
        <v>4054000</v>
      </c>
      <c r="L354" s="2">
        <f t="shared" si="26"/>
        <v>-11305000</v>
      </c>
      <c r="M354" s="10">
        <f t="shared" si="29"/>
        <v>5.0953973002186959E-2</v>
      </c>
      <c r="N354" s="10">
        <f t="shared" si="27"/>
        <v>-0.14209044518740102</v>
      </c>
      <c r="O354" t="s">
        <v>169</v>
      </c>
      <c r="P354" t="s">
        <v>35</v>
      </c>
    </row>
    <row r="355" spans="1:16" x14ac:dyDescent="0.3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s="2">
        <f t="shared" si="28"/>
        <v>25853000</v>
      </c>
      <c r="K355" s="2">
        <f t="shared" si="25"/>
        <v>15165000</v>
      </c>
      <c r="L355" s="2">
        <f t="shared" si="26"/>
        <v>-10688000</v>
      </c>
      <c r="M355" s="10">
        <f t="shared" si="29"/>
        <v>0.15219485759017282</v>
      </c>
      <c r="N355" s="10">
        <f t="shared" si="27"/>
        <v>-0.10726400513839546</v>
      </c>
      <c r="O355" t="s">
        <v>169</v>
      </c>
      <c r="P355" t="s">
        <v>35</v>
      </c>
    </row>
    <row r="356" spans="1:16" x14ac:dyDescent="0.3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s="2">
        <f t="shared" si="28"/>
        <v>1781000000</v>
      </c>
      <c r="K356" s="2">
        <f t="shared" si="25"/>
        <v>2912000000</v>
      </c>
      <c r="L356" s="2">
        <f t="shared" si="26"/>
        <v>1131000000</v>
      </c>
      <c r="M356" s="10">
        <f t="shared" si="29"/>
        <v>0.36164927968206662</v>
      </c>
      <c r="N356" s="10">
        <f t="shared" si="27"/>
        <v>0.14046199701937406</v>
      </c>
      <c r="O356" t="s">
        <v>123</v>
      </c>
      <c r="P356" t="s">
        <v>35</v>
      </c>
    </row>
    <row r="357" spans="1:16" x14ac:dyDescent="0.3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s="2">
        <f t="shared" si="28"/>
        <v>1649000000</v>
      </c>
      <c r="K357" s="2">
        <f t="shared" si="25"/>
        <v>2971000000</v>
      </c>
      <c r="L357" s="2">
        <f t="shared" si="26"/>
        <v>1322000000</v>
      </c>
      <c r="M357" s="10">
        <f t="shared" si="29"/>
        <v>0.35933720367682631</v>
      </c>
      <c r="N357" s="10">
        <f t="shared" si="27"/>
        <v>0.15989356555394291</v>
      </c>
      <c r="O357" t="s">
        <v>123</v>
      </c>
      <c r="P357" t="s">
        <v>35</v>
      </c>
    </row>
    <row r="358" spans="1:16" x14ac:dyDescent="0.3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s="2">
        <f t="shared" si="28"/>
        <v>1626000000</v>
      </c>
      <c r="K358" s="2">
        <f t="shared" si="25"/>
        <v>2782000000</v>
      </c>
      <c r="L358" s="2">
        <f t="shared" si="26"/>
        <v>1156000000</v>
      </c>
      <c r="M358" s="10">
        <f t="shared" si="29"/>
        <v>0.34422172729522393</v>
      </c>
      <c r="N358" s="10">
        <f t="shared" si="27"/>
        <v>0.14303390249938133</v>
      </c>
      <c r="O358" t="s">
        <v>123</v>
      </c>
      <c r="P358" t="s">
        <v>35</v>
      </c>
    </row>
    <row r="359" spans="1:16" x14ac:dyDescent="0.3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s="2">
        <f t="shared" si="28"/>
        <v>1789000000</v>
      </c>
      <c r="K359" s="2">
        <f t="shared" si="25"/>
        <v>2780000000</v>
      </c>
      <c r="L359" s="2">
        <f t="shared" si="26"/>
        <v>991000000</v>
      </c>
      <c r="M359" s="10">
        <f t="shared" si="29"/>
        <v>0.34920236151237283</v>
      </c>
      <c r="N359" s="10">
        <f t="shared" si="27"/>
        <v>0.12448184901394298</v>
      </c>
      <c r="O359" t="s">
        <v>123</v>
      </c>
      <c r="P359" t="s">
        <v>35</v>
      </c>
    </row>
    <row r="360" spans="1:16" x14ac:dyDescent="0.3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s="2">
        <f t="shared" si="28"/>
        <v>2477326000</v>
      </c>
      <c r="K360" s="2">
        <f t="shared" si="25"/>
        <v>2366616000</v>
      </c>
      <c r="L360" s="2">
        <f t="shared" si="26"/>
        <v>-110710000</v>
      </c>
      <c r="M360" s="10">
        <f t="shared" si="29"/>
        <v>0.7758900660449578</v>
      </c>
      <c r="N360" s="10">
        <f t="shared" si="27"/>
        <v>-3.6296040089240193E-2</v>
      </c>
      <c r="O360" t="s">
        <v>56</v>
      </c>
      <c r="P360" t="s">
        <v>21</v>
      </c>
    </row>
    <row r="361" spans="1:16" x14ac:dyDescent="0.3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s="2">
        <f t="shared" si="28"/>
        <v>3388649000</v>
      </c>
      <c r="K361" s="2">
        <f t="shared" si="25"/>
        <v>3102575000</v>
      </c>
      <c r="L361" s="2">
        <f t="shared" si="26"/>
        <v>-286074000</v>
      </c>
      <c r="M361" s="10">
        <f t="shared" si="29"/>
        <v>0.76211562605087735</v>
      </c>
      <c r="N361" s="10">
        <f t="shared" si="27"/>
        <v>-7.0271134656496204E-2</v>
      </c>
      <c r="O361" t="s">
        <v>56</v>
      </c>
      <c r="P361" t="s">
        <v>21</v>
      </c>
    </row>
    <row r="362" spans="1:16" x14ac:dyDescent="0.3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s="2">
        <f t="shared" si="28"/>
        <v>4229949000</v>
      </c>
      <c r="K362" s="2">
        <f t="shared" si="25"/>
        <v>4084316000</v>
      </c>
      <c r="L362" s="2">
        <f t="shared" si="26"/>
        <v>-145633000</v>
      </c>
      <c r="M362" s="10">
        <f t="shared" si="29"/>
        <v>0.76007269633350982</v>
      </c>
      <c r="N362" s="10">
        <f t="shared" si="27"/>
        <v>-2.7101641250368003E-2</v>
      </c>
      <c r="O362" t="s">
        <v>56</v>
      </c>
      <c r="P362" t="s">
        <v>21</v>
      </c>
    </row>
    <row r="363" spans="1:16" x14ac:dyDescent="0.3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s="2">
        <f t="shared" si="28"/>
        <v>4897745000</v>
      </c>
      <c r="K363" s="2">
        <f t="shared" si="25"/>
        <v>5012668000</v>
      </c>
      <c r="L363" s="2">
        <f t="shared" si="26"/>
        <v>114923000</v>
      </c>
      <c r="M363" s="10">
        <f t="shared" si="29"/>
        <v>0.75183824852832126</v>
      </c>
      <c r="N363" s="10">
        <f t="shared" si="27"/>
        <v>1.7237029668755295E-2</v>
      </c>
      <c r="O363" t="s">
        <v>56</v>
      </c>
      <c r="P363" t="s">
        <v>21</v>
      </c>
    </row>
    <row r="364" spans="1:16" x14ac:dyDescent="0.3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2">
        <f t="shared" si="28"/>
        <v>18139000000</v>
      </c>
      <c r="K364" s="2">
        <f t="shared" si="25"/>
        <v>29440000000</v>
      </c>
      <c r="L364" s="2">
        <f t="shared" si="26"/>
        <v>11301000000</v>
      </c>
      <c r="M364" s="10">
        <f t="shared" si="29"/>
        <v>0.60567407986503996</v>
      </c>
      <c r="N364" s="10">
        <f t="shared" si="27"/>
        <v>0.2324973769210196</v>
      </c>
      <c r="O364" t="s">
        <v>173</v>
      </c>
      <c r="P364" t="s">
        <v>21</v>
      </c>
    </row>
    <row r="365" spans="1:16" x14ac:dyDescent="0.3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2">
        <f t="shared" si="28"/>
        <v>18006000000</v>
      </c>
      <c r="K365" s="2">
        <f t="shared" si="25"/>
        <v>27769000000</v>
      </c>
      <c r="L365" s="2">
        <f t="shared" si="26"/>
        <v>9763000000</v>
      </c>
      <c r="M365" s="10">
        <f t="shared" si="29"/>
        <v>0.58905010394128376</v>
      </c>
      <c r="N365" s="10">
        <f t="shared" si="27"/>
        <v>0.20709770480675407</v>
      </c>
      <c r="O365" t="s">
        <v>173</v>
      </c>
      <c r="P365" t="s">
        <v>21</v>
      </c>
    </row>
    <row r="366" spans="1:16" x14ac:dyDescent="0.3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2">
        <f t="shared" si="28"/>
        <v>18427000000</v>
      </c>
      <c r="K366" s="2">
        <f t="shared" si="25"/>
        <v>29681000000</v>
      </c>
      <c r="L366" s="2">
        <f t="shared" si="26"/>
        <v>11254000000</v>
      </c>
      <c r="M366" s="10">
        <f t="shared" si="29"/>
        <v>0.60375094078639568</v>
      </c>
      <c r="N366" s="10">
        <f t="shared" si="27"/>
        <v>0.22892129940399911</v>
      </c>
      <c r="O366" t="s">
        <v>173</v>
      </c>
      <c r="P366" t="s">
        <v>21</v>
      </c>
    </row>
    <row r="367" spans="1:16" x14ac:dyDescent="0.3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2">
        <f t="shared" si="28"/>
        <v>18032000000</v>
      </c>
      <c r="K367" s="2">
        <f t="shared" si="25"/>
        <v>30960000000</v>
      </c>
      <c r="L367" s="2">
        <f t="shared" si="26"/>
        <v>12928000000</v>
      </c>
      <c r="M367" s="10">
        <f t="shared" si="29"/>
        <v>0.62866773610575266</v>
      </c>
      <c r="N367" s="10">
        <f t="shared" si="27"/>
        <v>0.26251345259609721</v>
      </c>
      <c r="O367" t="s">
        <v>173</v>
      </c>
      <c r="P367" t="s">
        <v>21</v>
      </c>
    </row>
    <row r="368" spans="1:16" x14ac:dyDescent="0.3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s="2">
        <f t="shared" si="28"/>
        <v>331265000</v>
      </c>
      <c r="K368" s="2">
        <f t="shared" si="25"/>
        <v>787445000</v>
      </c>
      <c r="L368" s="2">
        <f t="shared" si="26"/>
        <v>456180000</v>
      </c>
      <c r="M368" s="10">
        <f t="shared" si="29"/>
        <v>0.19348750511702695</v>
      </c>
      <c r="N368" s="10">
        <f t="shared" si="27"/>
        <v>0.11209053341412462</v>
      </c>
      <c r="O368" t="s">
        <v>175</v>
      </c>
      <c r="P368" t="s">
        <v>21</v>
      </c>
    </row>
    <row r="369" spans="1:16" x14ac:dyDescent="0.3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s="2">
        <f t="shared" si="28"/>
        <v>369486000</v>
      </c>
      <c r="K369" s="2">
        <f t="shared" si="25"/>
        <v>674816000</v>
      </c>
      <c r="L369" s="2">
        <f t="shared" si="26"/>
        <v>305330000</v>
      </c>
      <c r="M369" s="10">
        <f t="shared" si="29"/>
        <v>0.15876353710562674</v>
      </c>
      <c r="N369" s="10">
        <f t="shared" si="27"/>
        <v>7.1834797610698359E-2</v>
      </c>
      <c r="O369" t="s">
        <v>175</v>
      </c>
      <c r="P369" t="s">
        <v>21</v>
      </c>
    </row>
    <row r="370" spans="1:16" x14ac:dyDescent="0.3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s="2">
        <f t="shared" si="28"/>
        <v>4622000000</v>
      </c>
      <c r="K370" s="2">
        <f t="shared" si="25"/>
        <v>8095000000</v>
      </c>
      <c r="L370" s="2">
        <f t="shared" si="26"/>
        <v>3473000000</v>
      </c>
      <c r="M370" s="10">
        <f t="shared" si="29"/>
        <v>0.67312489605853987</v>
      </c>
      <c r="N370" s="10">
        <f t="shared" si="27"/>
        <v>0.28879095293530682</v>
      </c>
      <c r="O370" t="s">
        <v>177</v>
      </c>
      <c r="P370" t="s">
        <v>12</v>
      </c>
    </row>
    <row r="371" spans="1:16" x14ac:dyDescent="0.3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s="2">
        <f t="shared" si="28"/>
        <v>4956000000</v>
      </c>
      <c r="K371" s="2">
        <f t="shared" si="25"/>
        <v>8569000000</v>
      </c>
      <c r="L371" s="2">
        <f t="shared" si="26"/>
        <v>3613000000</v>
      </c>
      <c r="M371" s="10">
        <f t="shared" si="29"/>
        <v>0.67637540453074441</v>
      </c>
      <c r="N371" s="10">
        <f t="shared" si="27"/>
        <v>0.28518430815376117</v>
      </c>
      <c r="O371" t="s">
        <v>177</v>
      </c>
      <c r="P371" t="s">
        <v>12</v>
      </c>
    </row>
    <row r="372" spans="1:16" x14ac:dyDescent="0.3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s="2">
        <f t="shared" si="28"/>
        <v>4934000000</v>
      </c>
      <c r="K372" s="2">
        <f t="shared" si="25"/>
        <v>8518000000</v>
      </c>
      <c r="L372" s="2">
        <f t="shared" si="26"/>
        <v>3584000000</v>
      </c>
      <c r="M372" s="10">
        <f t="shared" si="29"/>
        <v>0.72119210905088482</v>
      </c>
      <c r="N372" s="10">
        <f t="shared" si="27"/>
        <v>0.30344594022521376</v>
      </c>
      <c r="O372" t="s">
        <v>177</v>
      </c>
      <c r="P372" t="s">
        <v>12</v>
      </c>
    </row>
    <row r="373" spans="1:16" x14ac:dyDescent="0.3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s="2">
        <f t="shared" si="28"/>
        <v>4898000000</v>
      </c>
      <c r="K373" s="2">
        <f t="shared" si="25"/>
        <v>8287000000</v>
      </c>
      <c r="L373" s="2">
        <f t="shared" si="26"/>
        <v>3389000000</v>
      </c>
      <c r="M373" s="10">
        <f t="shared" si="29"/>
        <v>0.74866744963411325</v>
      </c>
      <c r="N373" s="10">
        <f t="shared" si="27"/>
        <v>0.30617038576203814</v>
      </c>
      <c r="O373" t="s">
        <v>177</v>
      </c>
      <c r="P373" t="s">
        <v>12</v>
      </c>
    </row>
    <row r="374" spans="1:16" x14ac:dyDescent="0.3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s="2">
        <f t="shared" si="28"/>
        <v>1187331000</v>
      </c>
      <c r="K374" s="2">
        <f t="shared" si="25"/>
        <v>1753309000</v>
      </c>
      <c r="L374" s="2">
        <f t="shared" si="26"/>
        <v>565978000</v>
      </c>
      <c r="M374" s="10">
        <f t="shared" si="29"/>
        <v>0.41293543704091695</v>
      </c>
      <c r="N374" s="10">
        <f t="shared" si="27"/>
        <v>0.13329788005739096</v>
      </c>
      <c r="O374" t="s">
        <v>179</v>
      </c>
      <c r="P374" t="s">
        <v>12</v>
      </c>
    </row>
    <row r="375" spans="1:16" x14ac:dyDescent="0.3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s="2">
        <f t="shared" si="28"/>
        <v>1147039000</v>
      </c>
      <c r="K375" s="2">
        <f t="shared" si="25"/>
        <v>1749759000</v>
      </c>
      <c r="L375" s="2">
        <f t="shared" si="26"/>
        <v>602720000</v>
      </c>
      <c r="M375" s="10">
        <f t="shared" si="29"/>
        <v>0.41722081221905249</v>
      </c>
      <c r="N375" s="10">
        <f t="shared" si="27"/>
        <v>0.14371540763080362</v>
      </c>
      <c r="O375" t="s">
        <v>179</v>
      </c>
      <c r="P375" t="s">
        <v>12</v>
      </c>
    </row>
    <row r="376" spans="1:16" x14ac:dyDescent="0.3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s="2">
        <f t="shared" si="28"/>
        <v>1224930000</v>
      </c>
      <c r="K376" s="2">
        <f t="shared" si="25"/>
        <v>1921337000</v>
      </c>
      <c r="L376" s="2">
        <f t="shared" si="26"/>
        <v>696407000</v>
      </c>
      <c r="M376" s="10">
        <f t="shared" si="29"/>
        <v>0.42916817627252513</v>
      </c>
      <c r="N376" s="10">
        <f t="shared" si="27"/>
        <v>0.15555611646130815</v>
      </c>
      <c r="O376" t="s">
        <v>179</v>
      </c>
      <c r="P376" t="s">
        <v>12</v>
      </c>
    </row>
    <row r="377" spans="1:16" x14ac:dyDescent="0.3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s="2">
        <f t="shared" si="28"/>
        <v>1348122000</v>
      </c>
      <c r="K377" s="2">
        <f t="shared" si="25"/>
        <v>2129870000</v>
      </c>
      <c r="L377" s="2">
        <f t="shared" si="26"/>
        <v>781748000</v>
      </c>
      <c r="M377" s="10">
        <f t="shared" si="29"/>
        <v>0.43418371944067202</v>
      </c>
      <c r="N377" s="10">
        <f t="shared" si="27"/>
        <v>0.15936289740937543</v>
      </c>
      <c r="O377" t="s">
        <v>179</v>
      </c>
      <c r="P377" t="s">
        <v>12</v>
      </c>
    </row>
    <row r="378" spans="1:16" x14ac:dyDescent="0.3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s="2">
        <f t="shared" si="28"/>
        <v>8024000000</v>
      </c>
      <c r="K378" s="2">
        <f t="shared" si="25"/>
        <v>10737000000</v>
      </c>
      <c r="L378" s="2">
        <f t="shared" si="26"/>
        <v>2713000000</v>
      </c>
      <c r="M378" s="10">
        <f t="shared" si="29"/>
        <v>0.58429473225946893</v>
      </c>
      <c r="N378" s="10">
        <f t="shared" si="27"/>
        <v>0.14763822377013497</v>
      </c>
      <c r="O378" t="s">
        <v>182</v>
      </c>
      <c r="P378" t="s">
        <v>181</v>
      </c>
    </row>
    <row r="379" spans="1:16" x14ac:dyDescent="0.3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s="2">
        <f t="shared" si="28"/>
        <v>8043000000</v>
      </c>
      <c r="K379" s="2">
        <f t="shared" si="25"/>
        <v>10588000000</v>
      </c>
      <c r="L379" s="2">
        <f t="shared" si="26"/>
        <v>2545000000</v>
      </c>
      <c r="M379" s="10">
        <f t="shared" si="29"/>
        <v>0.58513401492124895</v>
      </c>
      <c r="N379" s="10">
        <f t="shared" si="27"/>
        <v>0.14064658745509809</v>
      </c>
      <c r="O379" t="s">
        <v>182</v>
      </c>
      <c r="P379" t="s">
        <v>181</v>
      </c>
    </row>
    <row r="380" spans="1:16" x14ac:dyDescent="0.3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s="2">
        <f t="shared" si="28"/>
        <v>7775000000</v>
      </c>
      <c r="K380" s="2">
        <f t="shared" si="25"/>
        <v>10185000000</v>
      </c>
      <c r="L380" s="2">
        <f t="shared" si="26"/>
        <v>2410000000</v>
      </c>
      <c r="M380" s="10">
        <f t="shared" si="29"/>
        <v>0.56486051799678338</v>
      </c>
      <c r="N380" s="10">
        <f t="shared" si="27"/>
        <v>0.1336586989074372</v>
      </c>
      <c r="O380" t="s">
        <v>182</v>
      </c>
      <c r="P380" t="s">
        <v>181</v>
      </c>
    </row>
    <row r="381" spans="1:16" x14ac:dyDescent="0.3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s="2">
        <f t="shared" si="28"/>
        <v>7517000000</v>
      </c>
      <c r="K381" s="2">
        <f t="shared" si="25"/>
        <v>10122000000</v>
      </c>
      <c r="L381" s="2">
        <f t="shared" si="26"/>
        <v>2605000000</v>
      </c>
      <c r="M381" s="10">
        <f t="shared" si="29"/>
        <v>0.56547486033519556</v>
      </c>
      <c r="N381" s="10">
        <f t="shared" si="27"/>
        <v>0.14553072625698324</v>
      </c>
      <c r="O381" t="s">
        <v>182</v>
      </c>
      <c r="P381" t="s">
        <v>181</v>
      </c>
    </row>
    <row r="382" spans="1:16" x14ac:dyDescent="0.3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s="2">
        <f t="shared" si="28"/>
        <v>1706735000</v>
      </c>
      <c r="K382" s="2">
        <f t="shared" si="25"/>
        <v>3068231000</v>
      </c>
      <c r="L382" s="2">
        <f t="shared" si="26"/>
        <v>1361496000</v>
      </c>
      <c r="M382" s="10">
        <f t="shared" si="29"/>
        <v>0.4176468650530486</v>
      </c>
      <c r="N382" s="10">
        <f t="shared" si="27"/>
        <v>0.18532650774412535</v>
      </c>
      <c r="O382" t="s">
        <v>175</v>
      </c>
      <c r="P382" t="s">
        <v>21</v>
      </c>
    </row>
    <row r="383" spans="1:16" x14ac:dyDescent="0.3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s="2">
        <f t="shared" si="28"/>
        <v>1899800000</v>
      </c>
      <c r="K383" s="2">
        <f t="shared" si="25"/>
        <v>3577700000</v>
      </c>
      <c r="L383" s="2">
        <f t="shared" si="26"/>
        <v>1677900000</v>
      </c>
      <c r="M383" s="10">
        <f t="shared" si="29"/>
        <v>0.40457074362221823</v>
      </c>
      <c r="N383" s="10">
        <f t="shared" si="27"/>
        <v>0.18973900850370906</v>
      </c>
      <c r="O383" t="s">
        <v>175</v>
      </c>
      <c r="P383" t="s">
        <v>21</v>
      </c>
    </row>
    <row r="384" spans="1:16" x14ac:dyDescent="0.3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s="2">
        <f t="shared" si="28"/>
        <v>2236700000</v>
      </c>
      <c r="K384" s="2">
        <f t="shared" si="25"/>
        <v>4121600000</v>
      </c>
      <c r="L384" s="2">
        <f t="shared" si="26"/>
        <v>1884900000</v>
      </c>
      <c r="M384" s="10">
        <f t="shared" si="29"/>
        <v>0.4016097128435987</v>
      </c>
      <c r="N384" s="10">
        <f t="shared" si="27"/>
        <v>0.18366511736677482</v>
      </c>
      <c r="O384" t="s">
        <v>175</v>
      </c>
      <c r="P384" t="s">
        <v>21</v>
      </c>
    </row>
    <row r="385" spans="1:16" x14ac:dyDescent="0.3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s="2">
        <f t="shared" si="28"/>
        <v>2833800000</v>
      </c>
      <c r="K385" s="2">
        <f t="shared" si="25"/>
        <v>4975800000</v>
      </c>
      <c r="L385" s="2">
        <f t="shared" si="26"/>
        <v>2142000000</v>
      </c>
      <c r="M385" s="10">
        <f t="shared" si="29"/>
        <v>0.40075708762886597</v>
      </c>
      <c r="N385" s="10">
        <f t="shared" si="27"/>
        <v>0.17251932989690721</v>
      </c>
      <c r="O385" t="s">
        <v>175</v>
      </c>
      <c r="P385" t="s">
        <v>21</v>
      </c>
    </row>
    <row r="386" spans="1:16" x14ac:dyDescent="0.3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2">
        <f t="shared" si="28"/>
        <v>2034922000</v>
      </c>
      <c r="K386" s="2">
        <f t="shared" ref="K386:K449" si="30">E386 - F386</f>
        <v>2415639000</v>
      </c>
      <c r="L386" s="2">
        <f t="shared" ref="L386:L449" si="31">K386 - J386</f>
        <v>380717000</v>
      </c>
      <c r="M386" s="10">
        <f t="shared" si="29"/>
        <v>0.82771753618550226</v>
      </c>
      <c r="N386" s="10">
        <f t="shared" ref="N386:N449" si="32">L386 / E386</f>
        <v>0.13045249609893525</v>
      </c>
      <c r="O386" t="s">
        <v>56</v>
      </c>
      <c r="P386" t="s">
        <v>21</v>
      </c>
    </row>
    <row r="387" spans="1:16" x14ac:dyDescent="0.3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2">
        <f t="shared" ref="J387:J450" si="33">G387 + H387 + I387</f>
        <v>2193581000</v>
      </c>
      <c r="K387" s="2">
        <f t="shared" si="30"/>
        <v>2522637000</v>
      </c>
      <c r="L387" s="2">
        <f t="shared" si="31"/>
        <v>329056000</v>
      </c>
      <c r="M387" s="10">
        <f t="shared" ref="M387:M450" si="34">1-(F387/E387)</f>
        <v>0.80265751914818884</v>
      </c>
      <c r="N387" s="10">
        <f t="shared" si="32"/>
        <v>0.10469967443624525</v>
      </c>
      <c r="O387" t="s">
        <v>56</v>
      </c>
      <c r="P387" t="s">
        <v>21</v>
      </c>
    </row>
    <row r="388" spans="1:16" x14ac:dyDescent="0.3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2">
        <f t="shared" si="33"/>
        <v>2143597000</v>
      </c>
      <c r="K388" s="2">
        <f t="shared" si="30"/>
        <v>2661230000</v>
      </c>
      <c r="L388" s="2">
        <f t="shared" si="31"/>
        <v>517633000</v>
      </c>
      <c r="M388" s="10">
        <f t="shared" si="34"/>
        <v>0.81244195709236244</v>
      </c>
      <c r="N388" s="10">
        <f t="shared" si="32"/>
        <v>0.1580272158271141</v>
      </c>
      <c r="O388" t="s">
        <v>56</v>
      </c>
      <c r="P388" t="s">
        <v>21</v>
      </c>
    </row>
    <row r="389" spans="1:16" x14ac:dyDescent="0.3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2">
        <f t="shared" si="33"/>
        <v>2138444000</v>
      </c>
      <c r="K389" s="2">
        <f t="shared" si="30"/>
        <v>2858724000</v>
      </c>
      <c r="L389" s="2">
        <f t="shared" si="31"/>
        <v>720280000</v>
      </c>
      <c r="M389" s="10">
        <f t="shared" si="34"/>
        <v>0.83630847813144971</v>
      </c>
      <c r="N389" s="10">
        <f t="shared" si="32"/>
        <v>0.21071508499194766</v>
      </c>
      <c r="O389" t="s">
        <v>56</v>
      </c>
      <c r="P389" t="s">
        <v>21</v>
      </c>
    </row>
    <row r="390" spans="1:16" x14ac:dyDescent="0.3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s="2">
        <f t="shared" si="33"/>
        <v>0</v>
      </c>
      <c r="K390" s="2">
        <f t="shared" si="30"/>
        <v>23783000000</v>
      </c>
      <c r="L390" s="2">
        <f t="shared" si="31"/>
        <v>23783000000</v>
      </c>
      <c r="M390" s="10">
        <f t="shared" si="34"/>
        <v>0.18762079819502842</v>
      </c>
      <c r="N390" s="10">
        <f t="shared" si="32"/>
        <v>0.18762079819502844</v>
      </c>
      <c r="O390" t="s">
        <v>186</v>
      </c>
      <c r="P390" t="s">
        <v>35</v>
      </c>
    </row>
    <row r="391" spans="1:16" x14ac:dyDescent="0.3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s="2">
        <f t="shared" si="33"/>
        <v>0</v>
      </c>
      <c r="K391" s="2">
        <f t="shared" si="30"/>
        <v>25367000000</v>
      </c>
      <c r="L391" s="2">
        <f t="shared" si="31"/>
        <v>25367000000</v>
      </c>
      <c r="M391" s="10">
        <f t="shared" si="34"/>
        <v>0.18201582871124444</v>
      </c>
      <c r="N391" s="10">
        <f t="shared" si="32"/>
        <v>0.18201582871124442</v>
      </c>
      <c r="O391" t="s">
        <v>186</v>
      </c>
      <c r="P391" t="s">
        <v>35</v>
      </c>
    </row>
    <row r="392" spans="1:16" x14ac:dyDescent="0.3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s="2">
        <f t="shared" si="33"/>
        <v>0</v>
      </c>
      <c r="K392" s="2">
        <f t="shared" si="30"/>
        <v>26528000000</v>
      </c>
      <c r="L392" s="2">
        <f t="shared" si="31"/>
        <v>26528000000</v>
      </c>
      <c r="M392" s="10">
        <f t="shared" si="34"/>
        <v>0.17305760323569708</v>
      </c>
      <c r="N392" s="10">
        <f t="shared" si="32"/>
        <v>0.17305760323569705</v>
      </c>
      <c r="O392" t="s">
        <v>186</v>
      </c>
      <c r="P392" t="s">
        <v>35</v>
      </c>
    </row>
    <row r="393" spans="1:16" x14ac:dyDescent="0.3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s="2">
        <f t="shared" si="33"/>
        <v>0</v>
      </c>
      <c r="K393" s="2">
        <f t="shared" si="30"/>
        <v>28857000000</v>
      </c>
      <c r="L393" s="2">
        <f t="shared" si="31"/>
        <v>28857000000</v>
      </c>
      <c r="M393" s="10">
        <f t="shared" si="34"/>
        <v>0.16255083762378464</v>
      </c>
      <c r="N393" s="10">
        <f t="shared" si="32"/>
        <v>0.16255083762378469</v>
      </c>
      <c r="O393" t="s">
        <v>186</v>
      </c>
      <c r="P393" t="s">
        <v>35</v>
      </c>
    </row>
    <row r="394" spans="1:16" x14ac:dyDescent="0.3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s="2">
        <f t="shared" si="33"/>
        <v>30513000000</v>
      </c>
      <c r="K394" s="2">
        <f t="shared" si="30"/>
        <v>67254000000</v>
      </c>
      <c r="L394" s="2">
        <f t="shared" si="31"/>
        <v>36741000000</v>
      </c>
      <c r="M394" s="10">
        <f t="shared" si="34"/>
        <v>0.29166052300620149</v>
      </c>
      <c r="N394" s="10">
        <f t="shared" si="32"/>
        <v>0.15933474998915825</v>
      </c>
      <c r="O394" t="s">
        <v>143</v>
      </c>
      <c r="P394" t="s">
        <v>82</v>
      </c>
    </row>
    <row r="395" spans="1:16" x14ac:dyDescent="0.3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s="2">
        <f t="shared" si="33"/>
        <v>31759000000</v>
      </c>
      <c r="K395" s="2">
        <f t="shared" si="30"/>
        <v>60833000000</v>
      </c>
      <c r="L395" s="2">
        <f t="shared" si="31"/>
        <v>29074000000</v>
      </c>
      <c r="M395" s="10">
        <f t="shared" si="34"/>
        <v>0.2763177019931321</v>
      </c>
      <c r="N395" s="10">
        <f t="shared" si="32"/>
        <v>0.13206090226929995</v>
      </c>
      <c r="O395" t="s">
        <v>143</v>
      </c>
      <c r="P395" t="s">
        <v>82</v>
      </c>
    </row>
    <row r="396" spans="1:16" x14ac:dyDescent="0.3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s="2">
        <f t="shared" si="33"/>
        <v>33827000000</v>
      </c>
      <c r="K396" s="2">
        <f t="shared" si="30"/>
        <v>55538000000</v>
      </c>
      <c r="L396" s="2">
        <f t="shared" si="31"/>
        <v>21711000000</v>
      </c>
      <c r="M396" s="10">
        <f t="shared" si="34"/>
        <v>0.27700579568465888</v>
      </c>
      <c r="N396" s="10">
        <f t="shared" si="32"/>
        <v>0.10828752980139056</v>
      </c>
      <c r="O396" t="s">
        <v>143</v>
      </c>
      <c r="P396" t="s">
        <v>82</v>
      </c>
    </row>
    <row r="397" spans="1:16" x14ac:dyDescent="0.3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s="2">
        <f t="shared" si="33"/>
        <v>37510000000</v>
      </c>
      <c r="K397" s="2">
        <f t="shared" si="30"/>
        <v>37140000000</v>
      </c>
      <c r="L397" s="2">
        <f t="shared" si="31"/>
        <v>-370000000</v>
      </c>
      <c r="M397" s="10">
        <f t="shared" si="34"/>
        <v>0.28585722532230129</v>
      </c>
      <c r="N397" s="10">
        <f t="shared" si="32"/>
        <v>-2.8477968058495287E-3</v>
      </c>
      <c r="O397" t="s">
        <v>143</v>
      </c>
      <c r="P397" t="s">
        <v>82</v>
      </c>
    </row>
    <row r="398" spans="1:16" x14ac:dyDescent="0.3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s="2">
        <f t="shared" si="33"/>
        <v>713111000</v>
      </c>
      <c r="K398" s="2">
        <f t="shared" si="30"/>
        <v>1476071000</v>
      </c>
      <c r="L398" s="2">
        <f t="shared" si="31"/>
        <v>762960000</v>
      </c>
      <c r="M398" s="10">
        <f t="shared" si="34"/>
        <v>0.81111091573094829</v>
      </c>
      <c r="N398" s="10">
        <f t="shared" si="32"/>
        <v>0.41925163780474267</v>
      </c>
      <c r="O398" t="s">
        <v>83</v>
      </c>
      <c r="P398" t="s">
        <v>82</v>
      </c>
    </row>
    <row r="399" spans="1:16" x14ac:dyDescent="0.3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s="2">
        <f t="shared" si="33"/>
        <v>948470000</v>
      </c>
      <c r="K399" s="2">
        <f t="shared" si="30"/>
        <v>1864483000</v>
      </c>
      <c r="L399" s="2">
        <f t="shared" si="31"/>
        <v>916013000</v>
      </c>
      <c r="M399" s="10">
        <f t="shared" si="34"/>
        <v>0.80368452519247435</v>
      </c>
      <c r="N399" s="10">
        <f t="shared" si="32"/>
        <v>0.39484697526077417</v>
      </c>
      <c r="O399" t="s">
        <v>83</v>
      </c>
      <c r="P399" t="s">
        <v>82</v>
      </c>
    </row>
    <row r="400" spans="1:16" x14ac:dyDescent="0.3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s="2">
        <f t="shared" si="33"/>
        <v>1190973000</v>
      </c>
      <c r="K400" s="2">
        <f t="shared" si="30"/>
        <v>2121773000</v>
      </c>
      <c r="L400" s="2">
        <f t="shared" si="31"/>
        <v>930800000</v>
      </c>
      <c r="M400" s="10">
        <f t="shared" si="34"/>
        <v>0.79761494383581055</v>
      </c>
      <c r="N400" s="10">
        <f t="shared" si="32"/>
        <v>0.3499054751485538</v>
      </c>
      <c r="O400" t="s">
        <v>83</v>
      </c>
      <c r="P400" t="s">
        <v>82</v>
      </c>
    </row>
    <row r="401" spans="1:16" x14ac:dyDescent="0.3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s="2">
        <f t="shared" si="33"/>
        <v>1461587000</v>
      </c>
      <c r="K401" s="2">
        <f t="shared" si="30"/>
        <v>1262214000</v>
      </c>
      <c r="L401" s="2">
        <f t="shared" si="31"/>
        <v>-199373000</v>
      </c>
      <c r="M401" s="10">
        <f t="shared" si="34"/>
        <v>0.69984081598027914</v>
      </c>
      <c r="N401" s="10">
        <f t="shared" si="32"/>
        <v>-0.11054334922955711</v>
      </c>
      <c r="O401" t="s">
        <v>83</v>
      </c>
      <c r="P401" t="s">
        <v>82</v>
      </c>
    </row>
    <row r="402" spans="1:16" x14ac:dyDescent="0.3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s="2">
        <f t="shared" si="33"/>
        <v>1677000000</v>
      </c>
      <c r="K402" s="2">
        <f t="shared" si="30"/>
        <v>4535000000</v>
      </c>
      <c r="L402" s="2">
        <f t="shared" si="31"/>
        <v>2858000000</v>
      </c>
      <c r="M402" s="10">
        <f t="shared" si="34"/>
        <v>0.35333073626801714</v>
      </c>
      <c r="N402" s="10">
        <f t="shared" si="32"/>
        <v>0.22267238021036229</v>
      </c>
      <c r="O402" t="s">
        <v>44</v>
      </c>
      <c r="P402" t="s">
        <v>41</v>
      </c>
    </row>
    <row r="403" spans="1:16" x14ac:dyDescent="0.3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s="2">
        <f t="shared" si="33"/>
        <v>1771000000</v>
      </c>
      <c r="K403" s="2">
        <f t="shared" si="30"/>
        <v>5087000000</v>
      </c>
      <c r="L403" s="2">
        <f t="shared" si="31"/>
        <v>3316000000</v>
      </c>
      <c r="M403" s="10">
        <f t="shared" si="34"/>
        <v>0.38772865853658534</v>
      </c>
      <c r="N403" s="10">
        <f t="shared" si="32"/>
        <v>0.25274390243902439</v>
      </c>
      <c r="O403" t="s">
        <v>44</v>
      </c>
      <c r="P403" t="s">
        <v>41</v>
      </c>
    </row>
    <row r="404" spans="1:16" x14ac:dyDescent="0.3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s="2">
        <f t="shared" si="33"/>
        <v>1834000000</v>
      </c>
      <c r="K404" s="2">
        <f t="shared" si="30"/>
        <v>4555000000</v>
      </c>
      <c r="L404" s="2">
        <f t="shared" si="31"/>
        <v>2721000000</v>
      </c>
      <c r="M404" s="10">
        <f t="shared" si="34"/>
        <v>0.36627532968800258</v>
      </c>
      <c r="N404" s="10">
        <f t="shared" si="32"/>
        <v>0.21880025731746541</v>
      </c>
      <c r="O404" t="s">
        <v>44</v>
      </c>
      <c r="P404" t="s">
        <v>41</v>
      </c>
    </row>
    <row r="405" spans="1:16" x14ac:dyDescent="0.3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s="2">
        <f t="shared" si="33"/>
        <v>1946000000</v>
      </c>
      <c r="K405" s="2">
        <f t="shared" si="30"/>
        <v>5482000000</v>
      </c>
      <c r="L405" s="2">
        <f t="shared" si="31"/>
        <v>3536000000</v>
      </c>
      <c r="M405" s="10">
        <f t="shared" si="34"/>
        <v>0.46922879397415052</v>
      </c>
      <c r="N405" s="10">
        <f t="shared" si="32"/>
        <v>0.30266198750320977</v>
      </c>
      <c r="O405" t="s">
        <v>44</v>
      </c>
      <c r="P405" t="s">
        <v>41</v>
      </c>
    </row>
    <row r="406" spans="1:16" x14ac:dyDescent="0.3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s="2">
        <f t="shared" si="33"/>
        <v>13007000000</v>
      </c>
      <c r="K406" s="2">
        <f t="shared" si="30"/>
        <v>16809000000</v>
      </c>
      <c r="L406" s="2">
        <f t="shared" si="31"/>
        <v>3802000000</v>
      </c>
      <c r="M406" s="10">
        <f t="shared" si="34"/>
        <v>0.44500039710904615</v>
      </c>
      <c r="N406" s="10">
        <f t="shared" si="32"/>
        <v>0.10065390622931723</v>
      </c>
      <c r="O406" t="s">
        <v>13</v>
      </c>
      <c r="P406" t="s">
        <v>12</v>
      </c>
    </row>
    <row r="407" spans="1:16" x14ac:dyDescent="0.3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s="2">
        <f t="shared" si="33"/>
        <v>14473000000</v>
      </c>
      <c r="K407" s="2">
        <f t="shared" si="30"/>
        <v>17395000000</v>
      </c>
      <c r="L407" s="2">
        <f t="shared" si="31"/>
        <v>2922000000</v>
      </c>
      <c r="M407" s="10">
        <f t="shared" si="34"/>
        <v>0.43097467915365939</v>
      </c>
      <c r="N407" s="10">
        <f t="shared" si="32"/>
        <v>7.2394826817303401E-2</v>
      </c>
      <c r="O407" t="s">
        <v>13</v>
      </c>
      <c r="P407" t="s">
        <v>12</v>
      </c>
    </row>
    <row r="408" spans="1:16" x14ac:dyDescent="0.3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s="2">
        <f t="shared" si="33"/>
        <v>15771000000</v>
      </c>
      <c r="K408" s="2">
        <f t="shared" si="30"/>
        <v>23608000000</v>
      </c>
      <c r="L408" s="2">
        <f t="shared" si="31"/>
        <v>7837000000</v>
      </c>
      <c r="M408" s="10">
        <f t="shared" si="34"/>
        <v>0.57999213836477992</v>
      </c>
      <c r="N408" s="10">
        <f t="shared" si="32"/>
        <v>0.19253636006289307</v>
      </c>
      <c r="O408" t="s">
        <v>13</v>
      </c>
      <c r="P408" t="s">
        <v>12</v>
      </c>
    </row>
    <row r="409" spans="1:16" x14ac:dyDescent="0.3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s="2">
        <f t="shared" si="33"/>
        <v>16747000000</v>
      </c>
      <c r="K409" s="2">
        <f t="shared" si="30"/>
        <v>23699000000</v>
      </c>
      <c r="L409" s="2">
        <f t="shared" si="31"/>
        <v>6952000000</v>
      </c>
      <c r="M409" s="10">
        <f t="shared" si="34"/>
        <v>0.59787078382401171</v>
      </c>
      <c r="N409" s="10">
        <f t="shared" si="32"/>
        <v>0.17538283004112112</v>
      </c>
      <c r="O409" t="s">
        <v>13</v>
      </c>
      <c r="P409" t="s">
        <v>12</v>
      </c>
    </row>
    <row r="410" spans="1:16" x14ac:dyDescent="0.3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s="2">
        <f t="shared" si="33"/>
        <v>8601000000</v>
      </c>
      <c r="K410" s="2">
        <f t="shared" si="30"/>
        <v>11356000000</v>
      </c>
      <c r="L410" s="2">
        <f t="shared" si="31"/>
        <v>2755000000</v>
      </c>
      <c r="M410" s="10">
        <f t="shared" si="34"/>
        <v>0.39161321470446242</v>
      </c>
      <c r="N410" s="10">
        <f t="shared" si="32"/>
        <v>9.5006552176012143E-2</v>
      </c>
      <c r="O410" t="s">
        <v>192</v>
      </c>
      <c r="P410" t="s">
        <v>58</v>
      </c>
    </row>
    <row r="411" spans="1:16" x14ac:dyDescent="0.3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s="2">
        <f t="shared" si="33"/>
        <v>7494000000</v>
      </c>
      <c r="K411" s="2">
        <f t="shared" si="30"/>
        <v>11383000000</v>
      </c>
      <c r="L411" s="2">
        <f t="shared" si="31"/>
        <v>3889000000</v>
      </c>
      <c r="M411" s="10">
        <f t="shared" si="34"/>
        <v>0.40072519890164049</v>
      </c>
      <c r="N411" s="10">
        <f t="shared" si="32"/>
        <v>0.13690769555727664</v>
      </c>
      <c r="O411" t="s">
        <v>192</v>
      </c>
      <c r="P411" t="s">
        <v>58</v>
      </c>
    </row>
    <row r="412" spans="1:16" x14ac:dyDescent="0.3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s="2">
        <f t="shared" si="33"/>
        <v>6972000000</v>
      </c>
      <c r="K412" s="2">
        <f t="shared" si="30"/>
        <v>10018000000</v>
      </c>
      <c r="L412" s="2">
        <f t="shared" si="31"/>
        <v>3046000000</v>
      </c>
      <c r="M412" s="10">
        <f t="shared" si="34"/>
        <v>0.39864703541583768</v>
      </c>
      <c r="N412" s="10">
        <f t="shared" si="32"/>
        <v>0.12120970951054516</v>
      </c>
      <c r="O412" t="s">
        <v>192</v>
      </c>
      <c r="P412" t="s">
        <v>58</v>
      </c>
    </row>
    <row r="413" spans="1:16" x14ac:dyDescent="0.3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s="2">
        <f t="shared" si="33"/>
        <v>6646000000</v>
      </c>
      <c r="K413" s="2">
        <f t="shared" si="30"/>
        <v>10125000000</v>
      </c>
      <c r="L413" s="2">
        <f t="shared" si="31"/>
        <v>3479000000</v>
      </c>
      <c r="M413" s="10">
        <f t="shared" si="34"/>
        <v>0.41168577701878506</v>
      </c>
      <c r="N413" s="10">
        <f t="shared" si="32"/>
        <v>0.14145726599983735</v>
      </c>
      <c r="O413" t="s">
        <v>192</v>
      </c>
      <c r="P413" t="s">
        <v>58</v>
      </c>
    </row>
    <row r="414" spans="1:16" x14ac:dyDescent="0.3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s="2">
        <f t="shared" si="33"/>
        <v>5903400000</v>
      </c>
      <c r="K414" s="2">
        <f t="shared" si="30"/>
        <v>12128100000</v>
      </c>
      <c r="L414" s="2">
        <f t="shared" si="31"/>
        <v>6224700000</v>
      </c>
      <c r="M414" s="10">
        <f t="shared" si="34"/>
        <v>0.32088825624282324</v>
      </c>
      <c r="N414" s="10">
        <f t="shared" si="32"/>
        <v>0.16469464538012563</v>
      </c>
      <c r="O414" t="s">
        <v>126</v>
      </c>
      <c r="P414" t="s">
        <v>12</v>
      </c>
    </row>
    <row r="415" spans="1:16" x14ac:dyDescent="0.3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s="2">
        <f t="shared" si="33"/>
        <v>5829700000</v>
      </c>
      <c r="K415" s="2">
        <f t="shared" si="30"/>
        <v>11291100000</v>
      </c>
      <c r="L415" s="2">
        <f t="shared" si="31"/>
        <v>5461400000</v>
      </c>
      <c r="M415" s="10">
        <f t="shared" si="34"/>
        <v>0.31305989702469572</v>
      </c>
      <c r="N415" s="10">
        <f t="shared" si="32"/>
        <v>0.15142415899342609</v>
      </c>
      <c r="O415" t="s">
        <v>126</v>
      </c>
      <c r="P415" t="s">
        <v>12</v>
      </c>
    </row>
    <row r="416" spans="1:16" x14ac:dyDescent="0.3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s="2">
        <f t="shared" si="33"/>
        <v>5259500000</v>
      </c>
      <c r="K416" s="2">
        <f t="shared" si="30"/>
        <v>8719600000</v>
      </c>
      <c r="L416" s="2">
        <f t="shared" si="31"/>
        <v>3460100000</v>
      </c>
      <c r="M416" s="10">
        <f t="shared" si="34"/>
        <v>0.30210513186523835</v>
      </c>
      <c r="N416" s="10">
        <f t="shared" si="32"/>
        <v>0.11988095403079396</v>
      </c>
      <c r="O416" t="s">
        <v>126</v>
      </c>
      <c r="P416" t="s">
        <v>12</v>
      </c>
    </row>
    <row r="417" spans="1:16" x14ac:dyDescent="0.3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s="2">
        <f t="shared" si="33"/>
        <v>5407400000</v>
      </c>
      <c r="K417" s="2">
        <f t="shared" si="30"/>
        <v>8395100000</v>
      </c>
      <c r="L417" s="2">
        <f t="shared" si="31"/>
        <v>2987700000</v>
      </c>
      <c r="M417" s="10">
        <f t="shared" si="34"/>
        <v>0.31508407146074158</v>
      </c>
      <c r="N417" s="10">
        <f t="shared" si="32"/>
        <v>0.11213406395436121</v>
      </c>
      <c r="O417" t="s">
        <v>126</v>
      </c>
      <c r="P417" t="s">
        <v>12</v>
      </c>
    </row>
    <row r="418" spans="1:16" x14ac:dyDescent="0.3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s="2">
        <f t="shared" si="33"/>
        <v>3900000000</v>
      </c>
      <c r="K418" s="2">
        <f t="shared" si="30"/>
        <v>8139000000</v>
      </c>
      <c r="L418" s="2">
        <f t="shared" si="31"/>
        <v>4239000000</v>
      </c>
      <c r="M418" s="10">
        <f t="shared" si="34"/>
        <v>0.90594390026714156</v>
      </c>
      <c r="N418" s="10">
        <f t="shared" si="32"/>
        <v>0.47183882457702581</v>
      </c>
      <c r="O418" t="s">
        <v>99</v>
      </c>
      <c r="P418" t="s">
        <v>46</v>
      </c>
    </row>
    <row r="419" spans="1:16" x14ac:dyDescent="0.3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s="2">
        <f t="shared" si="33"/>
        <v>4280000000</v>
      </c>
      <c r="K419" s="2">
        <f t="shared" si="30"/>
        <v>8672000000</v>
      </c>
      <c r="L419" s="2">
        <f t="shared" si="31"/>
        <v>4392000000</v>
      </c>
      <c r="M419" s="10">
        <f t="shared" si="34"/>
        <v>0.92550693703308429</v>
      </c>
      <c r="N419" s="10">
        <f t="shared" si="32"/>
        <v>0.46872998932764143</v>
      </c>
      <c r="O419" t="s">
        <v>99</v>
      </c>
      <c r="P419" t="s">
        <v>46</v>
      </c>
    </row>
    <row r="420" spans="1:16" x14ac:dyDescent="0.3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s="2">
        <f t="shared" si="33"/>
        <v>4783000000</v>
      </c>
      <c r="K420" s="2">
        <f t="shared" si="30"/>
        <v>8997000000</v>
      </c>
      <c r="L420" s="2">
        <f t="shared" si="31"/>
        <v>4214000000</v>
      </c>
      <c r="M420" s="10">
        <f t="shared" si="34"/>
        <v>0.93611486837998126</v>
      </c>
      <c r="N420" s="10">
        <f t="shared" si="32"/>
        <v>0.43845593590677351</v>
      </c>
      <c r="O420" t="s">
        <v>99</v>
      </c>
      <c r="P420" t="s">
        <v>46</v>
      </c>
    </row>
    <row r="421" spans="1:16" x14ac:dyDescent="0.3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s="2">
        <f t="shared" si="33"/>
        <v>5127000000</v>
      </c>
      <c r="K421" s="2">
        <f t="shared" si="30"/>
        <v>9379000000</v>
      </c>
      <c r="L421" s="2">
        <f t="shared" si="31"/>
        <v>4252000000</v>
      </c>
      <c r="M421" s="10">
        <f t="shared" si="34"/>
        <v>0.9377124575084983</v>
      </c>
      <c r="N421" s="10">
        <f t="shared" si="32"/>
        <v>0.4251149770045991</v>
      </c>
      <c r="O421" t="s">
        <v>99</v>
      </c>
      <c r="P421" t="s">
        <v>46</v>
      </c>
    </row>
    <row r="422" spans="1:16" x14ac:dyDescent="0.3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s="2">
        <f t="shared" si="33"/>
        <v>3430125000</v>
      </c>
      <c r="K422" s="2">
        <f t="shared" si="30"/>
        <v>5085401000</v>
      </c>
      <c r="L422" s="2">
        <f t="shared" si="31"/>
        <v>1655276000</v>
      </c>
      <c r="M422" s="10">
        <f t="shared" si="34"/>
        <v>0.31739860023587374</v>
      </c>
      <c r="N422" s="10">
        <f t="shared" si="32"/>
        <v>0.10331186968422672</v>
      </c>
      <c r="O422" t="s">
        <v>196</v>
      </c>
      <c r="P422" t="s">
        <v>18</v>
      </c>
    </row>
    <row r="423" spans="1:16" x14ac:dyDescent="0.3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s="2">
        <f t="shared" si="33"/>
        <v>3699557000</v>
      </c>
      <c r="K423" s="2">
        <f t="shared" si="30"/>
        <v>5435742000</v>
      </c>
      <c r="L423" s="2">
        <f t="shared" si="31"/>
        <v>1736185000</v>
      </c>
      <c r="M423" s="10">
        <f t="shared" si="34"/>
        <v>0.31053988458862392</v>
      </c>
      <c r="N423" s="10">
        <f t="shared" si="32"/>
        <v>9.918695359796327E-2</v>
      </c>
      <c r="O423" t="s">
        <v>196</v>
      </c>
      <c r="P423" t="s">
        <v>18</v>
      </c>
    </row>
    <row r="424" spans="1:16" x14ac:dyDescent="0.3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s="2">
        <f t="shared" si="33"/>
        <v>4033414000</v>
      </c>
      <c r="K424" s="2">
        <f t="shared" si="30"/>
        <v>5802507000</v>
      </c>
      <c r="L424" s="2">
        <f t="shared" si="31"/>
        <v>1769093000</v>
      </c>
      <c r="M424" s="10">
        <f t="shared" si="34"/>
        <v>0.30685528420820163</v>
      </c>
      <c r="N424" s="10">
        <f t="shared" si="32"/>
        <v>9.3555343458567156E-2</v>
      </c>
      <c r="O424" t="s">
        <v>196</v>
      </c>
      <c r="P424" t="s">
        <v>18</v>
      </c>
    </row>
    <row r="425" spans="1:16" x14ac:dyDescent="0.3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s="2">
        <f t="shared" si="33"/>
        <v>4365797000</v>
      </c>
      <c r="K425" s="2">
        <f t="shared" si="30"/>
        <v>6306091000</v>
      </c>
      <c r="L425" s="2">
        <f t="shared" si="31"/>
        <v>1940294000</v>
      </c>
      <c r="M425" s="10">
        <f t="shared" si="34"/>
        <v>0.30959922453043076</v>
      </c>
      <c r="N425" s="10">
        <f t="shared" si="32"/>
        <v>9.5259252960518279E-2</v>
      </c>
      <c r="O425" t="s">
        <v>196</v>
      </c>
      <c r="P425" t="s">
        <v>18</v>
      </c>
    </row>
    <row r="426" spans="1:16" x14ac:dyDescent="0.3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s="2">
        <f t="shared" si="33"/>
        <v>1817000000</v>
      </c>
      <c r="K426" s="2">
        <f t="shared" si="30"/>
        <v>3018000000</v>
      </c>
      <c r="L426" s="2">
        <f t="shared" si="31"/>
        <v>1201000000</v>
      </c>
      <c r="M426" s="10">
        <f t="shared" si="34"/>
        <v>0.40877691995123933</v>
      </c>
      <c r="N426" s="10">
        <f t="shared" si="32"/>
        <v>0.16267100094812406</v>
      </c>
      <c r="O426" t="s">
        <v>198</v>
      </c>
      <c r="P426" t="s">
        <v>24</v>
      </c>
    </row>
    <row r="427" spans="1:16" x14ac:dyDescent="0.3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s="2">
        <f t="shared" si="33"/>
        <v>1819000000</v>
      </c>
      <c r="K427" s="2">
        <f t="shared" si="30"/>
        <v>2820000000</v>
      </c>
      <c r="L427" s="2">
        <f t="shared" si="31"/>
        <v>1001000000</v>
      </c>
      <c r="M427" s="10">
        <f t="shared" si="34"/>
        <v>0.39462636439966414</v>
      </c>
      <c r="N427" s="10">
        <f t="shared" si="32"/>
        <v>0.14007836551917158</v>
      </c>
      <c r="O427" t="s">
        <v>198</v>
      </c>
      <c r="P427" t="s">
        <v>24</v>
      </c>
    </row>
    <row r="428" spans="1:16" x14ac:dyDescent="0.3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s="2">
        <f t="shared" si="33"/>
        <v>1815000000</v>
      </c>
      <c r="K428" s="2">
        <f t="shared" si="30"/>
        <v>2798000000</v>
      </c>
      <c r="L428" s="2">
        <f t="shared" si="31"/>
        <v>983000000</v>
      </c>
      <c r="M428" s="10">
        <f t="shared" si="34"/>
        <v>0.37632817753866843</v>
      </c>
      <c r="N428" s="10">
        <f t="shared" si="32"/>
        <v>0.13221250840618695</v>
      </c>
      <c r="O428" t="s">
        <v>198</v>
      </c>
      <c r="P428" t="s">
        <v>24</v>
      </c>
    </row>
    <row r="429" spans="1:16" x14ac:dyDescent="0.3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s="2">
        <f t="shared" si="33"/>
        <v>1437000000</v>
      </c>
      <c r="K429" s="2">
        <f t="shared" si="30"/>
        <v>2836000000</v>
      </c>
      <c r="L429" s="2">
        <f t="shared" si="31"/>
        <v>1399000000</v>
      </c>
      <c r="M429" s="10">
        <f t="shared" si="34"/>
        <v>0.37848658748164954</v>
      </c>
      <c r="N429" s="10">
        <f t="shared" si="32"/>
        <v>0.18670759375417056</v>
      </c>
      <c r="O429" t="s">
        <v>198</v>
      </c>
      <c r="P429" t="s">
        <v>24</v>
      </c>
    </row>
    <row r="430" spans="1:16" x14ac:dyDescent="0.3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s="2">
        <f t="shared" si="33"/>
        <v>649900000</v>
      </c>
      <c r="K430" s="2">
        <f t="shared" si="30"/>
        <v>1405800000</v>
      </c>
      <c r="L430" s="2">
        <f t="shared" si="31"/>
        <v>755900000</v>
      </c>
      <c r="M430" s="10">
        <f t="shared" si="34"/>
        <v>0.22459380441902455</v>
      </c>
      <c r="N430" s="10">
        <f t="shared" si="32"/>
        <v>0.12076430271755628</v>
      </c>
      <c r="O430" t="s">
        <v>200</v>
      </c>
      <c r="P430" t="s">
        <v>18</v>
      </c>
    </row>
    <row r="431" spans="1:16" x14ac:dyDescent="0.3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s="2">
        <f t="shared" si="33"/>
        <v>826900000</v>
      </c>
      <c r="K431" s="2">
        <f t="shared" si="30"/>
        <v>1756300000</v>
      </c>
      <c r="L431" s="2">
        <f t="shared" si="31"/>
        <v>929400000</v>
      </c>
      <c r="M431" s="10">
        <f t="shared" si="34"/>
        <v>0.21885630973594683</v>
      </c>
      <c r="N431" s="10">
        <f t="shared" si="32"/>
        <v>0.11581452728382909</v>
      </c>
      <c r="O431" t="s">
        <v>200</v>
      </c>
      <c r="P431" t="s">
        <v>18</v>
      </c>
    </row>
    <row r="432" spans="1:16" x14ac:dyDescent="0.3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s="2">
        <f t="shared" si="33"/>
        <v>1003000000</v>
      </c>
      <c r="K432" s="2">
        <f t="shared" si="30"/>
        <v>2288300000</v>
      </c>
      <c r="L432" s="2">
        <f t="shared" si="31"/>
        <v>1285300000</v>
      </c>
      <c r="M432" s="10">
        <f t="shared" si="34"/>
        <v>0.211409830007391</v>
      </c>
      <c r="N432" s="10">
        <f t="shared" si="32"/>
        <v>0.11874538063562454</v>
      </c>
      <c r="O432" t="s">
        <v>200</v>
      </c>
      <c r="P432" t="s">
        <v>18</v>
      </c>
    </row>
    <row r="433" spans="1:16" x14ac:dyDescent="0.3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s="2">
        <f t="shared" si="33"/>
        <v>1100300000</v>
      </c>
      <c r="K433" s="2">
        <f t="shared" si="30"/>
        <v>2654800000</v>
      </c>
      <c r="L433" s="2">
        <f t="shared" si="31"/>
        <v>1554500000</v>
      </c>
      <c r="M433" s="10">
        <f t="shared" si="34"/>
        <v>0.21836905917383653</v>
      </c>
      <c r="N433" s="10">
        <f t="shared" si="32"/>
        <v>0.12786451050389064</v>
      </c>
      <c r="O433" t="s">
        <v>200</v>
      </c>
      <c r="P433" t="s">
        <v>18</v>
      </c>
    </row>
    <row r="434" spans="1:16" x14ac:dyDescent="0.3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s="2">
        <f t="shared" si="33"/>
        <v>6319100000</v>
      </c>
      <c r="K434" s="2">
        <f t="shared" si="30"/>
        <v>9414300000</v>
      </c>
      <c r="L434" s="2">
        <f t="shared" si="31"/>
        <v>3095200000</v>
      </c>
      <c r="M434" s="10">
        <f t="shared" si="34"/>
        <v>0.51555825721232829</v>
      </c>
      <c r="N434" s="10">
        <f t="shared" si="32"/>
        <v>0.1695034062780662</v>
      </c>
      <c r="O434" t="s">
        <v>163</v>
      </c>
      <c r="P434" t="s">
        <v>12</v>
      </c>
    </row>
    <row r="435" spans="1:16" x14ac:dyDescent="0.3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s="2">
        <f t="shared" si="33"/>
        <v>6221500000</v>
      </c>
      <c r="K435" s="2">
        <f t="shared" si="30"/>
        <v>9342000000</v>
      </c>
      <c r="L435" s="2">
        <f t="shared" si="31"/>
        <v>3120500000</v>
      </c>
      <c r="M435" s="10">
        <f t="shared" si="34"/>
        <v>0.5109636768381729</v>
      </c>
      <c r="N435" s="10">
        <f t="shared" si="32"/>
        <v>0.17067674519091403</v>
      </c>
      <c r="O435" t="s">
        <v>163</v>
      </c>
      <c r="P435" t="s">
        <v>12</v>
      </c>
    </row>
    <row r="436" spans="1:16" x14ac:dyDescent="0.3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s="2">
        <f t="shared" si="33"/>
        <v>6546000000</v>
      </c>
      <c r="K436" s="2">
        <f t="shared" si="30"/>
        <v>9892600000</v>
      </c>
      <c r="L436" s="2">
        <f t="shared" si="31"/>
        <v>3346600000</v>
      </c>
      <c r="M436" s="10">
        <f t="shared" si="34"/>
        <v>0.51647697608854548</v>
      </c>
      <c r="N436" s="10">
        <f t="shared" si="32"/>
        <v>0.17472068497441787</v>
      </c>
      <c r="O436" t="s">
        <v>163</v>
      </c>
      <c r="P436" t="s">
        <v>12</v>
      </c>
    </row>
    <row r="437" spans="1:16" x14ac:dyDescent="0.3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s="2">
        <f t="shared" si="33"/>
        <v>7293400000</v>
      </c>
      <c r="K437" s="2">
        <f t="shared" si="30"/>
        <v>10762500000</v>
      </c>
      <c r="L437" s="2">
        <f t="shared" si="31"/>
        <v>3469100000</v>
      </c>
      <c r="M437" s="10">
        <f t="shared" si="34"/>
        <v>0.52338898317860627</v>
      </c>
      <c r="N437" s="10">
        <f t="shared" si="32"/>
        <v>0.16870510769290623</v>
      </c>
      <c r="O437" t="s">
        <v>163</v>
      </c>
      <c r="P437" t="s">
        <v>12</v>
      </c>
    </row>
    <row r="438" spans="1:16" x14ac:dyDescent="0.3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s="2">
        <f t="shared" si="33"/>
        <v>10557000000</v>
      </c>
      <c r="K438" s="2">
        <f t="shared" si="30"/>
        <v>20007000000</v>
      </c>
      <c r="L438" s="2">
        <f t="shared" si="31"/>
        <v>9450000000</v>
      </c>
      <c r="M438" s="10">
        <f t="shared" si="34"/>
        <v>0.4441952887369286</v>
      </c>
      <c r="N438" s="10">
        <f t="shared" si="32"/>
        <v>0.20980884083390688</v>
      </c>
      <c r="O438" t="s">
        <v>203</v>
      </c>
      <c r="P438" t="s">
        <v>18</v>
      </c>
    </row>
    <row r="439" spans="1:16" x14ac:dyDescent="0.3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s="2">
        <f t="shared" si="33"/>
        <v>10853000000</v>
      </c>
      <c r="K439" s="2">
        <f t="shared" si="30"/>
        <v>22393000000</v>
      </c>
      <c r="L439" s="2">
        <f t="shared" si="31"/>
        <v>11540000000</v>
      </c>
      <c r="M439" s="10">
        <f t="shared" si="34"/>
        <v>0.45875074263003712</v>
      </c>
      <c r="N439" s="10">
        <f t="shared" si="32"/>
        <v>0.23641243111466209</v>
      </c>
      <c r="O439" t="s">
        <v>203</v>
      </c>
      <c r="P439" t="s">
        <v>18</v>
      </c>
    </row>
    <row r="440" spans="1:16" x14ac:dyDescent="0.3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s="2">
        <f t="shared" si="33"/>
        <v>10877000000</v>
      </c>
      <c r="K440" s="2">
        <f t="shared" si="30"/>
        <v>24101000000</v>
      </c>
      <c r="L440" s="2">
        <f t="shared" si="31"/>
        <v>13224000000</v>
      </c>
      <c r="M440" s="10">
        <f t="shared" si="34"/>
        <v>0.4593729152768512</v>
      </c>
      <c r="N440" s="10">
        <f t="shared" si="32"/>
        <v>0.25205375011912706</v>
      </c>
      <c r="O440" t="s">
        <v>203</v>
      </c>
      <c r="P440" t="s">
        <v>18</v>
      </c>
    </row>
    <row r="441" spans="1:16" x14ac:dyDescent="0.3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s="2">
        <f t="shared" si="33"/>
        <v>11281000000</v>
      </c>
      <c r="K441" s="2">
        <f t="shared" si="30"/>
        <v>25639000000</v>
      </c>
      <c r="L441" s="2">
        <f t="shared" si="31"/>
        <v>14358000000</v>
      </c>
      <c r="M441" s="10">
        <f t="shared" si="34"/>
        <v>0.46086784584411844</v>
      </c>
      <c r="N441" s="10">
        <f t="shared" si="32"/>
        <v>0.25808886971527178</v>
      </c>
      <c r="O441" t="s">
        <v>203</v>
      </c>
      <c r="P441" t="s">
        <v>18</v>
      </c>
    </row>
    <row r="442" spans="1:16" x14ac:dyDescent="0.3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s="2">
        <f t="shared" si="33"/>
        <v>1874000000</v>
      </c>
      <c r="K442" s="2">
        <f t="shared" si="30"/>
        <v>3846000000</v>
      </c>
      <c r="L442" s="2">
        <f t="shared" si="31"/>
        <v>1972000000</v>
      </c>
      <c r="M442" s="10">
        <f t="shared" si="34"/>
        <v>0.69485094850948514</v>
      </c>
      <c r="N442" s="10">
        <f t="shared" si="32"/>
        <v>0.35627822944896115</v>
      </c>
      <c r="O442" t="s">
        <v>147</v>
      </c>
      <c r="P442" t="s">
        <v>18</v>
      </c>
    </row>
    <row r="443" spans="1:16" x14ac:dyDescent="0.3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s="2">
        <f t="shared" si="33"/>
        <v>2021000000</v>
      </c>
      <c r="K443" s="2">
        <f t="shared" si="30"/>
        <v>4141000000</v>
      </c>
      <c r="L443" s="2">
        <f t="shared" si="31"/>
        <v>2120000000</v>
      </c>
      <c r="M443" s="10">
        <f t="shared" si="34"/>
        <v>0.66097366320830009</v>
      </c>
      <c r="N443" s="10">
        <f t="shared" si="32"/>
        <v>0.33838786911412611</v>
      </c>
      <c r="O443" t="s">
        <v>147</v>
      </c>
      <c r="P443" t="s">
        <v>18</v>
      </c>
    </row>
    <row r="444" spans="1:16" x14ac:dyDescent="0.3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s="2">
        <f t="shared" si="33"/>
        <v>1999000000</v>
      </c>
      <c r="K444" s="2">
        <f t="shared" si="30"/>
        <v>4051000000</v>
      </c>
      <c r="L444" s="2">
        <f t="shared" si="31"/>
        <v>2052000000</v>
      </c>
      <c r="M444" s="10">
        <f t="shared" si="34"/>
        <v>0.633562715045355</v>
      </c>
      <c r="N444" s="10">
        <f t="shared" si="32"/>
        <v>0.32092586800125117</v>
      </c>
      <c r="O444" t="s">
        <v>147</v>
      </c>
      <c r="P444" t="s">
        <v>18</v>
      </c>
    </row>
    <row r="445" spans="1:16" x14ac:dyDescent="0.3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s="2">
        <f t="shared" si="33"/>
        <v>2012000000</v>
      </c>
      <c r="K445" s="2">
        <f t="shared" si="30"/>
        <v>4065000000</v>
      </c>
      <c r="L445" s="2">
        <f t="shared" si="31"/>
        <v>2053000000</v>
      </c>
      <c r="M445" s="10">
        <f t="shared" si="34"/>
        <v>0.6256733877174081</v>
      </c>
      <c r="N445" s="10">
        <f t="shared" si="32"/>
        <v>0.3159919963059874</v>
      </c>
      <c r="O445" t="s">
        <v>147</v>
      </c>
      <c r="P445" t="s">
        <v>18</v>
      </c>
    </row>
    <row r="446" spans="1:16" x14ac:dyDescent="0.3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s="2">
        <f t="shared" si="33"/>
        <v>1874000000</v>
      </c>
      <c r="K446" s="2">
        <f t="shared" si="30"/>
        <v>3846000000</v>
      </c>
      <c r="L446" s="2">
        <f t="shared" si="31"/>
        <v>1972000000</v>
      </c>
      <c r="M446" s="10">
        <f t="shared" si="34"/>
        <v>0.69485094850948514</v>
      </c>
      <c r="N446" s="10">
        <f t="shared" si="32"/>
        <v>0.35627822944896115</v>
      </c>
      <c r="O446" t="s">
        <v>147</v>
      </c>
      <c r="P446" t="s">
        <v>18</v>
      </c>
    </row>
    <row r="447" spans="1:16" x14ac:dyDescent="0.3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s="2">
        <f t="shared" si="33"/>
        <v>2021000000</v>
      </c>
      <c r="K447" s="2">
        <f t="shared" si="30"/>
        <v>4141000000</v>
      </c>
      <c r="L447" s="2">
        <f t="shared" si="31"/>
        <v>2120000000</v>
      </c>
      <c r="M447" s="10">
        <f t="shared" si="34"/>
        <v>0.66097366320830009</v>
      </c>
      <c r="N447" s="10">
        <f t="shared" si="32"/>
        <v>0.33838786911412611</v>
      </c>
      <c r="O447" t="s">
        <v>147</v>
      </c>
      <c r="P447" t="s">
        <v>18</v>
      </c>
    </row>
    <row r="448" spans="1:16" x14ac:dyDescent="0.3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s="2">
        <f t="shared" si="33"/>
        <v>1999000000</v>
      </c>
      <c r="K448" s="2">
        <f t="shared" si="30"/>
        <v>4051000000</v>
      </c>
      <c r="L448" s="2">
        <f t="shared" si="31"/>
        <v>2052000000</v>
      </c>
      <c r="M448" s="10">
        <f t="shared" si="34"/>
        <v>0.633562715045355</v>
      </c>
      <c r="N448" s="10">
        <f t="shared" si="32"/>
        <v>0.32092586800125117</v>
      </c>
      <c r="O448" t="s">
        <v>147</v>
      </c>
      <c r="P448" t="s">
        <v>18</v>
      </c>
    </row>
    <row r="449" spans="1:16" x14ac:dyDescent="0.3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s="2">
        <f t="shared" si="33"/>
        <v>2012000000</v>
      </c>
      <c r="K449" s="2">
        <f t="shared" si="30"/>
        <v>4065000000</v>
      </c>
      <c r="L449" s="2">
        <f t="shared" si="31"/>
        <v>2053000000</v>
      </c>
      <c r="M449" s="10">
        <f t="shared" si="34"/>
        <v>0.6256733877174081</v>
      </c>
      <c r="N449" s="10">
        <f t="shared" si="32"/>
        <v>0.3159919963059874</v>
      </c>
      <c r="O449" t="s">
        <v>147</v>
      </c>
      <c r="P449" t="s">
        <v>18</v>
      </c>
    </row>
    <row r="450" spans="1:16" x14ac:dyDescent="0.3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s="2">
        <f t="shared" si="33"/>
        <v>1013000000</v>
      </c>
      <c r="K450" s="2">
        <f t="shared" ref="K450:K513" si="35">E450 - F450</f>
        <v>2777000000</v>
      </c>
      <c r="L450" s="2">
        <f t="shared" ref="L450:L513" si="36">K450 - J450</f>
        <v>1764000000</v>
      </c>
      <c r="M450" s="10">
        <f t="shared" si="34"/>
        <v>0.18450601288950896</v>
      </c>
      <c r="N450" s="10">
        <f t="shared" ref="N450:N513" si="37">L450 / E450</f>
        <v>0.11720151484951166</v>
      </c>
      <c r="O450" t="s">
        <v>120</v>
      </c>
      <c r="P450" t="s">
        <v>18</v>
      </c>
    </row>
    <row r="451" spans="1:16" x14ac:dyDescent="0.3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s="2">
        <f t="shared" ref="J451:J514" si="38">G451 + H451 + I451</f>
        <v>1130000000</v>
      </c>
      <c r="K451" s="2">
        <f t="shared" si="35"/>
        <v>3028000000</v>
      </c>
      <c r="L451" s="2">
        <f t="shared" si="36"/>
        <v>1898000000</v>
      </c>
      <c r="M451" s="10">
        <f t="shared" ref="M451:M514" si="39">1-(F451/E451)</f>
        <v>0.19536744306084264</v>
      </c>
      <c r="N451" s="10">
        <f t="shared" si="37"/>
        <v>0.1224595135170011</v>
      </c>
      <c r="O451" t="s">
        <v>120</v>
      </c>
      <c r="P451" t="s">
        <v>18</v>
      </c>
    </row>
    <row r="452" spans="1:16" x14ac:dyDescent="0.3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s="2">
        <f t="shared" si="38"/>
        <v>1110000000</v>
      </c>
      <c r="K452" s="2">
        <f t="shared" si="35"/>
        <v>3010000000</v>
      </c>
      <c r="L452" s="2">
        <f t="shared" si="36"/>
        <v>1900000000</v>
      </c>
      <c r="M452" s="10">
        <f t="shared" si="39"/>
        <v>0.19848334981866134</v>
      </c>
      <c r="N452" s="10">
        <f t="shared" si="37"/>
        <v>0.12528849324101549</v>
      </c>
      <c r="O452" t="s">
        <v>120</v>
      </c>
      <c r="P452" t="s">
        <v>18</v>
      </c>
    </row>
    <row r="453" spans="1:16" x14ac:dyDescent="0.3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s="2">
        <f t="shared" si="38"/>
        <v>1279000000</v>
      </c>
      <c r="K453" s="2">
        <f t="shared" si="35"/>
        <v>3554000000</v>
      </c>
      <c r="L453" s="2">
        <f t="shared" si="36"/>
        <v>2275000000</v>
      </c>
      <c r="M453" s="10">
        <f t="shared" si="39"/>
        <v>0.21331252625892805</v>
      </c>
      <c r="N453" s="10">
        <f t="shared" si="37"/>
        <v>0.13654642578476683</v>
      </c>
      <c r="O453" t="s">
        <v>120</v>
      </c>
      <c r="P453" t="s">
        <v>18</v>
      </c>
    </row>
    <row r="454" spans="1:16" x14ac:dyDescent="0.3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s="2">
        <f t="shared" si="38"/>
        <v>451091000</v>
      </c>
      <c r="K454" s="2">
        <f t="shared" si="35"/>
        <v>817169000</v>
      </c>
      <c r="L454" s="2">
        <f t="shared" si="36"/>
        <v>366078000</v>
      </c>
      <c r="M454" s="10">
        <f t="shared" si="39"/>
        <v>0.63887896411994061</v>
      </c>
      <c r="N454" s="10">
        <f t="shared" si="37"/>
        <v>0.2862070556116294</v>
      </c>
      <c r="O454" t="s">
        <v>74</v>
      </c>
      <c r="P454" t="s">
        <v>51</v>
      </c>
    </row>
    <row r="455" spans="1:16" x14ac:dyDescent="0.3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s="2">
        <f t="shared" si="38"/>
        <v>544787000</v>
      </c>
      <c r="K455" s="2">
        <f t="shared" si="35"/>
        <v>926599000</v>
      </c>
      <c r="L455" s="2">
        <f t="shared" si="36"/>
        <v>381812000</v>
      </c>
      <c r="M455" s="10">
        <f t="shared" si="39"/>
        <v>0.62512624311945486</v>
      </c>
      <c r="N455" s="10">
        <f t="shared" si="37"/>
        <v>0.2575879114243867</v>
      </c>
      <c r="O455" t="s">
        <v>74</v>
      </c>
      <c r="P455" t="s">
        <v>51</v>
      </c>
    </row>
    <row r="456" spans="1:16" x14ac:dyDescent="0.3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s="2">
        <f t="shared" si="38"/>
        <v>627981000</v>
      </c>
      <c r="K456" s="2">
        <f t="shared" si="35"/>
        <v>1013117000</v>
      </c>
      <c r="L456" s="2">
        <f t="shared" si="36"/>
        <v>385136000</v>
      </c>
      <c r="M456" s="10">
        <f t="shared" si="39"/>
        <v>0.62675896013333021</v>
      </c>
      <c r="N456" s="10">
        <f t="shared" si="37"/>
        <v>0.238262154193356</v>
      </c>
      <c r="O456" t="s">
        <v>74</v>
      </c>
      <c r="P456" t="s">
        <v>51</v>
      </c>
    </row>
    <row r="457" spans="1:16" x14ac:dyDescent="0.3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s="2">
        <f t="shared" si="38"/>
        <v>710143000</v>
      </c>
      <c r="K457" s="2">
        <f t="shared" si="35"/>
        <v>1112054000</v>
      </c>
      <c r="L457" s="2">
        <f t="shared" si="36"/>
        <v>401911000</v>
      </c>
      <c r="M457" s="10">
        <f t="shared" si="39"/>
        <v>0.630653488614762</v>
      </c>
      <c r="N457" s="10">
        <f t="shared" si="37"/>
        <v>0.22792649840983228</v>
      </c>
      <c r="O457" t="s">
        <v>74</v>
      </c>
      <c r="P457" t="s">
        <v>51</v>
      </c>
    </row>
    <row r="458" spans="1:16" x14ac:dyDescent="0.3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s="2">
        <f t="shared" si="38"/>
        <v>1732600000</v>
      </c>
      <c r="K458" s="2">
        <f t="shared" si="35"/>
        <v>2652700000</v>
      </c>
      <c r="L458" s="2">
        <f t="shared" si="36"/>
        <v>920100000</v>
      </c>
      <c r="M458" s="10">
        <f t="shared" si="39"/>
        <v>0.35873960375955105</v>
      </c>
      <c r="N458" s="10">
        <f t="shared" si="37"/>
        <v>0.12443031983230779</v>
      </c>
      <c r="O458" t="s">
        <v>196</v>
      </c>
      <c r="P458" t="s">
        <v>18</v>
      </c>
    </row>
    <row r="459" spans="1:16" x14ac:dyDescent="0.3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s="2">
        <f t="shared" si="38"/>
        <v>1819500000</v>
      </c>
      <c r="K459" s="2">
        <f t="shared" si="35"/>
        <v>2789800000</v>
      </c>
      <c r="L459" s="2">
        <f t="shared" si="36"/>
        <v>970300000</v>
      </c>
      <c r="M459" s="10">
        <f t="shared" si="39"/>
        <v>0.35582822085889576</v>
      </c>
      <c r="N459" s="10">
        <f t="shared" si="37"/>
        <v>0.12375801946354094</v>
      </c>
      <c r="O459" t="s">
        <v>196</v>
      </c>
      <c r="P459" t="s">
        <v>18</v>
      </c>
    </row>
    <row r="460" spans="1:16" x14ac:dyDescent="0.3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s="2">
        <f t="shared" si="38"/>
        <v>1993800000</v>
      </c>
      <c r="K460" s="2">
        <f t="shared" si="35"/>
        <v>3034000000</v>
      </c>
      <c r="L460" s="2">
        <f t="shared" si="36"/>
        <v>1040200000</v>
      </c>
      <c r="M460" s="10">
        <f t="shared" si="39"/>
        <v>0.35270047197228616</v>
      </c>
      <c r="N460" s="10">
        <f t="shared" si="37"/>
        <v>0.12092255469531051</v>
      </c>
      <c r="O460" t="s">
        <v>196</v>
      </c>
      <c r="P460" t="s">
        <v>18</v>
      </c>
    </row>
    <row r="461" spans="1:16" x14ac:dyDescent="0.3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s="2">
        <f t="shared" si="38"/>
        <v>3607000000</v>
      </c>
      <c r="K461" s="2">
        <f t="shared" si="35"/>
        <v>4656700000</v>
      </c>
      <c r="L461" s="2">
        <f t="shared" si="36"/>
        <v>1049700000</v>
      </c>
      <c r="M461" s="10">
        <f t="shared" si="39"/>
        <v>0.30046327362824554</v>
      </c>
      <c r="N461" s="10">
        <f t="shared" si="37"/>
        <v>6.7729572084860371E-2</v>
      </c>
      <c r="O461" t="s">
        <v>196</v>
      </c>
      <c r="P461" t="s">
        <v>18</v>
      </c>
    </row>
    <row r="462" spans="1:16" x14ac:dyDescent="0.3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>
        <v>0</v>
      </c>
      <c r="G462" s="2">
        <v>1123200000</v>
      </c>
      <c r="H462">
        <v>0</v>
      </c>
      <c r="I462" s="2">
        <v>78300000</v>
      </c>
      <c r="J462" s="2">
        <f t="shared" si="38"/>
        <v>1201500000</v>
      </c>
      <c r="K462" s="2">
        <f t="shared" si="35"/>
        <v>1663000000</v>
      </c>
      <c r="L462" s="2">
        <f t="shared" si="36"/>
        <v>461500000</v>
      </c>
      <c r="M462" s="10">
        <f t="shared" si="39"/>
        <v>1</v>
      </c>
      <c r="N462" s="10">
        <f t="shared" si="37"/>
        <v>0.27751052315093205</v>
      </c>
      <c r="O462" t="s">
        <v>210</v>
      </c>
      <c r="P462" t="s">
        <v>12</v>
      </c>
    </row>
    <row r="463" spans="1:16" x14ac:dyDescent="0.3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>
        <v>0</v>
      </c>
      <c r="G463" s="2">
        <v>1058000000</v>
      </c>
      <c r="H463">
        <v>0</v>
      </c>
      <c r="I463" s="2">
        <v>60400000</v>
      </c>
      <c r="J463" s="2">
        <f t="shared" si="38"/>
        <v>1118400000</v>
      </c>
      <c r="K463" s="2">
        <f t="shared" si="35"/>
        <v>1558400000</v>
      </c>
      <c r="L463" s="2">
        <f t="shared" si="36"/>
        <v>440000000</v>
      </c>
      <c r="M463" s="10">
        <f t="shared" si="39"/>
        <v>1</v>
      </c>
      <c r="N463" s="10">
        <f t="shared" si="37"/>
        <v>0.28234086242299794</v>
      </c>
      <c r="O463" t="s">
        <v>210</v>
      </c>
      <c r="P463" t="s">
        <v>12</v>
      </c>
    </row>
    <row r="464" spans="1:16" x14ac:dyDescent="0.3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>
        <v>0</v>
      </c>
      <c r="G464" s="2">
        <v>1105700000</v>
      </c>
      <c r="H464">
        <v>0</v>
      </c>
      <c r="I464" s="2">
        <v>52500000</v>
      </c>
      <c r="J464" s="2">
        <f t="shared" si="38"/>
        <v>1158200000</v>
      </c>
      <c r="K464" s="2">
        <f t="shared" si="35"/>
        <v>1584500000</v>
      </c>
      <c r="L464" s="2">
        <f t="shared" si="36"/>
        <v>426300000</v>
      </c>
      <c r="M464" s="10">
        <f t="shared" si="39"/>
        <v>1</v>
      </c>
      <c r="N464" s="10">
        <f t="shared" si="37"/>
        <v>0.26904386241716632</v>
      </c>
      <c r="O464" t="s">
        <v>210</v>
      </c>
      <c r="P464" t="s">
        <v>12</v>
      </c>
    </row>
    <row r="465" spans="1:16" x14ac:dyDescent="0.3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>
        <v>0</v>
      </c>
      <c r="G465" s="2">
        <v>1209100000</v>
      </c>
      <c r="H465">
        <v>0</v>
      </c>
      <c r="I465" s="2">
        <v>58700000</v>
      </c>
      <c r="J465" s="2">
        <f t="shared" si="38"/>
        <v>1267800000</v>
      </c>
      <c r="K465" s="2">
        <f t="shared" si="35"/>
        <v>1637100000</v>
      </c>
      <c r="L465" s="2">
        <f t="shared" si="36"/>
        <v>369300000</v>
      </c>
      <c r="M465" s="10">
        <f t="shared" si="39"/>
        <v>1</v>
      </c>
      <c r="N465" s="10">
        <f t="shared" si="37"/>
        <v>0.22558182151365219</v>
      </c>
      <c r="O465" t="s">
        <v>210</v>
      </c>
      <c r="P465" t="s">
        <v>12</v>
      </c>
    </row>
    <row r="466" spans="1:16" x14ac:dyDescent="0.3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s="2">
        <f t="shared" si="38"/>
        <v>1616921000</v>
      </c>
      <c r="K466" s="2">
        <f t="shared" si="35"/>
        <v>2778591000</v>
      </c>
      <c r="L466" s="2">
        <f t="shared" si="36"/>
        <v>1161670000</v>
      </c>
      <c r="M466" s="10">
        <f t="shared" si="39"/>
        <v>0.38833734725571811</v>
      </c>
      <c r="N466" s="10">
        <f t="shared" si="37"/>
        <v>0.16235561339777971</v>
      </c>
      <c r="O466" t="s">
        <v>156</v>
      </c>
      <c r="P466" t="s">
        <v>12</v>
      </c>
    </row>
    <row r="467" spans="1:16" x14ac:dyDescent="0.3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s="2">
        <f t="shared" si="38"/>
        <v>1758765000</v>
      </c>
      <c r="K467" s="2">
        <f t="shared" si="35"/>
        <v>2974249000</v>
      </c>
      <c r="L467" s="2">
        <f t="shared" si="36"/>
        <v>1215484000</v>
      </c>
      <c r="M467" s="10">
        <f t="shared" si="39"/>
        <v>0.38363902357982893</v>
      </c>
      <c r="N467" s="10">
        <f t="shared" si="37"/>
        <v>0.15678145808804334</v>
      </c>
      <c r="O467" t="s">
        <v>156</v>
      </c>
      <c r="P467" t="s">
        <v>12</v>
      </c>
    </row>
    <row r="468" spans="1:16" x14ac:dyDescent="0.3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s="2">
        <f t="shared" si="38"/>
        <v>1647382000</v>
      </c>
      <c r="K468" s="2">
        <f t="shared" si="35"/>
        <v>2568144000</v>
      </c>
      <c r="L468" s="2">
        <f t="shared" si="36"/>
        <v>920762000</v>
      </c>
      <c r="M468" s="10">
        <f t="shared" si="39"/>
        <v>0.36918188390369555</v>
      </c>
      <c r="N468" s="10">
        <f t="shared" si="37"/>
        <v>0.13236354728821068</v>
      </c>
      <c r="O468" t="s">
        <v>156</v>
      </c>
      <c r="P468" t="s">
        <v>12</v>
      </c>
    </row>
    <row r="469" spans="1:16" x14ac:dyDescent="0.3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s="2">
        <f t="shared" si="38"/>
        <v>1757523000</v>
      </c>
      <c r="K469" s="2">
        <f t="shared" si="35"/>
        <v>2471969000</v>
      </c>
      <c r="L469" s="2">
        <f t="shared" si="36"/>
        <v>714446000</v>
      </c>
      <c r="M469" s="10">
        <f t="shared" si="39"/>
        <v>0.36382757888843398</v>
      </c>
      <c r="N469" s="10">
        <f t="shared" si="37"/>
        <v>0.10515308178481449</v>
      </c>
      <c r="O469" t="s">
        <v>156</v>
      </c>
      <c r="P469" t="s">
        <v>12</v>
      </c>
    </row>
    <row r="470" spans="1:16" x14ac:dyDescent="0.3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s="2">
        <f t="shared" si="38"/>
        <v>2452000000</v>
      </c>
      <c r="K470" s="2">
        <f t="shared" si="35"/>
        <v>3498000000</v>
      </c>
      <c r="L470" s="2">
        <f t="shared" si="36"/>
        <v>1046000000</v>
      </c>
      <c r="M470" s="10">
        <f t="shared" si="39"/>
        <v>0.58329164582291138</v>
      </c>
      <c r="N470" s="10">
        <f t="shared" si="37"/>
        <v>0.1744205436051359</v>
      </c>
      <c r="O470" t="s">
        <v>213</v>
      </c>
      <c r="P470" t="s">
        <v>35</v>
      </c>
    </row>
    <row r="471" spans="1:16" x14ac:dyDescent="0.3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s="2">
        <f t="shared" si="38"/>
        <v>2450000000</v>
      </c>
      <c r="K471" s="2">
        <f t="shared" si="35"/>
        <v>3630000000</v>
      </c>
      <c r="L471" s="2">
        <f t="shared" si="36"/>
        <v>1180000000</v>
      </c>
      <c r="M471" s="10">
        <f t="shared" si="39"/>
        <v>0.59304035288351575</v>
      </c>
      <c r="N471" s="10">
        <f t="shared" si="37"/>
        <v>0.19277895768665251</v>
      </c>
      <c r="O471" t="s">
        <v>213</v>
      </c>
      <c r="P471" t="s">
        <v>35</v>
      </c>
    </row>
    <row r="472" spans="1:16" x14ac:dyDescent="0.3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s="2">
        <f t="shared" si="38"/>
        <v>2425000000</v>
      </c>
      <c r="K472" s="2">
        <f t="shared" si="35"/>
        <v>3723000000</v>
      </c>
      <c r="L472" s="2">
        <f t="shared" si="36"/>
        <v>1298000000</v>
      </c>
      <c r="M472" s="10">
        <f t="shared" si="39"/>
        <v>0.59264565425023874</v>
      </c>
      <c r="N472" s="10">
        <f t="shared" si="37"/>
        <v>0.20662209487424388</v>
      </c>
      <c r="O472" t="s">
        <v>213</v>
      </c>
      <c r="P472" t="s">
        <v>35</v>
      </c>
    </row>
    <row r="473" spans="1:16" x14ac:dyDescent="0.3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s="2">
        <f t="shared" si="38"/>
        <v>2425000000</v>
      </c>
      <c r="K473" s="2">
        <f t="shared" si="35"/>
        <v>3858000000</v>
      </c>
      <c r="L473" s="2">
        <f t="shared" si="36"/>
        <v>1433000000</v>
      </c>
      <c r="M473" s="10">
        <f t="shared" si="39"/>
        <v>0.59906832298136647</v>
      </c>
      <c r="N473" s="10">
        <f t="shared" si="37"/>
        <v>0.22251552795031057</v>
      </c>
      <c r="O473" t="s">
        <v>213</v>
      </c>
      <c r="P473" t="s">
        <v>35</v>
      </c>
    </row>
    <row r="474" spans="1:16" x14ac:dyDescent="0.3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s="2">
        <f t="shared" si="38"/>
        <v>903500000</v>
      </c>
      <c r="K474" s="2">
        <f t="shared" si="35"/>
        <v>1304400000</v>
      </c>
      <c r="L474" s="2">
        <f t="shared" si="36"/>
        <v>400900000</v>
      </c>
      <c r="M474" s="10">
        <f t="shared" si="39"/>
        <v>0.22030062489444346</v>
      </c>
      <c r="N474" s="10">
        <f t="shared" si="37"/>
        <v>6.7708157405843614E-2</v>
      </c>
      <c r="O474" t="s">
        <v>154</v>
      </c>
      <c r="P474" t="s">
        <v>18</v>
      </c>
    </row>
    <row r="475" spans="1:16" x14ac:dyDescent="0.3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s="2">
        <f t="shared" si="38"/>
        <v>969800000</v>
      </c>
      <c r="K475" s="2">
        <f t="shared" si="35"/>
        <v>1295100000</v>
      </c>
      <c r="L475" s="2">
        <f t="shared" si="36"/>
        <v>325300000</v>
      </c>
      <c r="M475" s="10">
        <f t="shared" si="39"/>
        <v>0.20604238258877439</v>
      </c>
      <c r="N475" s="10">
        <f t="shared" si="37"/>
        <v>5.175321369479445E-2</v>
      </c>
      <c r="O475" t="s">
        <v>154</v>
      </c>
      <c r="P475" t="s">
        <v>18</v>
      </c>
    </row>
    <row r="476" spans="1:16" x14ac:dyDescent="0.3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s="2">
        <f t="shared" si="38"/>
        <v>992800000</v>
      </c>
      <c r="K476" s="2">
        <f t="shared" si="35"/>
        <v>1422500000</v>
      </c>
      <c r="L476" s="2">
        <f t="shared" si="36"/>
        <v>429700000</v>
      </c>
      <c r="M476" s="10">
        <f t="shared" si="39"/>
        <v>0.21030455351862798</v>
      </c>
      <c r="N476" s="10">
        <f t="shared" si="37"/>
        <v>6.352749852158486E-2</v>
      </c>
      <c r="O476" t="s">
        <v>154</v>
      </c>
      <c r="P476" t="s">
        <v>18</v>
      </c>
    </row>
    <row r="477" spans="1:16" x14ac:dyDescent="0.3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s="2">
        <f t="shared" si="38"/>
        <v>913100000</v>
      </c>
      <c r="K477" s="2">
        <f t="shared" si="35"/>
        <v>1541100000</v>
      </c>
      <c r="L477" s="2">
        <f t="shared" si="36"/>
        <v>628000000</v>
      </c>
      <c r="M477" s="10">
        <f t="shared" si="39"/>
        <v>0.22226869546405137</v>
      </c>
      <c r="N477" s="10">
        <f t="shared" si="37"/>
        <v>9.0574745799379824E-2</v>
      </c>
      <c r="O477" t="s">
        <v>154</v>
      </c>
      <c r="P477" t="s">
        <v>18</v>
      </c>
    </row>
    <row r="478" spans="1:16" x14ac:dyDescent="0.3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s="2">
        <f t="shared" si="38"/>
        <v>3110000000</v>
      </c>
      <c r="K478" s="2">
        <f t="shared" si="35"/>
        <v>6677000000</v>
      </c>
      <c r="L478" s="2">
        <f t="shared" si="36"/>
        <v>3567000000</v>
      </c>
      <c r="M478" s="10">
        <f t="shared" si="39"/>
        <v>0.37276686020544891</v>
      </c>
      <c r="N478" s="10">
        <f t="shared" si="37"/>
        <v>0.19914024117909782</v>
      </c>
      <c r="O478" t="s">
        <v>44</v>
      </c>
      <c r="P478" t="s">
        <v>41</v>
      </c>
    </row>
    <row r="479" spans="1:16" x14ac:dyDescent="0.3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s="2">
        <f t="shared" si="38"/>
        <v>3942000000</v>
      </c>
      <c r="K479" s="2">
        <f t="shared" si="35"/>
        <v>9211000000</v>
      </c>
      <c r="L479" s="2">
        <f t="shared" si="36"/>
        <v>5269000000</v>
      </c>
      <c r="M479" s="10">
        <f t="shared" si="39"/>
        <v>0.40477236772719283</v>
      </c>
      <c r="N479" s="10">
        <f t="shared" si="37"/>
        <v>0.23154332923185095</v>
      </c>
      <c r="O479" t="s">
        <v>44</v>
      </c>
      <c r="P479" t="s">
        <v>41</v>
      </c>
    </row>
    <row r="480" spans="1:16" x14ac:dyDescent="0.3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s="2">
        <f t="shared" si="38"/>
        <v>4279000000</v>
      </c>
      <c r="K480" s="2">
        <f t="shared" si="35"/>
        <v>9602000000</v>
      </c>
      <c r="L480" s="2">
        <f t="shared" si="36"/>
        <v>5323000000</v>
      </c>
      <c r="M480" s="10">
        <f t="shared" si="39"/>
        <v>0.401337513061651</v>
      </c>
      <c r="N480" s="10">
        <f t="shared" si="37"/>
        <v>0.22248693834900732</v>
      </c>
      <c r="O480" t="s">
        <v>44</v>
      </c>
      <c r="P480" t="s">
        <v>41</v>
      </c>
    </row>
    <row r="481" spans="1:16" x14ac:dyDescent="0.3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s="2">
        <f t="shared" si="38"/>
        <v>4279000000</v>
      </c>
      <c r="K481" s="2">
        <f t="shared" si="35"/>
        <v>9731000000</v>
      </c>
      <c r="L481" s="2">
        <f t="shared" si="36"/>
        <v>5452000000</v>
      </c>
      <c r="M481" s="10">
        <f t="shared" si="39"/>
        <v>0.41480881538002468</v>
      </c>
      <c r="N481" s="10">
        <f t="shared" si="37"/>
        <v>0.23240547337908693</v>
      </c>
      <c r="O481" t="s">
        <v>44</v>
      </c>
      <c r="P481" t="s">
        <v>41</v>
      </c>
    </row>
    <row r="482" spans="1:16" x14ac:dyDescent="0.3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s="2">
        <f t="shared" si="38"/>
        <v>1231848000</v>
      </c>
      <c r="K482" s="2">
        <f t="shared" si="35"/>
        <v>2602731000</v>
      </c>
      <c r="L482" s="2">
        <f t="shared" si="36"/>
        <v>1370883000</v>
      </c>
      <c r="M482" s="10">
        <f t="shared" si="39"/>
        <v>0.31793818437678656</v>
      </c>
      <c r="N482" s="10">
        <f t="shared" si="37"/>
        <v>0.16746104457702399</v>
      </c>
      <c r="O482" t="s">
        <v>198</v>
      </c>
      <c r="P482" t="s">
        <v>24</v>
      </c>
    </row>
    <row r="483" spans="1:16" x14ac:dyDescent="0.3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s="2">
        <f t="shared" si="38"/>
        <v>2045245000</v>
      </c>
      <c r="K483" s="2">
        <f t="shared" si="35"/>
        <v>3565673000</v>
      </c>
      <c r="L483" s="2">
        <f t="shared" si="36"/>
        <v>1520428000</v>
      </c>
      <c r="M483" s="10">
        <f t="shared" si="39"/>
        <v>0.30309910277497976</v>
      </c>
      <c r="N483" s="10">
        <f t="shared" si="37"/>
        <v>0.12924358532988214</v>
      </c>
      <c r="O483" t="s">
        <v>198</v>
      </c>
      <c r="P483" t="s">
        <v>24</v>
      </c>
    </row>
    <row r="484" spans="1:16" x14ac:dyDescent="0.3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s="2">
        <f t="shared" si="38"/>
        <v>1869441000</v>
      </c>
      <c r="K484" s="2">
        <f t="shared" si="35"/>
        <v>3675801000</v>
      </c>
      <c r="L484" s="2">
        <f t="shared" si="36"/>
        <v>1806360000</v>
      </c>
      <c r="M484" s="10">
        <f t="shared" si="39"/>
        <v>0.28728179352324246</v>
      </c>
      <c r="N484" s="10">
        <f t="shared" si="37"/>
        <v>0.14117585270493266</v>
      </c>
      <c r="O484" t="s">
        <v>198</v>
      </c>
      <c r="P484" t="s">
        <v>24</v>
      </c>
    </row>
    <row r="485" spans="1:16" x14ac:dyDescent="0.3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s="2">
        <f t="shared" si="38"/>
        <v>2585159000</v>
      </c>
      <c r="K485" s="2">
        <f t="shared" si="35"/>
        <v>3957003000</v>
      </c>
      <c r="L485" s="2">
        <f t="shared" si="36"/>
        <v>1371844000</v>
      </c>
      <c r="M485" s="10">
        <f t="shared" si="39"/>
        <v>0.28711723988609061</v>
      </c>
      <c r="N485" s="10">
        <f t="shared" si="37"/>
        <v>9.9539996010691467E-2</v>
      </c>
      <c r="O485" t="s">
        <v>198</v>
      </c>
      <c r="P485" t="s">
        <v>24</v>
      </c>
    </row>
    <row r="486" spans="1:16" x14ac:dyDescent="0.3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s="2">
        <f t="shared" si="38"/>
        <v>5523000000</v>
      </c>
      <c r="K486" s="2">
        <f t="shared" si="35"/>
        <v>8129000000</v>
      </c>
      <c r="L486" s="2">
        <f t="shared" si="36"/>
        <v>2606000000</v>
      </c>
      <c r="M486" s="10">
        <f t="shared" si="39"/>
        <v>0.7818601519669135</v>
      </c>
      <c r="N486" s="10">
        <f t="shared" si="37"/>
        <v>0.2506492257381937</v>
      </c>
      <c r="O486" t="s">
        <v>83</v>
      </c>
      <c r="P486" t="s">
        <v>82</v>
      </c>
    </row>
    <row r="487" spans="1:16" x14ac:dyDescent="0.3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s="2">
        <f t="shared" si="38"/>
        <v>11609000000</v>
      </c>
      <c r="K487" s="2">
        <f t="shared" si="35"/>
        <v>18306000000</v>
      </c>
      <c r="L487" s="2">
        <f t="shared" si="36"/>
        <v>6697000000</v>
      </c>
      <c r="M487" s="10">
        <f t="shared" si="39"/>
        <v>0.88700455470491324</v>
      </c>
      <c r="N487" s="10">
        <f t="shared" si="37"/>
        <v>0.32449849791646479</v>
      </c>
      <c r="O487" t="s">
        <v>83</v>
      </c>
      <c r="P487" t="s">
        <v>82</v>
      </c>
    </row>
    <row r="488" spans="1:16" x14ac:dyDescent="0.3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s="2">
        <f t="shared" si="38"/>
        <v>10870000000</v>
      </c>
      <c r="K488" s="2">
        <f t="shared" si="35"/>
        <v>11041000000</v>
      </c>
      <c r="L488" s="2">
        <f t="shared" si="36"/>
        <v>171000000</v>
      </c>
      <c r="M488" s="10">
        <f t="shared" si="39"/>
        <v>0.83993914035755046</v>
      </c>
      <c r="N488" s="10">
        <f t="shared" si="37"/>
        <v>1.300874857360213E-2</v>
      </c>
      <c r="O488" t="s">
        <v>83</v>
      </c>
      <c r="P488" t="s">
        <v>82</v>
      </c>
    </row>
    <row r="489" spans="1:16" x14ac:dyDescent="0.3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s="2">
        <f t="shared" si="38"/>
        <v>8268000000</v>
      </c>
      <c r="K489" s="2">
        <f t="shared" si="35"/>
        <v>10615000000</v>
      </c>
      <c r="L489" s="2">
        <f t="shared" si="36"/>
        <v>2347000000</v>
      </c>
      <c r="M489" s="10">
        <f t="shared" si="39"/>
        <v>0.87029597441993933</v>
      </c>
      <c r="N489" s="10">
        <f t="shared" si="37"/>
        <v>0.19242436664753629</v>
      </c>
      <c r="O489" t="s">
        <v>83</v>
      </c>
      <c r="P489" t="s">
        <v>82</v>
      </c>
    </row>
    <row r="490" spans="1:16" x14ac:dyDescent="0.3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2">
        <f t="shared" si="38"/>
        <v>2261000000</v>
      </c>
      <c r="K490" s="2">
        <f t="shared" si="35"/>
        <v>2409000000</v>
      </c>
      <c r="L490" s="2">
        <f t="shared" si="36"/>
        <v>148000000</v>
      </c>
      <c r="M490" s="10">
        <f t="shared" si="39"/>
        <v>0.63444824861732951</v>
      </c>
      <c r="N490" s="10">
        <f t="shared" si="37"/>
        <v>3.8978140637345275E-2</v>
      </c>
      <c r="O490" t="s">
        <v>92</v>
      </c>
      <c r="P490" t="s">
        <v>21</v>
      </c>
    </row>
    <row r="491" spans="1:16" x14ac:dyDescent="0.3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2">
        <f t="shared" si="38"/>
        <v>2196000000</v>
      </c>
      <c r="K491" s="2">
        <f t="shared" si="35"/>
        <v>2228000000</v>
      </c>
      <c r="L491" s="2">
        <f t="shared" si="36"/>
        <v>32000000</v>
      </c>
      <c r="M491" s="10">
        <f t="shared" si="39"/>
        <v>0.6232167832167832</v>
      </c>
      <c r="N491" s="10">
        <f t="shared" si="37"/>
        <v>8.951048951048951E-3</v>
      </c>
      <c r="O491" t="s">
        <v>92</v>
      </c>
      <c r="P491" t="s">
        <v>21</v>
      </c>
    </row>
    <row r="492" spans="1:16" x14ac:dyDescent="0.3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2">
        <f t="shared" si="38"/>
        <v>2138000000</v>
      </c>
      <c r="K492" s="2">
        <f t="shared" si="35"/>
        <v>3086000000</v>
      </c>
      <c r="L492" s="2">
        <f t="shared" si="36"/>
        <v>948000000</v>
      </c>
      <c r="M492" s="10">
        <f t="shared" si="39"/>
        <v>0.68349944629014403</v>
      </c>
      <c r="N492" s="10">
        <f t="shared" si="37"/>
        <v>0.20996677740863787</v>
      </c>
      <c r="O492" t="s">
        <v>92</v>
      </c>
      <c r="P492" t="s">
        <v>21</v>
      </c>
    </row>
    <row r="493" spans="1:16" x14ac:dyDescent="0.3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2">
        <f t="shared" si="38"/>
        <v>2144000000</v>
      </c>
      <c r="K493" s="2">
        <f t="shared" si="35"/>
        <v>3042000000</v>
      </c>
      <c r="L493" s="2">
        <f t="shared" si="36"/>
        <v>898000000</v>
      </c>
      <c r="M493" s="10">
        <f t="shared" si="39"/>
        <v>0.69199272065514106</v>
      </c>
      <c r="N493" s="10">
        <f t="shared" si="37"/>
        <v>0.20427661510464057</v>
      </c>
      <c r="O493" t="s">
        <v>92</v>
      </c>
      <c r="P493" t="s">
        <v>21</v>
      </c>
    </row>
    <row r="494" spans="1:16" x14ac:dyDescent="0.3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2">
        <f t="shared" si="38"/>
        <v>4311000000</v>
      </c>
      <c r="K494" s="2">
        <f t="shared" si="35"/>
        <v>6765000000</v>
      </c>
      <c r="L494" s="2">
        <f t="shared" si="36"/>
        <v>2454000000</v>
      </c>
      <c r="M494" s="10">
        <f t="shared" si="39"/>
        <v>0.81930483226353401</v>
      </c>
      <c r="N494" s="10">
        <f t="shared" si="37"/>
        <v>0.29720237374349034</v>
      </c>
      <c r="O494" t="s">
        <v>56</v>
      </c>
      <c r="P494" t="s">
        <v>21</v>
      </c>
    </row>
    <row r="495" spans="1:16" x14ac:dyDescent="0.3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2">
        <f t="shared" si="38"/>
        <v>4651000000</v>
      </c>
      <c r="K495" s="2">
        <f t="shared" si="35"/>
        <v>7127000000</v>
      </c>
      <c r="L495" s="2">
        <f t="shared" si="36"/>
        <v>2476000000</v>
      </c>
      <c r="M495" s="10">
        <f t="shared" si="39"/>
        <v>0.81080773606370871</v>
      </c>
      <c r="N495" s="10">
        <f t="shared" si="37"/>
        <v>0.28168373151308307</v>
      </c>
      <c r="O495" t="s">
        <v>56</v>
      </c>
      <c r="P495" t="s">
        <v>21</v>
      </c>
    </row>
    <row r="496" spans="1:16" x14ac:dyDescent="0.3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2">
        <f t="shared" si="38"/>
        <v>4624000000</v>
      </c>
      <c r="K496" s="2">
        <f t="shared" si="35"/>
        <v>6821000000</v>
      </c>
      <c r="L496" s="2">
        <f t="shared" si="36"/>
        <v>2197000000</v>
      </c>
      <c r="M496" s="10">
        <f t="shared" si="39"/>
        <v>0.79387802607076352</v>
      </c>
      <c r="N496" s="10">
        <f t="shared" si="37"/>
        <v>0.25570297951582865</v>
      </c>
      <c r="O496" t="s">
        <v>56</v>
      </c>
      <c r="P496" t="s">
        <v>21</v>
      </c>
    </row>
    <row r="497" spans="1:16" x14ac:dyDescent="0.3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2">
        <f t="shared" si="38"/>
        <v>4647000000</v>
      </c>
      <c r="K497" s="2">
        <f t="shared" si="35"/>
        <v>6972000000</v>
      </c>
      <c r="L497" s="2">
        <f t="shared" si="36"/>
        <v>2325000000</v>
      </c>
      <c r="M497" s="10">
        <f t="shared" si="39"/>
        <v>0.77647844971600399</v>
      </c>
      <c r="N497" s="10">
        <f t="shared" si="37"/>
        <v>0.25893752088205813</v>
      </c>
      <c r="O497" t="s">
        <v>56</v>
      </c>
      <c r="P497" t="s">
        <v>21</v>
      </c>
    </row>
    <row r="498" spans="1:16" x14ac:dyDescent="0.3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s="2">
        <f t="shared" si="38"/>
        <v>4018300000</v>
      </c>
      <c r="K498" s="2">
        <f t="shared" si="35"/>
        <v>5453300000</v>
      </c>
      <c r="L498" s="2">
        <f t="shared" si="36"/>
        <v>1435000000</v>
      </c>
      <c r="M498" s="10">
        <f t="shared" si="39"/>
        <v>0.46063334656676835</v>
      </c>
      <c r="N498" s="10">
        <f t="shared" si="37"/>
        <v>0.12121263314384181</v>
      </c>
      <c r="O498" t="s">
        <v>59</v>
      </c>
      <c r="P498" t="s">
        <v>58</v>
      </c>
    </row>
    <row r="499" spans="1:16" x14ac:dyDescent="0.3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s="2">
        <f t="shared" si="38"/>
        <v>4360300000</v>
      </c>
      <c r="K499" s="2">
        <f t="shared" si="35"/>
        <v>6092200000</v>
      </c>
      <c r="L499" s="2">
        <f t="shared" si="36"/>
        <v>1731900000</v>
      </c>
      <c r="M499" s="10">
        <f t="shared" si="39"/>
        <v>0.45967072600238434</v>
      </c>
      <c r="N499" s="10">
        <f t="shared" si="37"/>
        <v>0.13067590203268595</v>
      </c>
      <c r="O499" t="s">
        <v>59</v>
      </c>
      <c r="P499" t="s">
        <v>58</v>
      </c>
    </row>
    <row r="500" spans="1:16" x14ac:dyDescent="0.3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s="2">
        <f t="shared" si="38"/>
        <v>4577600000</v>
      </c>
      <c r="K500" s="2">
        <f t="shared" si="35"/>
        <v>6601400000</v>
      </c>
      <c r="L500" s="2">
        <f t="shared" si="36"/>
        <v>2023800000</v>
      </c>
      <c r="M500" s="10">
        <f t="shared" si="39"/>
        <v>0.4622667273554848</v>
      </c>
      <c r="N500" s="10">
        <f t="shared" si="37"/>
        <v>0.14171772697034418</v>
      </c>
      <c r="O500" t="s">
        <v>59</v>
      </c>
      <c r="P500" t="s">
        <v>58</v>
      </c>
    </row>
    <row r="501" spans="1:16" x14ac:dyDescent="0.3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s="2">
        <f t="shared" si="38"/>
        <v>4345500000</v>
      </c>
      <c r="K501" s="2">
        <f t="shared" si="35"/>
        <v>6321600000</v>
      </c>
      <c r="L501" s="2">
        <f t="shared" si="36"/>
        <v>1976100000</v>
      </c>
      <c r="M501" s="10">
        <f t="shared" si="39"/>
        <v>0.46670751784778264</v>
      </c>
      <c r="N501" s="10">
        <f t="shared" si="37"/>
        <v>0.14589039578888308</v>
      </c>
      <c r="O501" t="s">
        <v>59</v>
      </c>
      <c r="P501" t="s">
        <v>58</v>
      </c>
    </row>
    <row r="502" spans="1:16" x14ac:dyDescent="0.3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s="2">
        <f t="shared" si="38"/>
        <v>2919000000</v>
      </c>
      <c r="K502" s="2">
        <f t="shared" si="35"/>
        <v>5163000000</v>
      </c>
      <c r="L502" s="2">
        <f t="shared" si="36"/>
        <v>2244000000</v>
      </c>
      <c r="M502" s="10">
        <f t="shared" si="39"/>
        <v>0.41792132102962598</v>
      </c>
      <c r="N502" s="10">
        <f t="shared" si="37"/>
        <v>0.18164157357940747</v>
      </c>
      <c r="O502" t="s">
        <v>44</v>
      </c>
      <c r="P502" t="s">
        <v>41</v>
      </c>
    </row>
    <row r="503" spans="1:16" x14ac:dyDescent="0.3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s="2">
        <f t="shared" si="38"/>
        <v>2948000000</v>
      </c>
      <c r="K503" s="2">
        <f t="shared" si="35"/>
        <v>5112000000</v>
      </c>
      <c r="L503" s="2">
        <f t="shared" si="36"/>
        <v>2164000000</v>
      </c>
      <c r="M503" s="10">
        <f t="shared" si="39"/>
        <v>0.39569626132053559</v>
      </c>
      <c r="N503" s="10">
        <f t="shared" si="37"/>
        <v>0.16750522486260547</v>
      </c>
      <c r="O503" t="s">
        <v>44</v>
      </c>
      <c r="P503" t="s">
        <v>41</v>
      </c>
    </row>
    <row r="504" spans="1:16" x14ac:dyDescent="0.3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s="2">
        <f t="shared" si="38"/>
        <v>3067000000</v>
      </c>
      <c r="K504" s="2">
        <f t="shared" si="35"/>
        <v>5494000000</v>
      </c>
      <c r="L504" s="2">
        <f t="shared" si="36"/>
        <v>2427000000</v>
      </c>
      <c r="M504" s="10">
        <f t="shared" si="39"/>
        <v>0.43762944081567623</v>
      </c>
      <c r="N504" s="10">
        <f t="shared" si="37"/>
        <v>0.19332483670543252</v>
      </c>
      <c r="O504" t="s">
        <v>44</v>
      </c>
      <c r="P504" t="s">
        <v>41</v>
      </c>
    </row>
    <row r="505" spans="1:16" x14ac:dyDescent="0.3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s="2">
        <f t="shared" si="38"/>
        <v>3247000000</v>
      </c>
      <c r="K505" s="2">
        <f t="shared" si="35"/>
        <v>5718000000</v>
      </c>
      <c r="L505" s="2">
        <f t="shared" si="36"/>
        <v>2471000000</v>
      </c>
      <c r="M505" s="10">
        <f t="shared" si="39"/>
        <v>0.47354037267080751</v>
      </c>
      <c r="N505" s="10">
        <f t="shared" si="37"/>
        <v>0.2046376811594203</v>
      </c>
      <c r="O505" t="s">
        <v>44</v>
      </c>
      <c r="P505" t="s">
        <v>41</v>
      </c>
    </row>
    <row r="506" spans="1:16" x14ac:dyDescent="0.3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s="2">
        <f t="shared" si="38"/>
        <v>833500000</v>
      </c>
      <c r="K506" s="2">
        <f t="shared" si="35"/>
        <v>1313500000</v>
      </c>
      <c r="L506" s="2">
        <f t="shared" si="36"/>
        <v>480000000</v>
      </c>
      <c r="M506" s="10">
        <f t="shared" si="39"/>
        <v>0.63362276893391223</v>
      </c>
      <c r="N506" s="10">
        <f t="shared" si="37"/>
        <v>0.23154848046309695</v>
      </c>
      <c r="O506" t="s">
        <v>210</v>
      </c>
      <c r="P506" t="s">
        <v>12</v>
      </c>
    </row>
    <row r="507" spans="1:16" x14ac:dyDescent="0.3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s="2">
        <f t="shared" si="38"/>
        <v>905400000</v>
      </c>
      <c r="K507" s="2">
        <f t="shared" si="35"/>
        <v>1516600000</v>
      </c>
      <c r="L507" s="2">
        <f t="shared" si="36"/>
        <v>611200000</v>
      </c>
      <c r="M507" s="10">
        <f t="shared" si="39"/>
        <v>0.6582750987456053</v>
      </c>
      <c r="N507" s="10">
        <f t="shared" si="37"/>
        <v>0.26528929206996832</v>
      </c>
      <c r="O507" t="s">
        <v>210</v>
      </c>
      <c r="P507" t="s">
        <v>12</v>
      </c>
    </row>
    <row r="508" spans="1:16" x14ac:dyDescent="0.3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s="2">
        <f t="shared" si="38"/>
        <v>953500000</v>
      </c>
      <c r="K508" s="2">
        <f t="shared" si="35"/>
        <v>1591700000</v>
      </c>
      <c r="L508" s="2">
        <f t="shared" si="36"/>
        <v>638200000</v>
      </c>
      <c r="M508" s="10">
        <f t="shared" si="39"/>
        <v>0.65329995074700375</v>
      </c>
      <c r="N508" s="10">
        <f t="shared" si="37"/>
        <v>0.26194385158430472</v>
      </c>
      <c r="O508" t="s">
        <v>210</v>
      </c>
      <c r="P508" t="s">
        <v>12</v>
      </c>
    </row>
    <row r="509" spans="1:16" x14ac:dyDescent="0.3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s="2">
        <f t="shared" si="38"/>
        <v>1082300000</v>
      </c>
      <c r="K509" s="2">
        <f t="shared" si="35"/>
        <v>1776200000</v>
      </c>
      <c r="L509" s="2">
        <f t="shared" si="36"/>
        <v>693900000</v>
      </c>
      <c r="M509" s="10">
        <f t="shared" si="39"/>
        <v>0.66684186814837065</v>
      </c>
      <c r="N509" s="10">
        <f t="shared" si="37"/>
        <v>0.26051208890223759</v>
      </c>
      <c r="O509" t="s">
        <v>210</v>
      </c>
      <c r="P509" t="s">
        <v>12</v>
      </c>
    </row>
    <row r="510" spans="1:16" x14ac:dyDescent="0.3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s="2">
        <f t="shared" si="38"/>
        <v>1858000000</v>
      </c>
      <c r="K510" s="2">
        <f t="shared" si="35"/>
        <v>4115000000</v>
      </c>
      <c r="L510" s="2">
        <f t="shared" si="36"/>
        <v>2257000000</v>
      </c>
      <c r="M510" s="10">
        <f t="shared" si="39"/>
        <v>0.34690608666329459</v>
      </c>
      <c r="N510" s="10">
        <f t="shared" si="37"/>
        <v>0.19027145506659923</v>
      </c>
      <c r="O510" t="s">
        <v>44</v>
      </c>
      <c r="P510" t="s">
        <v>41</v>
      </c>
    </row>
    <row r="511" spans="1:16" x14ac:dyDescent="0.3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s="2">
        <f t="shared" si="38"/>
        <v>1931000000</v>
      </c>
      <c r="K511" s="2">
        <f t="shared" si="35"/>
        <v>4217000000</v>
      </c>
      <c r="L511" s="2">
        <f t="shared" si="36"/>
        <v>2286000000</v>
      </c>
      <c r="M511" s="10">
        <f t="shared" si="39"/>
        <v>0.33518798187743426</v>
      </c>
      <c r="N511" s="10">
        <f t="shared" si="37"/>
        <v>0.18170256736348461</v>
      </c>
      <c r="O511" t="s">
        <v>44</v>
      </c>
      <c r="P511" t="s">
        <v>41</v>
      </c>
    </row>
    <row r="512" spans="1:16" x14ac:dyDescent="0.3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s="2">
        <f t="shared" si="38"/>
        <v>2042000000</v>
      </c>
      <c r="K512" s="2">
        <f t="shared" si="35"/>
        <v>4671000000</v>
      </c>
      <c r="L512" s="2">
        <f t="shared" si="36"/>
        <v>2629000000</v>
      </c>
      <c r="M512" s="10">
        <f t="shared" si="39"/>
        <v>0.34824424066204429</v>
      </c>
      <c r="N512" s="10">
        <f t="shared" si="37"/>
        <v>0.19600387683590548</v>
      </c>
      <c r="O512" t="s">
        <v>44</v>
      </c>
      <c r="P512" t="s">
        <v>41</v>
      </c>
    </row>
    <row r="513" spans="1:16" x14ac:dyDescent="0.3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s="2">
        <f t="shared" si="38"/>
        <v>2255000000</v>
      </c>
      <c r="K513" s="2">
        <f t="shared" si="35"/>
        <v>4268000000</v>
      </c>
      <c r="L513" s="2">
        <f t="shared" si="36"/>
        <v>2013000000</v>
      </c>
      <c r="M513" s="10">
        <f t="shared" si="39"/>
        <v>0.37035751475182233</v>
      </c>
      <c r="N513" s="10">
        <f t="shared" si="37"/>
        <v>0.17467893092676154</v>
      </c>
      <c r="O513" t="s">
        <v>44</v>
      </c>
      <c r="P513" t="s">
        <v>41</v>
      </c>
    </row>
    <row r="514" spans="1:16" x14ac:dyDescent="0.3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s="2">
        <f t="shared" si="38"/>
        <v>6597000000</v>
      </c>
      <c r="K514" s="2">
        <f t="shared" ref="K514:K577" si="40">E514 - F514</f>
        <v>8155800000</v>
      </c>
      <c r="L514" s="2">
        <f t="shared" ref="L514:L577" si="41">K514 - J514</f>
        <v>1558800000</v>
      </c>
      <c r="M514" s="10">
        <f t="shared" si="39"/>
        <v>0.80102536904446209</v>
      </c>
      <c r="N514" s="10">
        <f t="shared" ref="N514:N577" si="42">L514 / E514</f>
        <v>0.1530982056041722</v>
      </c>
      <c r="O514" t="s">
        <v>169</v>
      </c>
      <c r="P514" t="s">
        <v>35</v>
      </c>
    </row>
    <row r="515" spans="1:16" x14ac:dyDescent="0.3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s="2">
        <f t="shared" ref="J515:J578" si="43">G515 + H515 + I515</f>
        <v>6985900000</v>
      </c>
      <c r="K515" s="2">
        <f t="shared" si="40"/>
        <v>8810600000</v>
      </c>
      <c r="L515" s="2">
        <f t="shared" si="41"/>
        <v>1824700000</v>
      </c>
      <c r="M515" s="10">
        <f t="shared" ref="M515:M578" si="44">1-(F515/E515)</f>
        <v>0.80324192254394289</v>
      </c>
      <c r="N515" s="10">
        <f t="shared" si="42"/>
        <v>0.16635365764714463</v>
      </c>
      <c r="O515" t="s">
        <v>169</v>
      </c>
      <c r="P515" t="s">
        <v>35</v>
      </c>
    </row>
    <row r="516" spans="1:16" x14ac:dyDescent="0.3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s="2">
        <f t="shared" si="43"/>
        <v>7073500000</v>
      </c>
      <c r="K516" s="2">
        <f t="shared" si="40"/>
        <v>8679800000</v>
      </c>
      <c r="L516" s="2">
        <f t="shared" si="41"/>
        <v>1606300000</v>
      </c>
      <c r="M516" s="10">
        <f t="shared" si="44"/>
        <v>0.80514637675781975</v>
      </c>
      <c r="N516" s="10">
        <f t="shared" si="42"/>
        <v>0.1490018923231049</v>
      </c>
      <c r="O516" t="s">
        <v>169</v>
      </c>
      <c r="P516" t="s">
        <v>35</v>
      </c>
    </row>
    <row r="517" spans="1:16" x14ac:dyDescent="0.3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s="2">
        <f t="shared" si="43"/>
        <v>7337800000</v>
      </c>
      <c r="K517" s="2">
        <f t="shared" si="40"/>
        <v>9081200000</v>
      </c>
      <c r="L517" s="2">
        <f t="shared" si="41"/>
        <v>1743400000</v>
      </c>
      <c r="M517" s="10">
        <f t="shared" si="44"/>
        <v>0.80633618355042924</v>
      </c>
      <c r="N517" s="10">
        <f t="shared" si="42"/>
        <v>0.15479964128108822</v>
      </c>
      <c r="O517" t="s">
        <v>169</v>
      </c>
      <c r="P517" t="s">
        <v>35</v>
      </c>
    </row>
    <row r="518" spans="1:16" x14ac:dyDescent="0.3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s="2">
        <f t="shared" si="43"/>
        <v>842000000</v>
      </c>
      <c r="K518" s="2">
        <f t="shared" si="40"/>
        <v>1762000000</v>
      </c>
      <c r="L518" s="2">
        <f t="shared" si="41"/>
        <v>920000000</v>
      </c>
      <c r="M518" s="10">
        <f t="shared" si="44"/>
        <v>0.21747716613181933</v>
      </c>
      <c r="N518" s="10">
        <f t="shared" si="42"/>
        <v>0.11355220933102937</v>
      </c>
      <c r="O518" t="s">
        <v>192</v>
      </c>
      <c r="P518" t="s">
        <v>58</v>
      </c>
    </row>
    <row r="519" spans="1:16" x14ac:dyDescent="0.3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s="2">
        <f t="shared" si="43"/>
        <v>838000000</v>
      </c>
      <c r="K519" s="2">
        <f t="shared" si="40"/>
        <v>2776000000</v>
      </c>
      <c r="L519" s="2">
        <f t="shared" si="41"/>
        <v>1938000000</v>
      </c>
      <c r="M519" s="10">
        <f t="shared" si="44"/>
        <v>0.29689839572192511</v>
      </c>
      <c r="N519" s="10">
        <f t="shared" si="42"/>
        <v>0.20727272727272728</v>
      </c>
      <c r="O519" t="s">
        <v>192</v>
      </c>
      <c r="P519" t="s">
        <v>58</v>
      </c>
    </row>
    <row r="520" spans="1:16" x14ac:dyDescent="0.3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s="2">
        <f t="shared" si="43"/>
        <v>982000000</v>
      </c>
      <c r="K520" s="2">
        <f t="shared" si="40"/>
        <v>2221000000</v>
      </c>
      <c r="L520" s="2">
        <f t="shared" si="41"/>
        <v>1239000000</v>
      </c>
      <c r="M520" s="10">
        <f t="shared" si="44"/>
        <v>0.23312690248766665</v>
      </c>
      <c r="N520" s="10">
        <f t="shared" si="42"/>
        <v>0.13005143277002204</v>
      </c>
      <c r="O520" t="s">
        <v>192</v>
      </c>
      <c r="P520" t="s">
        <v>58</v>
      </c>
    </row>
    <row r="521" spans="1:16" x14ac:dyDescent="0.3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s="2">
        <f t="shared" si="43"/>
        <v>1013000000</v>
      </c>
      <c r="K521" s="2">
        <f t="shared" si="40"/>
        <v>2580000000</v>
      </c>
      <c r="L521" s="2">
        <f t="shared" si="41"/>
        <v>1567000000</v>
      </c>
      <c r="M521" s="10">
        <f t="shared" si="44"/>
        <v>0.26741293532338306</v>
      </c>
      <c r="N521" s="10">
        <f t="shared" si="42"/>
        <v>0.16241708126036483</v>
      </c>
      <c r="O521" t="s">
        <v>192</v>
      </c>
      <c r="P521" t="s">
        <v>58</v>
      </c>
    </row>
    <row r="522" spans="1:16" x14ac:dyDescent="0.3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s="2">
        <f t="shared" si="43"/>
        <v>6010000000</v>
      </c>
      <c r="K522" s="2">
        <f t="shared" si="40"/>
        <v>9952000000</v>
      </c>
      <c r="L522" s="2">
        <f t="shared" si="41"/>
        <v>3942000000</v>
      </c>
      <c r="M522" s="10">
        <f t="shared" si="44"/>
        <v>0.40342129798532567</v>
      </c>
      <c r="N522" s="10">
        <f t="shared" si="42"/>
        <v>0.15979569500182414</v>
      </c>
      <c r="O522" t="s">
        <v>163</v>
      </c>
      <c r="P522" t="s">
        <v>12</v>
      </c>
    </row>
    <row r="523" spans="1:16" x14ac:dyDescent="0.3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s="2">
        <f t="shared" si="43"/>
        <v>4375000000</v>
      </c>
      <c r="K523" s="2">
        <f t="shared" si="40"/>
        <v>7762000000</v>
      </c>
      <c r="L523" s="2">
        <f t="shared" si="41"/>
        <v>3387000000</v>
      </c>
      <c r="M523" s="10">
        <f t="shared" si="44"/>
        <v>0.43771499464275643</v>
      </c>
      <c r="N523" s="10">
        <f t="shared" si="42"/>
        <v>0.19099983082388766</v>
      </c>
      <c r="O523" t="s">
        <v>163</v>
      </c>
      <c r="P523" t="s">
        <v>12</v>
      </c>
    </row>
    <row r="524" spans="1:16" x14ac:dyDescent="0.3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s="2">
        <f t="shared" si="43"/>
        <v>4065000000</v>
      </c>
      <c r="K524" s="2">
        <f t="shared" si="40"/>
        <v>7008000000</v>
      </c>
      <c r="L524" s="2">
        <f t="shared" si="41"/>
        <v>2943000000</v>
      </c>
      <c r="M524" s="10">
        <f t="shared" si="44"/>
        <v>0.43128807926641644</v>
      </c>
      <c r="N524" s="10">
        <f t="shared" si="42"/>
        <v>0.18111883808234353</v>
      </c>
      <c r="O524" t="s">
        <v>163</v>
      </c>
      <c r="P524" t="s">
        <v>12</v>
      </c>
    </row>
    <row r="525" spans="1:16" x14ac:dyDescent="0.3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s="2">
        <f t="shared" si="43"/>
        <v>3758000000</v>
      </c>
      <c r="K525" s="2">
        <f t="shared" si="40"/>
        <v>6262000000</v>
      </c>
      <c r="L525" s="2">
        <f t="shared" si="41"/>
        <v>2504000000</v>
      </c>
      <c r="M525" s="10">
        <f t="shared" si="44"/>
        <v>0.43120782261396506</v>
      </c>
      <c r="N525" s="10">
        <f t="shared" si="42"/>
        <v>0.17242804021484645</v>
      </c>
      <c r="O525" t="s">
        <v>163</v>
      </c>
      <c r="P525" t="s">
        <v>12</v>
      </c>
    </row>
    <row r="526" spans="1:16" x14ac:dyDescent="0.3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s="2">
        <f t="shared" si="43"/>
        <v>7032137000</v>
      </c>
      <c r="K526" s="2">
        <f t="shared" si="40"/>
        <v>9983208000</v>
      </c>
      <c r="L526" s="2">
        <f t="shared" si="41"/>
        <v>2951071000</v>
      </c>
      <c r="M526" s="10">
        <f t="shared" si="44"/>
        <v>0.85453385691379924</v>
      </c>
      <c r="N526" s="10">
        <f t="shared" si="42"/>
        <v>0.25260317962487233</v>
      </c>
      <c r="O526" t="s">
        <v>83</v>
      </c>
      <c r="P526" t="s">
        <v>82</v>
      </c>
    </row>
    <row r="527" spans="1:16" x14ac:dyDescent="0.3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s="2">
        <f t="shared" si="43"/>
        <v>8222072000</v>
      </c>
      <c r="K527" s="2">
        <f t="shared" si="40"/>
        <v>12420225000</v>
      </c>
      <c r="L527" s="2">
        <f t="shared" si="41"/>
        <v>4198153000</v>
      </c>
      <c r="M527" s="10">
        <f t="shared" si="44"/>
        <v>0.85732890420303054</v>
      </c>
      <c r="N527" s="10">
        <f t="shared" si="42"/>
        <v>0.28978524230975411</v>
      </c>
      <c r="O527" t="s">
        <v>83</v>
      </c>
      <c r="P527" t="s">
        <v>82</v>
      </c>
    </row>
    <row r="528" spans="1:16" x14ac:dyDescent="0.3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s="2">
        <f t="shared" si="43"/>
        <v>9282675000</v>
      </c>
      <c r="K528" s="2">
        <f t="shared" si="40"/>
        <v>15500951000</v>
      </c>
      <c r="L528" s="2">
        <f t="shared" si="41"/>
        <v>6218276000</v>
      </c>
      <c r="M528" s="10">
        <f t="shared" si="44"/>
        <v>0.85947650557183841</v>
      </c>
      <c r="N528" s="10">
        <f t="shared" si="42"/>
        <v>0.34478285410754661</v>
      </c>
      <c r="O528" t="s">
        <v>83</v>
      </c>
      <c r="P528" t="s">
        <v>82</v>
      </c>
    </row>
    <row r="529" spans="1:16" x14ac:dyDescent="0.3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s="2">
        <f t="shared" si="43"/>
        <v>6487964000</v>
      </c>
      <c r="K529" s="2">
        <f t="shared" si="40"/>
        <v>6579671000</v>
      </c>
      <c r="L529" s="2">
        <f t="shared" si="41"/>
        <v>91707000</v>
      </c>
      <c r="M529" s="10">
        <f t="shared" si="44"/>
        <v>0.75132458982249128</v>
      </c>
      <c r="N529" s="10">
        <f t="shared" si="42"/>
        <v>1.0471910245793628E-2</v>
      </c>
      <c r="O529" t="s">
        <v>83</v>
      </c>
      <c r="P529" t="s">
        <v>82</v>
      </c>
    </row>
    <row r="530" spans="1:16" x14ac:dyDescent="0.3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s="2">
        <f t="shared" si="43"/>
        <v>531180000</v>
      </c>
      <c r="K530" s="2">
        <f t="shared" si="40"/>
        <v>942759000</v>
      </c>
      <c r="L530" s="2">
        <f t="shared" si="41"/>
        <v>411579000</v>
      </c>
      <c r="M530" s="10">
        <f t="shared" si="44"/>
        <v>0.49950778223311099</v>
      </c>
      <c r="N530" s="10">
        <f t="shared" si="42"/>
        <v>0.21806942548808506</v>
      </c>
      <c r="O530" t="s">
        <v>52</v>
      </c>
      <c r="P530" t="s">
        <v>51</v>
      </c>
    </row>
    <row r="531" spans="1:16" x14ac:dyDescent="0.3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s="2">
        <f t="shared" si="43"/>
        <v>621413000</v>
      </c>
      <c r="K531" s="2">
        <f t="shared" si="40"/>
        <v>1088363000</v>
      </c>
      <c r="L531" s="2">
        <f t="shared" si="41"/>
        <v>466950000</v>
      </c>
      <c r="M531" s="10">
        <f t="shared" si="44"/>
        <v>0.505564933671379</v>
      </c>
      <c r="N531" s="10">
        <f t="shared" si="42"/>
        <v>0.2169069931427754</v>
      </c>
      <c r="O531" t="s">
        <v>52</v>
      </c>
      <c r="P531" t="s">
        <v>51</v>
      </c>
    </row>
    <row r="532" spans="1:16" x14ac:dyDescent="0.3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s="2">
        <f t="shared" si="43"/>
        <v>734119000</v>
      </c>
      <c r="K532" s="2">
        <f t="shared" si="40"/>
        <v>1245891000</v>
      </c>
      <c r="L532" s="2">
        <f t="shared" si="41"/>
        <v>511772000</v>
      </c>
      <c r="M532" s="10">
        <f t="shared" si="44"/>
        <v>0.50982209498742925</v>
      </c>
      <c r="N532" s="10">
        <f t="shared" si="42"/>
        <v>0.20941853917871359</v>
      </c>
      <c r="O532" t="s">
        <v>52</v>
      </c>
      <c r="P532" t="s">
        <v>51</v>
      </c>
    </row>
    <row r="533" spans="1:16" x14ac:dyDescent="0.3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s="2">
        <f t="shared" si="43"/>
        <v>825296000</v>
      </c>
      <c r="K533" s="2">
        <f t="shared" si="40"/>
        <v>1434361000</v>
      </c>
      <c r="L533" s="2">
        <f t="shared" si="41"/>
        <v>609065000</v>
      </c>
      <c r="M533" s="10">
        <f t="shared" si="44"/>
        <v>0.52620358953683355</v>
      </c>
      <c r="N533" s="10">
        <f t="shared" si="42"/>
        <v>0.22343900124254046</v>
      </c>
      <c r="O533" t="s">
        <v>52</v>
      </c>
      <c r="P533" t="s">
        <v>51</v>
      </c>
    </row>
    <row r="534" spans="1:16" x14ac:dyDescent="0.3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s="2">
        <f t="shared" si="43"/>
        <v>607902000</v>
      </c>
      <c r="K534" s="2">
        <f t="shared" si="40"/>
        <v>1121995000</v>
      </c>
      <c r="L534" s="2">
        <f t="shared" si="41"/>
        <v>514093000</v>
      </c>
      <c r="M534" s="10">
        <f t="shared" si="44"/>
        <v>0.64205648977798024</v>
      </c>
      <c r="N534" s="10">
        <f t="shared" si="42"/>
        <v>0.29418736001446638</v>
      </c>
      <c r="O534" t="s">
        <v>52</v>
      </c>
      <c r="P534" t="s">
        <v>51</v>
      </c>
    </row>
    <row r="535" spans="1:16" x14ac:dyDescent="0.3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s="2">
        <f t="shared" si="43"/>
        <v>1041152000</v>
      </c>
      <c r="K535" s="2">
        <f t="shared" si="40"/>
        <v>1553474000</v>
      </c>
      <c r="L535" s="2">
        <f t="shared" si="41"/>
        <v>512322000</v>
      </c>
      <c r="M535" s="10">
        <f t="shared" si="44"/>
        <v>0.65061469144809525</v>
      </c>
      <c r="N535" s="10">
        <f t="shared" si="42"/>
        <v>0.21456697695106006</v>
      </c>
      <c r="O535" t="s">
        <v>52</v>
      </c>
      <c r="P535" t="s">
        <v>51</v>
      </c>
    </row>
    <row r="536" spans="1:16" x14ac:dyDescent="0.3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s="2">
        <f t="shared" si="43"/>
        <v>809809000</v>
      </c>
      <c r="K536" s="2">
        <f t="shared" si="40"/>
        <v>1731184000</v>
      </c>
      <c r="L536" s="2">
        <f t="shared" si="41"/>
        <v>921375000</v>
      </c>
      <c r="M536" s="10">
        <f t="shared" si="44"/>
        <v>0.66208445326280008</v>
      </c>
      <c r="N536" s="10">
        <f t="shared" si="42"/>
        <v>0.35237621369248584</v>
      </c>
      <c r="O536" t="s">
        <v>52</v>
      </c>
      <c r="P536" t="s">
        <v>51</v>
      </c>
    </row>
    <row r="537" spans="1:16" x14ac:dyDescent="0.3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s="2">
        <f t="shared" si="43"/>
        <v>830977000</v>
      </c>
      <c r="K537" s="2">
        <f t="shared" si="40"/>
        <v>1839797000</v>
      </c>
      <c r="L537" s="2">
        <f t="shared" si="41"/>
        <v>1008820000</v>
      </c>
      <c r="M537" s="10">
        <f t="shared" si="44"/>
        <v>0.67024424719440867</v>
      </c>
      <c r="N537" s="10">
        <f t="shared" si="42"/>
        <v>0.36751652571162108</v>
      </c>
      <c r="O537" t="s">
        <v>52</v>
      </c>
      <c r="P537" t="s">
        <v>51</v>
      </c>
    </row>
    <row r="538" spans="1:16" x14ac:dyDescent="0.3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s="2">
        <f t="shared" si="43"/>
        <v>853981000</v>
      </c>
      <c r="K538" s="2">
        <f t="shared" si="40"/>
        <v>1504616000</v>
      </c>
      <c r="L538" s="2">
        <f t="shared" si="41"/>
        <v>650635000</v>
      </c>
      <c r="M538" s="10">
        <f t="shared" si="44"/>
        <v>0.8092914230328796</v>
      </c>
      <c r="N538" s="10">
        <f t="shared" si="42"/>
        <v>0.34995861071861367</v>
      </c>
      <c r="O538" t="s">
        <v>83</v>
      </c>
      <c r="P538" t="s">
        <v>82</v>
      </c>
    </row>
    <row r="539" spans="1:16" x14ac:dyDescent="0.3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s="2">
        <f t="shared" si="43"/>
        <v>917432000</v>
      </c>
      <c r="K539" s="2">
        <f t="shared" si="40"/>
        <v>1944794000</v>
      </c>
      <c r="L539" s="2">
        <f t="shared" si="41"/>
        <v>1027362000</v>
      </c>
      <c r="M539" s="10">
        <f t="shared" si="44"/>
        <v>0.81414101327546251</v>
      </c>
      <c r="N539" s="10">
        <f t="shared" si="42"/>
        <v>0.43008027569023027</v>
      </c>
      <c r="O539" t="s">
        <v>83</v>
      </c>
      <c r="P539" t="s">
        <v>82</v>
      </c>
    </row>
    <row r="540" spans="1:16" x14ac:dyDescent="0.3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s="2">
        <f t="shared" si="43"/>
        <v>1069141000</v>
      </c>
      <c r="K540" s="2">
        <f t="shared" si="40"/>
        <v>1430957000</v>
      </c>
      <c r="L540" s="2">
        <f t="shared" si="41"/>
        <v>361816000</v>
      </c>
      <c r="M540" s="10">
        <f t="shared" si="44"/>
        <v>0.73232190378710338</v>
      </c>
      <c r="N540" s="10">
        <f t="shared" si="42"/>
        <v>0.18516683725690891</v>
      </c>
      <c r="O540" t="s">
        <v>83</v>
      </c>
      <c r="P540" t="s">
        <v>82</v>
      </c>
    </row>
    <row r="541" spans="1:16" x14ac:dyDescent="0.3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s="2">
        <f t="shared" si="43"/>
        <v>1200667000</v>
      </c>
      <c r="K541" s="2">
        <f t="shared" si="40"/>
        <v>1243430000</v>
      </c>
      <c r="L541" s="2">
        <f t="shared" si="41"/>
        <v>42763000</v>
      </c>
      <c r="M541" s="10">
        <f t="shared" si="44"/>
        <v>0.66946852459351791</v>
      </c>
      <c r="N541" s="10">
        <f t="shared" si="42"/>
        <v>2.3023799101833321E-2</v>
      </c>
      <c r="O541" t="s">
        <v>83</v>
      </c>
      <c r="P541" t="s">
        <v>82</v>
      </c>
    </row>
    <row r="542" spans="1:16" x14ac:dyDescent="0.3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s="2">
        <f t="shared" si="43"/>
        <v>1488147000</v>
      </c>
      <c r="K542" s="2">
        <f t="shared" si="40"/>
        <v>2606353000</v>
      </c>
      <c r="L542" s="2">
        <f t="shared" si="41"/>
        <v>1118206000</v>
      </c>
      <c r="M542" s="10">
        <f t="shared" si="44"/>
        <v>0.41543536623095434</v>
      </c>
      <c r="N542" s="10">
        <f t="shared" si="42"/>
        <v>0.17823461332047136</v>
      </c>
      <c r="O542" t="s">
        <v>42</v>
      </c>
      <c r="P542" t="s">
        <v>41</v>
      </c>
    </row>
    <row r="543" spans="1:16" x14ac:dyDescent="0.3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s="2">
        <f t="shared" si="43"/>
        <v>1773829000</v>
      </c>
      <c r="K543" s="2">
        <f t="shared" si="40"/>
        <v>3303264000</v>
      </c>
      <c r="L543" s="2">
        <f t="shared" si="41"/>
        <v>1529435000</v>
      </c>
      <c r="M543" s="10">
        <f t="shared" si="44"/>
        <v>0.4524272982921721</v>
      </c>
      <c r="N543" s="10">
        <f t="shared" si="42"/>
        <v>0.20947709446277626</v>
      </c>
      <c r="O543" t="s">
        <v>42</v>
      </c>
      <c r="P543" t="s">
        <v>41</v>
      </c>
    </row>
    <row r="544" spans="1:16" x14ac:dyDescent="0.3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s="2">
        <f t="shared" si="43"/>
        <v>1659868000</v>
      </c>
      <c r="K544" s="2">
        <f t="shared" si="40"/>
        <v>3292717000</v>
      </c>
      <c r="L544" s="2">
        <f t="shared" si="41"/>
        <v>1632849000</v>
      </c>
      <c r="M544" s="10">
        <f t="shared" si="44"/>
        <v>0.42531364572009611</v>
      </c>
      <c r="N544" s="10">
        <f t="shared" si="42"/>
        <v>0.2109118278614327</v>
      </c>
      <c r="O544" t="s">
        <v>42</v>
      </c>
      <c r="P544" t="s">
        <v>41</v>
      </c>
    </row>
    <row r="545" spans="1:16" x14ac:dyDescent="0.3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s="2">
        <f t="shared" si="43"/>
        <v>1774469000</v>
      </c>
      <c r="K545" s="2">
        <f t="shared" si="40"/>
        <v>3538633000</v>
      </c>
      <c r="L545" s="2">
        <f t="shared" si="41"/>
        <v>1764164000</v>
      </c>
      <c r="M545" s="10">
        <f t="shared" si="44"/>
        <v>0.4448409751714274</v>
      </c>
      <c r="N545" s="10">
        <f t="shared" si="42"/>
        <v>0.22177276765415516</v>
      </c>
      <c r="O545" t="s">
        <v>42</v>
      </c>
      <c r="P545" t="s">
        <v>41</v>
      </c>
    </row>
    <row r="546" spans="1:16" x14ac:dyDescent="0.3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s="2">
        <f t="shared" si="43"/>
        <v>193746000</v>
      </c>
      <c r="K546" s="2">
        <f t="shared" si="40"/>
        <v>362986000</v>
      </c>
      <c r="L546" s="2">
        <f t="shared" si="41"/>
        <v>169240000</v>
      </c>
      <c r="M546" s="10">
        <f t="shared" si="44"/>
        <v>0.6782845279761115</v>
      </c>
      <c r="N546" s="10">
        <f t="shared" si="42"/>
        <v>0.31624600815094001</v>
      </c>
      <c r="O546" t="s">
        <v>233</v>
      </c>
      <c r="P546" t="s">
        <v>51</v>
      </c>
    </row>
    <row r="547" spans="1:16" x14ac:dyDescent="0.3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s="2">
        <f t="shared" si="43"/>
        <v>219104000</v>
      </c>
      <c r="K547" s="2">
        <f t="shared" si="40"/>
        <v>413254000</v>
      </c>
      <c r="L547" s="2">
        <f t="shared" si="41"/>
        <v>194150000</v>
      </c>
      <c r="M547" s="10">
        <f t="shared" si="44"/>
        <v>0.67681095334021191</v>
      </c>
      <c r="N547" s="10">
        <f t="shared" si="42"/>
        <v>0.31797114266529097</v>
      </c>
      <c r="O547" t="s">
        <v>233</v>
      </c>
      <c r="P547" t="s">
        <v>51</v>
      </c>
    </row>
    <row r="548" spans="1:16" x14ac:dyDescent="0.3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s="2">
        <f t="shared" si="43"/>
        <v>401470000</v>
      </c>
      <c r="K548" s="2">
        <f t="shared" si="40"/>
        <v>658392000</v>
      </c>
      <c r="L548" s="2">
        <f t="shared" si="41"/>
        <v>256922000</v>
      </c>
      <c r="M548" s="10">
        <f t="shared" si="44"/>
        <v>0.67809891053805704</v>
      </c>
      <c r="N548" s="10">
        <f t="shared" si="42"/>
        <v>0.2646121585518334</v>
      </c>
      <c r="O548" t="s">
        <v>233</v>
      </c>
      <c r="P548" t="s">
        <v>51</v>
      </c>
    </row>
    <row r="549" spans="1:16" x14ac:dyDescent="0.3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s="2">
        <f t="shared" si="43"/>
        <v>493513000</v>
      </c>
      <c r="K549" s="2">
        <f t="shared" si="40"/>
        <v>830899000</v>
      </c>
      <c r="L549" s="2">
        <f t="shared" si="41"/>
        <v>337386000</v>
      </c>
      <c r="M549" s="10">
        <f t="shared" si="44"/>
        <v>0.69565818016806669</v>
      </c>
      <c r="N549" s="10">
        <f t="shared" si="42"/>
        <v>0.28247155282914449</v>
      </c>
      <c r="O549" t="s">
        <v>233</v>
      </c>
      <c r="P549" t="s">
        <v>51</v>
      </c>
    </row>
    <row r="550" spans="1:16" x14ac:dyDescent="0.3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s="2">
        <f t="shared" si="43"/>
        <v>1392000000</v>
      </c>
      <c r="K550" s="2">
        <f t="shared" si="40"/>
        <v>1365000000</v>
      </c>
      <c r="L550" s="2">
        <f t="shared" si="41"/>
        <v>-27000000</v>
      </c>
      <c r="M550" s="10">
        <f t="shared" si="44"/>
        <v>1</v>
      </c>
      <c r="N550" s="10">
        <f t="shared" si="42"/>
        <v>-1.9780219780219779E-2</v>
      </c>
      <c r="O550" t="s">
        <v>235</v>
      </c>
      <c r="P550" t="s">
        <v>46</v>
      </c>
    </row>
    <row r="551" spans="1:16" x14ac:dyDescent="0.3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s="2">
        <f t="shared" si="43"/>
        <v>1144000000</v>
      </c>
      <c r="K551" s="2">
        <f t="shared" si="40"/>
        <v>1466000000</v>
      </c>
      <c r="L551" s="2">
        <f t="shared" si="41"/>
        <v>322000000</v>
      </c>
      <c r="M551" s="10">
        <f t="shared" si="44"/>
        <v>1</v>
      </c>
      <c r="N551" s="10">
        <f t="shared" si="42"/>
        <v>0.21964529331514324</v>
      </c>
      <c r="O551" t="s">
        <v>235</v>
      </c>
      <c r="P551" t="s">
        <v>46</v>
      </c>
    </row>
    <row r="552" spans="1:16" x14ac:dyDescent="0.3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s="2">
        <f t="shared" si="43"/>
        <v>1094000000</v>
      </c>
      <c r="K552" s="2">
        <f t="shared" si="40"/>
        <v>1665000000</v>
      </c>
      <c r="L552" s="2">
        <f t="shared" si="41"/>
        <v>571000000</v>
      </c>
      <c r="M552" s="10">
        <f t="shared" si="44"/>
        <v>1</v>
      </c>
      <c r="N552" s="10">
        <f t="shared" si="42"/>
        <v>0.34294294294294292</v>
      </c>
      <c r="O552" t="s">
        <v>235</v>
      </c>
      <c r="P552" t="s">
        <v>46</v>
      </c>
    </row>
    <row r="553" spans="1:16" x14ac:dyDescent="0.3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s="2">
        <f t="shared" si="43"/>
        <v>1109000000</v>
      </c>
      <c r="K553" s="2">
        <f t="shared" si="40"/>
        <v>1403000000</v>
      </c>
      <c r="L553" s="2">
        <f t="shared" si="41"/>
        <v>294000000</v>
      </c>
      <c r="M553" s="10">
        <f t="shared" si="44"/>
        <v>1</v>
      </c>
      <c r="N553" s="10">
        <f t="shared" si="42"/>
        <v>0.20955096222380612</v>
      </c>
      <c r="O553" t="s">
        <v>235</v>
      </c>
      <c r="P553" t="s">
        <v>46</v>
      </c>
    </row>
    <row r="554" spans="1:16" x14ac:dyDescent="0.3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s="2">
        <f t="shared" si="43"/>
        <v>3333000000</v>
      </c>
      <c r="K554" s="2">
        <f t="shared" si="40"/>
        <v>4863000000</v>
      </c>
      <c r="L554" s="2">
        <f t="shared" si="41"/>
        <v>1530000000</v>
      </c>
      <c r="M554" s="10">
        <f t="shared" si="44"/>
        <v>0.2981423579179695</v>
      </c>
      <c r="N554" s="10">
        <f t="shared" si="42"/>
        <v>9.3801728894610997E-2</v>
      </c>
      <c r="O554" t="s">
        <v>163</v>
      </c>
      <c r="P554" t="s">
        <v>12</v>
      </c>
    </row>
    <row r="555" spans="1:16" x14ac:dyDescent="0.3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s="2">
        <f t="shared" si="43"/>
        <v>4530000000</v>
      </c>
      <c r="K555" s="2">
        <f t="shared" si="40"/>
        <v>6677000000</v>
      </c>
      <c r="L555" s="2">
        <f t="shared" si="41"/>
        <v>2147000000</v>
      </c>
      <c r="M555" s="10">
        <f t="shared" si="44"/>
        <v>0.3028667331942303</v>
      </c>
      <c r="N555" s="10">
        <f t="shared" si="42"/>
        <v>9.7387281139435719E-2</v>
      </c>
      <c r="O555" t="s">
        <v>163</v>
      </c>
      <c r="P555" t="s">
        <v>12</v>
      </c>
    </row>
    <row r="556" spans="1:16" x14ac:dyDescent="0.3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s="2">
        <f t="shared" si="43"/>
        <v>4457000000</v>
      </c>
      <c r="K556" s="2">
        <f t="shared" si="40"/>
        <v>6906000000</v>
      </c>
      <c r="L556" s="2">
        <f t="shared" si="41"/>
        <v>2449000000</v>
      </c>
      <c r="M556" s="10">
        <f t="shared" si="44"/>
        <v>0.30622561191912023</v>
      </c>
      <c r="N556" s="10">
        <f t="shared" si="42"/>
        <v>0.10859347286271727</v>
      </c>
      <c r="O556" t="s">
        <v>163</v>
      </c>
      <c r="P556" t="s">
        <v>12</v>
      </c>
    </row>
    <row r="557" spans="1:16" x14ac:dyDescent="0.3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s="2">
        <f t="shared" si="43"/>
        <v>4221000000</v>
      </c>
      <c r="K557" s="2">
        <f t="shared" si="40"/>
        <v>6563000000</v>
      </c>
      <c r="L557" s="2">
        <f t="shared" si="41"/>
        <v>2342000000</v>
      </c>
      <c r="M557" s="10">
        <f t="shared" si="44"/>
        <v>0.31469671541596744</v>
      </c>
      <c r="N557" s="10">
        <f t="shared" si="42"/>
        <v>0.11229920882282426</v>
      </c>
      <c r="O557" t="s">
        <v>163</v>
      </c>
      <c r="P557" t="s">
        <v>12</v>
      </c>
    </row>
    <row r="558" spans="1:16" x14ac:dyDescent="0.3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s="2">
        <f t="shared" si="43"/>
        <v>2061747000</v>
      </c>
      <c r="K558" s="2">
        <f t="shared" si="40"/>
        <v>3718452000</v>
      </c>
      <c r="L558" s="2">
        <f t="shared" si="41"/>
        <v>1656705000</v>
      </c>
      <c r="M558" s="10">
        <f t="shared" si="44"/>
        <v>0.36094190308577523</v>
      </c>
      <c r="N558" s="10">
        <f t="shared" si="42"/>
        <v>0.16081268644901675</v>
      </c>
      <c r="O558" t="s">
        <v>44</v>
      </c>
      <c r="P558" t="s">
        <v>41</v>
      </c>
    </row>
    <row r="559" spans="1:16" x14ac:dyDescent="0.3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s="2">
        <f t="shared" si="43"/>
        <v>2149095000</v>
      </c>
      <c r="K559" s="2">
        <f t="shared" si="40"/>
        <v>3802062000</v>
      </c>
      <c r="L559" s="2">
        <f t="shared" si="41"/>
        <v>1652967000</v>
      </c>
      <c r="M559" s="10">
        <f t="shared" si="44"/>
        <v>0.33377927225892634</v>
      </c>
      <c r="N559" s="10">
        <f t="shared" si="42"/>
        <v>0.14511234228374514</v>
      </c>
      <c r="O559" t="s">
        <v>44</v>
      </c>
      <c r="P559" t="s">
        <v>41</v>
      </c>
    </row>
    <row r="560" spans="1:16" x14ac:dyDescent="0.3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s="2">
        <f t="shared" si="43"/>
        <v>2182093000</v>
      </c>
      <c r="K560" s="2">
        <f t="shared" si="40"/>
        <v>4368734000</v>
      </c>
      <c r="L560" s="2">
        <f t="shared" si="41"/>
        <v>2186641000</v>
      </c>
      <c r="M560" s="10">
        <f t="shared" si="44"/>
        <v>0.34964078604418547</v>
      </c>
      <c r="N560" s="10">
        <f t="shared" si="42"/>
        <v>0.17500238696987361</v>
      </c>
      <c r="O560" t="s">
        <v>44</v>
      </c>
      <c r="P560" t="s">
        <v>41</v>
      </c>
    </row>
    <row r="561" spans="1:16" x14ac:dyDescent="0.3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s="2">
        <f t="shared" si="43"/>
        <v>2412274000</v>
      </c>
      <c r="K561" s="2">
        <f t="shared" si="40"/>
        <v>4063978000</v>
      </c>
      <c r="L561" s="2">
        <f t="shared" si="41"/>
        <v>1651704000</v>
      </c>
      <c r="M561" s="10">
        <f t="shared" si="44"/>
        <v>0.35298266319391458</v>
      </c>
      <c r="N561" s="10">
        <f t="shared" si="42"/>
        <v>0.14346113013604933</v>
      </c>
      <c r="O561" t="s">
        <v>44</v>
      </c>
      <c r="P561" t="s">
        <v>41</v>
      </c>
    </row>
    <row r="562" spans="1:16" x14ac:dyDescent="0.3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s="2">
        <f t="shared" si="43"/>
        <v>988700000</v>
      </c>
      <c r="K562" s="2">
        <f t="shared" si="40"/>
        <v>1408600000</v>
      </c>
      <c r="L562" s="2">
        <f t="shared" si="41"/>
        <v>419900000</v>
      </c>
      <c r="M562" s="10">
        <f t="shared" si="44"/>
        <v>0.74152453148031161</v>
      </c>
      <c r="N562" s="10">
        <f t="shared" si="42"/>
        <v>0.22104653611286587</v>
      </c>
      <c r="O562" t="s">
        <v>29</v>
      </c>
      <c r="P562" t="s">
        <v>24</v>
      </c>
    </row>
    <row r="563" spans="1:16" x14ac:dyDescent="0.3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s="2">
        <f t="shared" si="43"/>
        <v>1072700000</v>
      </c>
      <c r="K563" s="2">
        <f t="shared" si="40"/>
        <v>1528900000</v>
      </c>
      <c r="L563" s="2">
        <f t="shared" si="41"/>
        <v>456200000</v>
      </c>
      <c r="M563" s="10">
        <f t="shared" si="44"/>
        <v>0.74744561231972617</v>
      </c>
      <c r="N563" s="10">
        <f t="shared" si="42"/>
        <v>0.2230261549743339</v>
      </c>
      <c r="O563" t="s">
        <v>29</v>
      </c>
      <c r="P563" t="s">
        <v>24</v>
      </c>
    </row>
    <row r="564" spans="1:16" x14ac:dyDescent="0.3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s="2">
        <f t="shared" si="43"/>
        <v>1275200000</v>
      </c>
      <c r="K564" s="2">
        <f t="shared" si="40"/>
        <v>1697300000</v>
      </c>
      <c r="L564" s="2">
        <f t="shared" si="41"/>
        <v>422100000</v>
      </c>
      <c r="M564" s="10">
        <f t="shared" si="44"/>
        <v>0.73068147574152997</v>
      </c>
      <c r="N564" s="10">
        <f t="shared" si="42"/>
        <v>0.18171251452925222</v>
      </c>
      <c r="O564" t="s">
        <v>29</v>
      </c>
      <c r="P564" t="s">
        <v>24</v>
      </c>
    </row>
    <row r="565" spans="1:16" x14ac:dyDescent="0.3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s="2">
        <f t="shared" si="43"/>
        <v>1233800000</v>
      </c>
      <c r="K565" s="2">
        <f t="shared" si="40"/>
        <v>1876500000</v>
      </c>
      <c r="L565" s="2">
        <f t="shared" si="41"/>
        <v>642700000</v>
      </c>
      <c r="M565" s="10">
        <f t="shared" si="44"/>
        <v>0.75249629065244417</v>
      </c>
      <c r="N565" s="10">
        <f t="shared" si="42"/>
        <v>0.25772947828527892</v>
      </c>
      <c r="O565" t="s">
        <v>29</v>
      </c>
      <c r="P565" t="s">
        <v>24</v>
      </c>
    </row>
    <row r="566" spans="1:16" x14ac:dyDescent="0.3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s="2">
        <f t="shared" si="43"/>
        <v>3248000000</v>
      </c>
      <c r="K566" s="2">
        <f t="shared" si="40"/>
        <v>6894000000</v>
      </c>
      <c r="L566" s="2">
        <f t="shared" si="41"/>
        <v>3646000000</v>
      </c>
      <c r="M566" s="10">
        <f t="shared" si="44"/>
        <v>0.27700096432015431</v>
      </c>
      <c r="N566" s="10">
        <f t="shared" si="42"/>
        <v>0.14649630343940856</v>
      </c>
      <c r="O566" t="s">
        <v>42</v>
      </c>
      <c r="P566" t="s">
        <v>41</v>
      </c>
    </row>
    <row r="567" spans="1:16" x14ac:dyDescent="0.3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s="2">
        <f t="shared" si="43"/>
        <v>3468000000</v>
      </c>
      <c r="K567" s="2">
        <f t="shared" si="40"/>
        <v>5858000000</v>
      </c>
      <c r="L567" s="2">
        <f t="shared" si="41"/>
        <v>2390000000</v>
      </c>
      <c r="M567" s="10">
        <f t="shared" si="44"/>
        <v>0.21356957964198475</v>
      </c>
      <c r="N567" s="10">
        <f t="shared" si="42"/>
        <v>8.7134055197054208E-2</v>
      </c>
      <c r="O567" t="s">
        <v>42</v>
      </c>
      <c r="P567" t="s">
        <v>41</v>
      </c>
    </row>
    <row r="568" spans="1:16" x14ac:dyDescent="0.3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s="2">
        <f t="shared" si="43"/>
        <v>3650000000</v>
      </c>
      <c r="K568" s="2">
        <f t="shared" si="40"/>
        <v>8041000000</v>
      </c>
      <c r="L568" s="2">
        <f t="shared" si="41"/>
        <v>4391000000</v>
      </c>
      <c r="M568" s="10">
        <f t="shared" si="44"/>
        <v>0.27306686589465823</v>
      </c>
      <c r="N568" s="10">
        <f t="shared" si="42"/>
        <v>0.14911535979896084</v>
      </c>
      <c r="O568" t="s">
        <v>42</v>
      </c>
      <c r="P568" t="s">
        <v>41</v>
      </c>
    </row>
    <row r="569" spans="1:16" x14ac:dyDescent="0.3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s="2">
        <f t="shared" si="43"/>
        <v>5512000000</v>
      </c>
      <c r="K569" s="2">
        <f t="shared" si="40"/>
        <v>8672000000</v>
      </c>
      <c r="L569" s="2">
        <f t="shared" si="41"/>
        <v>3160000000</v>
      </c>
      <c r="M569" s="10">
        <f t="shared" si="44"/>
        <v>0.27653061224489794</v>
      </c>
      <c r="N569" s="10">
        <f t="shared" si="42"/>
        <v>0.10076530612244898</v>
      </c>
      <c r="O569" t="s">
        <v>42</v>
      </c>
      <c r="P569" t="s">
        <v>41</v>
      </c>
    </row>
    <row r="570" spans="1:16" x14ac:dyDescent="0.3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s="2">
        <f t="shared" si="43"/>
        <v>1304572000</v>
      </c>
      <c r="K570" s="2">
        <f t="shared" si="40"/>
        <v>1835370000</v>
      </c>
      <c r="L570" s="2">
        <f t="shared" si="41"/>
        <v>530798000</v>
      </c>
      <c r="M570" s="10">
        <f t="shared" si="44"/>
        <v>0.30629241440769395</v>
      </c>
      <c r="N570" s="10">
        <f t="shared" si="42"/>
        <v>8.8581267527950855E-2</v>
      </c>
      <c r="O570" t="s">
        <v>145</v>
      </c>
      <c r="P570" t="s">
        <v>12</v>
      </c>
    </row>
    <row r="571" spans="1:16" x14ac:dyDescent="0.3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s="2">
        <f t="shared" si="43"/>
        <v>1330780000</v>
      </c>
      <c r="K571" s="2">
        <f t="shared" si="40"/>
        <v>1882853000</v>
      </c>
      <c r="L571" s="2">
        <f t="shared" si="41"/>
        <v>552073000</v>
      </c>
      <c r="M571" s="10">
        <f t="shared" si="44"/>
        <v>0.309666680207761</v>
      </c>
      <c r="N571" s="10">
        <f t="shared" si="42"/>
        <v>9.0797642270713227E-2</v>
      </c>
      <c r="O571" t="s">
        <v>145</v>
      </c>
      <c r="P571" t="s">
        <v>12</v>
      </c>
    </row>
    <row r="572" spans="1:16" x14ac:dyDescent="0.3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s="2">
        <f t="shared" si="43"/>
        <v>1386779000</v>
      </c>
      <c r="K572" s="2">
        <f t="shared" si="40"/>
        <v>1981427000</v>
      </c>
      <c r="L572" s="2">
        <f t="shared" si="41"/>
        <v>594648000</v>
      </c>
      <c r="M572" s="10">
        <f t="shared" si="44"/>
        <v>0.3018295827042764</v>
      </c>
      <c r="N572" s="10">
        <f t="shared" si="42"/>
        <v>9.058237204597118E-2</v>
      </c>
      <c r="O572" t="s">
        <v>145</v>
      </c>
      <c r="P572" t="s">
        <v>12</v>
      </c>
    </row>
    <row r="573" spans="1:16" x14ac:dyDescent="0.3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s="2">
        <f t="shared" si="43"/>
        <v>1466293000</v>
      </c>
      <c r="K573" s="2">
        <f t="shared" si="40"/>
        <v>2187777000</v>
      </c>
      <c r="L573" s="2">
        <f t="shared" si="41"/>
        <v>721484000</v>
      </c>
      <c r="M573" s="10">
        <f t="shared" si="44"/>
        <v>0.33064813034788698</v>
      </c>
      <c r="N573" s="10">
        <f t="shared" si="42"/>
        <v>0.10904097432047</v>
      </c>
      <c r="O573" t="s">
        <v>145</v>
      </c>
      <c r="P573" t="s">
        <v>12</v>
      </c>
    </row>
    <row r="574" spans="1:16" x14ac:dyDescent="0.3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s="2">
        <f t="shared" si="43"/>
        <v>3222774000</v>
      </c>
      <c r="K574" s="2">
        <f t="shared" si="40"/>
        <v>3733225000</v>
      </c>
      <c r="L574" s="2">
        <f t="shared" si="41"/>
        <v>510451000</v>
      </c>
      <c r="M574" s="10">
        <f t="shared" si="44"/>
        <v>0.78244023223220538</v>
      </c>
      <c r="N574" s="10">
        <f t="shared" si="42"/>
        <v>0.10698455061861031</v>
      </c>
      <c r="O574" t="s">
        <v>76</v>
      </c>
      <c r="P574" t="s">
        <v>18</v>
      </c>
    </row>
    <row r="575" spans="1:16" x14ac:dyDescent="0.3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s="2">
        <f t="shared" si="43"/>
        <v>3996629000</v>
      </c>
      <c r="K575" s="2">
        <f t="shared" si="40"/>
        <v>4584404000</v>
      </c>
      <c r="L575" s="2">
        <f t="shared" si="41"/>
        <v>587775000</v>
      </c>
      <c r="M575" s="10">
        <f t="shared" si="44"/>
        <v>0.79542221416382619</v>
      </c>
      <c r="N575" s="10">
        <f t="shared" si="42"/>
        <v>0.10198256783872951</v>
      </c>
      <c r="O575" t="s">
        <v>76</v>
      </c>
      <c r="P575" t="s">
        <v>18</v>
      </c>
    </row>
    <row r="576" spans="1:16" x14ac:dyDescent="0.3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s="2">
        <f t="shared" si="43"/>
        <v>4941701000</v>
      </c>
      <c r="K576" s="2">
        <f t="shared" si="40"/>
        <v>5362758000</v>
      </c>
      <c r="L576" s="2">
        <f t="shared" si="41"/>
        <v>421057000</v>
      </c>
      <c r="M576" s="10">
        <f t="shared" si="44"/>
        <v>0.80373249652257228</v>
      </c>
      <c r="N576" s="10">
        <f t="shared" si="42"/>
        <v>6.3105065301903365E-2</v>
      </c>
      <c r="O576" t="s">
        <v>76</v>
      </c>
      <c r="P576" t="s">
        <v>18</v>
      </c>
    </row>
    <row r="577" spans="1:16" x14ac:dyDescent="0.3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s="2">
        <f t="shared" si="43"/>
        <v>6597869000</v>
      </c>
      <c r="K577" s="2">
        <f t="shared" si="40"/>
        <v>7176866000</v>
      </c>
      <c r="L577" s="2">
        <f t="shared" si="41"/>
        <v>578997000</v>
      </c>
      <c r="M577" s="10">
        <f t="shared" si="44"/>
        <v>0.81801033194719963</v>
      </c>
      <c r="N577" s="10">
        <f t="shared" si="42"/>
        <v>6.5993363700316082E-2</v>
      </c>
      <c r="O577" t="s">
        <v>76</v>
      </c>
      <c r="P577" t="s">
        <v>18</v>
      </c>
    </row>
    <row r="578" spans="1:16" x14ac:dyDescent="0.3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s="2">
        <f t="shared" si="43"/>
        <v>132776000</v>
      </c>
      <c r="K578" s="2">
        <f t="shared" ref="K578:K641" si="45">E578 - F578</f>
        <v>295368000</v>
      </c>
      <c r="L578" s="2">
        <f t="shared" ref="L578:L641" si="46">K578 - J578</f>
        <v>162592000</v>
      </c>
      <c r="M578" s="10">
        <f t="shared" si="44"/>
        <v>0.72147260842802563</v>
      </c>
      <c r="N578" s="10">
        <f t="shared" ref="N578:N641" si="47">L578 / E578</f>
        <v>0.39715092477698855</v>
      </c>
      <c r="O578" t="s">
        <v>74</v>
      </c>
      <c r="P578" t="s">
        <v>51</v>
      </c>
    </row>
    <row r="579" spans="1:16" x14ac:dyDescent="0.3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s="2">
        <f t="shared" ref="J579:J642" si="48">G579 + H579 + I579</f>
        <v>158500000</v>
      </c>
      <c r="K579" s="2">
        <f t="shared" si="45"/>
        <v>380601000</v>
      </c>
      <c r="L579" s="2">
        <f t="shared" si="46"/>
        <v>222101000</v>
      </c>
      <c r="M579" s="10">
        <f t="shared" ref="M579:M642" si="49">1-(F579/E579)</f>
        <v>0.7310631889714625</v>
      </c>
      <c r="N579" s="10">
        <f t="shared" si="47"/>
        <v>0.42661439495364117</v>
      </c>
      <c r="O579" t="s">
        <v>74</v>
      </c>
      <c r="P579" t="s">
        <v>51</v>
      </c>
    </row>
    <row r="580" spans="1:16" x14ac:dyDescent="0.3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s="2">
        <f t="shared" si="48"/>
        <v>186445000</v>
      </c>
      <c r="K580" s="2">
        <f t="shared" si="45"/>
        <v>474739000</v>
      </c>
      <c r="L580" s="2">
        <f t="shared" si="46"/>
        <v>288294000</v>
      </c>
      <c r="M580" s="10">
        <f t="shared" si="49"/>
        <v>0.73357850901252397</v>
      </c>
      <c r="N580" s="10">
        <f t="shared" si="47"/>
        <v>0.44547905833996493</v>
      </c>
      <c r="O580" t="s">
        <v>74</v>
      </c>
      <c r="P580" t="s">
        <v>51</v>
      </c>
    </row>
    <row r="581" spans="1:16" x14ac:dyDescent="0.3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s="2">
        <f t="shared" si="48"/>
        <v>214248000</v>
      </c>
      <c r="K581" s="2">
        <f t="shared" si="45"/>
        <v>578305000</v>
      </c>
      <c r="L581" s="2">
        <f t="shared" si="46"/>
        <v>364057000</v>
      </c>
      <c r="M581" s="10">
        <f t="shared" si="49"/>
        <v>0.73926521533485878</v>
      </c>
      <c r="N581" s="10">
        <f t="shared" si="47"/>
        <v>0.46538535288327559</v>
      </c>
      <c r="O581" t="s">
        <v>74</v>
      </c>
      <c r="P581" t="s">
        <v>51</v>
      </c>
    </row>
    <row r="582" spans="1:16" x14ac:dyDescent="0.3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s="2">
        <f t="shared" si="48"/>
        <v>10850000000</v>
      </c>
      <c r="K582" s="2">
        <f t="shared" si="45"/>
        <v>23867000000</v>
      </c>
      <c r="L582" s="2">
        <f t="shared" si="46"/>
        <v>13017000000</v>
      </c>
      <c r="M582" s="10">
        <f t="shared" si="49"/>
        <v>0.16245226896819287</v>
      </c>
      <c r="N582" s="10">
        <f t="shared" si="47"/>
        <v>8.8601046849581741E-2</v>
      </c>
      <c r="O582" t="s">
        <v>244</v>
      </c>
      <c r="P582" t="s">
        <v>18</v>
      </c>
    </row>
    <row r="583" spans="1:16" x14ac:dyDescent="0.3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s="2">
        <f t="shared" si="48"/>
        <v>11842000000</v>
      </c>
      <c r="K583" s="2">
        <f t="shared" si="45"/>
        <v>12174000000</v>
      </c>
      <c r="L583" s="2">
        <f t="shared" si="46"/>
        <v>332000000</v>
      </c>
      <c r="M583" s="10">
        <f t="shared" si="49"/>
        <v>8.4496484518694848E-2</v>
      </c>
      <c r="N583" s="10">
        <f t="shared" si="47"/>
        <v>2.3043233826356741E-3</v>
      </c>
      <c r="O583" t="s">
        <v>244</v>
      </c>
      <c r="P583" t="s">
        <v>18</v>
      </c>
    </row>
    <row r="584" spans="1:16" x14ac:dyDescent="0.3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s="2">
        <f t="shared" si="48"/>
        <v>10502000000</v>
      </c>
      <c r="K584" s="2">
        <f t="shared" si="45"/>
        <v>18149000000</v>
      </c>
      <c r="L584" s="2">
        <f t="shared" si="46"/>
        <v>7647000000</v>
      </c>
      <c r="M584" s="10">
        <f t="shared" si="49"/>
        <v>0.1213509140266652</v>
      </c>
      <c r="N584" s="10">
        <f t="shared" si="47"/>
        <v>5.113066502627743E-2</v>
      </c>
      <c r="O584" t="s">
        <v>244</v>
      </c>
      <c r="P584" t="s">
        <v>18</v>
      </c>
    </row>
    <row r="585" spans="1:16" x14ac:dyDescent="0.3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s="2">
        <f t="shared" si="48"/>
        <v>12196000000</v>
      </c>
      <c r="K585" s="2">
        <f t="shared" si="45"/>
        <v>16312000000</v>
      </c>
      <c r="L585" s="2">
        <f t="shared" si="46"/>
        <v>4116000000</v>
      </c>
      <c r="M585" s="10">
        <f t="shared" si="49"/>
        <v>0.10745718050065878</v>
      </c>
      <c r="N585" s="10">
        <f t="shared" si="47"/>
        <v>2.7114624505928855E-2</v>
      </c>
      <c r="O585" t="s">
        <v>244</v>
      </c>
      <c r="P585" t="s">
        <v>18</v>
      </c>
    </row>
    <row r="586" spans="1:16" x14ac:dyDescent="0.3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s="2">
        <f t="shared" si="48"/>
        <v>1007431000</v>
      </c>
      <c r="K586" s="2">
        <f t="shared" si="45"/>
        <v>1719445000</v>
      </c>
      <c r="L586" s="2">
        <f t="shared" si="46"/>
        <v>712014000</v>
      </c>
      <c r="M586" s="10">
        <f t="shared" si="49"/>
        <v>0.51695436044431542</v>
      </c>
      <c r="N586" s="10">
        <f t="shared" si="47"/>
        <v>0.21406834298125196</v>
      </c>
      <c r="O586" t="s">
        <v>63</v>
      </c>
      <c r="P586" t="s">
        <v>12</v>
      </c>
    </row>
    <row r="587" spans="1:16" x14ac:dyDescent="0.3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s="2">
        <f t="shared" si="48"/>
        <v>1110776000</v>
      </c>
      <c r="K587" s="2">
        <f t="shared" si="45"/>
        <v>1897402000</v>
      </c>
      <c r="L587" s="2">
        <f t="shared" si="46"/>
        <v>786626000</v>
      </c>
      <c r="M587" s="10">
        <f t="shared" si="49"/>
        <v>0.50820903777601067</v>
      </c>
      <c r="N587" s="10">
        <f t="shared" si="47"/>
        <v>0.21069359184273659</v>
      </c>
      <c r="O587" t="s">
        <v>63</v>
      </c>
      <c r="P587" t="s">
        <v>12</v>
      </c>
    </row>
    <row r="588" spans="1:16" x14ac:dyDescent="0.3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s="2">
        <f t="shared" si="48"/>
        <v>1121590000</v>
      </c>
      <c r="K588" s="2">
        <f t="shared" si="45"/>
        <v>1948934000</v>
      </c>
      <c r="L588" s="2">
        <f t="shared" si="46"/>
        <v>827344000</v>
      </c>
      <c r="M588" s="10">
        <f t="shared" si="49"/>
        <v>0.50370633417304456</v>
      </c>
      <c r="N588" s="10">
        <f t="shared" si="47"/>
        <v>0.21382889997304344</v>
      </c>
      <c r="O588" t="s">
        <v>63</v>
      </c>
      <c r="P588" t="s">
        <v>12</v>
      </c>
    </row>
    <row r="589" spans="1:16" x14ac:dyDescent="0.3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s="2">
        <f t="shared" si="48"/>
        <v>1169470000</v>
      </c>
      <c r="K589" s="2">
        <f t="shared" si="45"/>
        <v>1964777000</v>
      </c>
      <c r="L589" s="2">
        <f t="shared" si="46"/>
        <v>795307000</v>
      </c>
      <c r="M589" s="10">
        <f t="shared" si="49"/>
        <v>0.49590084491912745</v>
      </c>
      <c r="N589" s="10">
        <f t="shared" si="47"/>
        <v>0.20073189642900771</v>
      </c>
      <c r="O589" t="s">
        <v>63</v>
      </c>
      <c r="P589" t="s">
        <v>12</v>
      </c>
    </row>
    <row r="590" spans="1:16" x14ac:dyDescent="0.3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s="2">
        <f t="shared" si="48"/>
        <v>3193000000</v>
      </c>
      <c r="K590" s="2">
        <f t="shared" si="45"/>
        <v>5997000000</v>
      </c>
      <c r="L590" s="2">
        <f t="shared" si="46"/>
        <v>2804000000</v>
      </c>
      <c r="M590" s="10">
        <f t="shared" si="49"/>
        <v>0.76181402439024393</v>
      </c>
      <c r="N590" s="10">
        <f t="shared" si="47"/>
        <v>0.35619918699186992</v>
      </c>
      <c r="O590" t="s">
        <v>56</v>
      </c>
      <c r="P590" t="s">
        <v>21</v>
      </c>
    </row>
    <row r="591" spans="1:16" x14ac:dyDescent="0.3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s="2">
        <f t="shared" si="48"/>
        <v>5319000000</v>
      </c>
      <c r="K591" s="2">
        <f t="shared" si="45"/>
        <v>10313000000</v>
      </c>
      <c r="L591" s="2">
        <f t="shared" si="46"/>
        <v>4994000000</v>
      </c>
      <c r="M591" s="10">
        <f t="shared" si="49"/>
        <v>0.82729022942403341</v>
      </c>
      <c r="N591" s="10">
        <f t="shared" si="47"/>
        <v>0.40060965827049577</v>
      </c>
      <c r="O591" t="s">
        <v>56</v>
      </c>
      <c r="P591" t="s">
        <v>21</v>
      </c>
    </row>
    <row r="592" spans="1:16" x14ac:dyDescent="0.3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s="2">
        <f t="shared" si="48"/>
        <v>8836000000</v>
      </c>
      <c r="K592" s="2">
        <f t="shared" si="45"/>
        <v>15061000000</v>
      </c>
      <c r="L592" s="2">
        <f t="shared" si="46"/>
        <v>6225000000</v>
      </c>
      <c r="M592" s="10">
        <f t="shared" si="49"/>
        <v>0.84008255243194996</v>
      </c>
      <c r="N592" s="10">
        <f t="shared" si="47"/>
        <v>0.34722222222222221</v>
      </c>
      <c r="O592" t="s">
        <v>56</v>
      </c>
      <c r="P592" t="s">
        <v>21</v>
      </c>
    </row>
    <row r="593" spans="1:16" x14ac:dyDescent="0.3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s="2">
        <f t="shared" si="48"/>
        <v>11422000000</v>
      </c>
      <c r="K593" s="2">
        <f t="shared" si="45"/>
        <v>23849000000</v>
      </c>
      <c r="L593" s="2">
        <f t="shared" si="46"/>
        <v>12427000000</v>
      </c>
      <c r="M593" s="10">
        <f t="shared" si="49"/>
        <v>0.86290614371517482</v>
      </c>
      <c r="N593" s="10">
        <f t="shared" si="47"/>
        <v>0.44963456111151312</v>
      </c>
      <c r="O593" t="s">
        <v>56</v>
      </c>
      <c r="P593" t="s">
        <v>21</v>
      </c>
    </row>
    <row r="594" spans="1:16" x14ac:dyDescent="0.3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s="2">
        <f t="shared" si="48"/>
        <v>880500000</v>
      </c>
      <c r="K594" s="2">
        <f t="shared" si="45"/>
        <v>1041600000</v>
      </c>
      <c r="L594" s="2">
        <f t="shared" si="46"/>
        <v>161100000</v>
      </c>
      <c r="M594" s="10">
        <f t="shared" si="49"/>
        <v>0.33227000127599848</v>
      </c>
      <c r="N594" s="10">
        <f t="shared" si="47"/>
        <v>5.1390838330994004E-2</v>
      </c>
      <c r="O594" t="s">
        <v>63</v>
      </c>
      <c r="P594" t="s">
        <v>12</v>
      </c>
    </row>
    <row r="595" spans="1:16" x14ac:dyDescent="0.3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s="2">
        <f t="shared" si="48"/>
        <v>948100000</v>
      </c>
      <c r="K595" s="2">
        <f t="shared" si="45"/>
        <v>1295100000</v>
      </c>
      <c r="L595" s="2">
        <f t="shared" si="46"/>
        <v>347000000</v>
      </c>
      <c r="M595" s="10">
        <f t="shared" si="49"/>
        <v>0.34968679123015445</v>
      </c>
      <c r="N595" s="10">
        <f t="shared" si="47"/>
        <v>9.3692623393455021E-2</v>
      </c>
      <c r="O595" t="s">
        <v>63</v>
      </c>
      <c r="P595" t="s">
        <v>12</v>
      </c>
    </row>
    <row r="596" spans="1:16" x14ac:dyDescent="0.3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s="2">
        <f t="shared" si="48"/>
        <v>956400000</v>
      </c>
      <c r="K596" s="2">
        <f t="shared" si="45"/>
        <v>1366900000</v>
      </c>
      <c r="L596" s="2">
        <f t="shared" si="46"/>
        <v>410500000</v>
      </c>
      <c r="M596" s="10">
        <f t="shared" si="49"/>
        <v>0.34056707195535185</v>
      </c>
      <c r="N596" s="10">
        <f t="shared" si="47"/>
        <v>0.10227725732509468</v>
      </c>
      <c r="O596" t="s">
        <v>63</v>
      </c>
      <c r="P596" t="s">
        <v>12</v>
      </c>
    </row>
    <row r="597" spans="1:16" x14ac:dyDescent="0.3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s="2">
        <f t="shared" si="48"/>
        <v>1069200000</v>
      </c>
      <c r="K597" s="2">
        <f t="shared" si="45"/>
        <v>1581900000</v>
      </c>
      <c r="L597" s="2">
        <f t="shared" si="46"/>
        <v>512700000</v>
      </c>
      <c r="M597" s="10">
        <f t="shared" si="49"/>
        <v>0.34543826702188063</v>
      </c>
      <c r="N597" s="10">
        <f t="shared" si="47"/>
        <v>0.11195789841463948</v>
      </c>
      <c r="O597" t="s">
        <v>63</v>
      </c>
      <c r="P597" t="s">
        <v>12</v>
      </c>
    </row>
    <row r="598" spans="1:16" x14ac:dyDescent="0.3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s="2">
        <f t="shared" si="48"/>
        <v>716000000</v>
      </c>
      <c r="K598" s="2">
        <f t="shared" si="45"/>
        <v>6449000000</v>
      </c>
      <c r="L598" s="2">
        <f t="shared" si="46"/>
        <v>5733000000</v>
      </c>
      <c r="M598" s="10">
        <f t="shared" si="49"/>
        <v>0.35807884508606325</v>
      </c>
      <c r="N598" s="10">
        <f t="shared" si="47"/>
        <v>0.3183231538034425</v>
      </c>
      <c r="O598" t="s">
        <v>249</v>
      </c>
      <c r="P598" t="s">
        <v>58</v>
      </c>
    </row>
    <row r="599" spans="1:16" x14ac:dyDescent="0.3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s="2">
        <f t="shared" si="48"/>
        <v>867000000</v>
      </c>
      <c r="K599" s="2">
        <f t="shared" si="45"/>
        <v>6284000000</v>
      </c>
      <c r="L599" s="2">
        <f t="shared" si="46"/>
        <v>5417000000</v>
      </c>
      <c r="M599" s="10">
        <f t="shared" si="49"/>
        <v>0.30036805124038046</v>
      </c>
      <c r="N599" s="10">
        <f t="shared" si="47"/>
        <v>0.25892643755078631</v>
      </c>
      <c r="O599" t="s">
        <v>249</v>
      </c>
      <c r="P599" t="s">
        <v>58</v>
      </c>
    </row>
    <row r="600" spans="1:16" x14ac:dyDescent="0.3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s="2">
        <f t="shared" si="48"/>
        <v>718000000</v>
      </c>
      <c r="K600" s="2">
        <f t="shared" si="45"/>
        <v>1934000000</v>
      </c>
      <c r="L600" s="2">
        <f t="shared" si="46"/>
        <v>1216000000</v>
      </c>
      <c r="M600" s="10">
        <f t="shared" si="49"/>
        <v>9.0213639332027196E-2</v>
      </c>
      <c r="N600" s="10">
        <f t="shared" si="47"/>
        <v>5.6721709114656217E-2</v>
      </c>
      <c r="O600" t="s">
        <v>249</v>
      </c>
      <c r="P600" t="s">
        <v>58</v>
      </c>
    </row>
    <row r="601" spans="1:16" x14ac:dyDescent="0.3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s="2">
        <f t="shared" si="48"/>
        <v>696000000</v>
      </c>
      <c r="K601" s="2">
        <f t="shared" si="45"/>
        <v>-12647000000</v>
      </c>
      <c r="L601" s="2">
        <f t="shared" si="46"/>
        <v>-13343000000</v>
      </c>
      <c r="M601" s="10">
        <f t="shared" si="49"/>
        <v>-0.79656106317314346</v>
      </c>
      <c r="N601" s="10">
        <f t="shared" si="47"/>
        <v>-0.8403980600869182</v>
      </c>
      <c r="O601" t="s">
        <v>249</v>
      </c>
      <c r="P601" t="s">
        <v>58</v>
      </c>
    </row>
    <row r="602" spans="1:16" x14ac:dyDescent="0.3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s="2">
        <f t="shared" si="48"/>
        <v>22745000000</v>
      </c>
      <c r="K602" s="2">
        <f t="shared" si="45"/>
        <v>27839000000</v>
      </c>
      <c r="L602" s="2">
        <f t="shared" si="46"/>
        <v>5094000000</v>
      </c>
      <c r="M602" s="10">
        <f t="shared" si="49"/>
        <v>0.62860433084200773</v>
      </c>
      <c r="N602" s="10">
        <f t="shared" si="47"/>
        <v>0.11502246708966514</v>
      </c>
      <c r="O602" t="s">
        <v>145</v>
      </c>
      <c r="P602" t="s">
        <v>12</v>
      </c>
    </row>
    <row r="603" spans="1:16" x14ac:dyDescent="0.3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s="2">
        <f t="shared" si="48"/>
        <v>24700000000</v>
      </c>
      <c r="K603" s="2">
        <f t="shared" si="45"/>
        <v>28515000000</v>
      </c>
      <c r="L603" s="2">
        <f t="shared" si="46"/>
        <v>3815000000</v>
      </c>
      <c r="M603" s="10">
        <f t="shared" si="49"/>
        <v>0.62578181578774106</v>
      </c>
      <c r="N603" s="10">
        <f t="shared" si="47"/>
        <v>8.3722869620558735E-2</v>
      </c>
      <c r="O603" t="s">
        <v>145</v>
      </c>
      <c r="P603" t="s">
        <v>12</v>
      </c>
    </row>
    <row r="604" spans="1:16" x14ac:dyDescent="0.3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s="2">
        <f t="shared" si="48"/>
        <v>28326000000</v>
      </c>
      <c r="K604" s="2">
        <f t="shared" si="45"/>
        <v>30469000000</v>
      </c>
      <c r="L604" s="2">
        <f t="shared" si="46"/>
        <v>2143000000</v>
      </c>
      <c r="M604" s="10">
        <f t="shared" si="49"/>
        <v>0.6420879607190273</v>
      </c>
      <c r="N604" s="10">
        <f t="shared" si="47"/>
        <v>4.5160474574842478E-2</v>
      </c>
      <c r="O604" t="s">
        <v>145</v>
      </c>
      <c r="P604" t="s">
        <v>12</v>
      </c>
    </row>
    <row r="605" spans="1:16" x14ac:dyDescent="0.3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s="2">
        <f t="shared" si="48"/>
        <v>29961000000</v>
      </c>
      <c r="K605" s="2">
        <f t="shared" si="45"/>
        <v>33038000000</v>
      </c>
      <c r="L605" s="2">
        <f t="shared" si="46"/>
        <v>3077000000</v>
      </c>
      <c r="M605" s="10">
        <f t="shared" si="49"/>
        <v>0.6559714087163705</v>
      </c>
      <c r="N605" s="10">
        <f t="shared" si="47"/>
        <v>6.1094013699990075E-2</v>
      </c>
      <c r="O605" t="s">
        <v>145</v>
      </c>
      <c r="P605" t="s">
        <v>12</v>
      </c>
    </row>
    <row r="606" spans="1:16" x14ac:dyDescent="0.3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s="2">
        <f t="shared" si="48"/>
        <v>6404000000</v>
      </c>
      <c r="K606" s="2">
        <f t="shared" si="45"/>
        <v>8538000000</v>
      </c>
      <c r="L606" s="2">
        <f t="shared" si="46"/>
        <v>2134000000</v>
      </c>
      <c r="M606" s="10">
        <f t="shared" si="49"/>
        <v>0.55968534906587997</v>
      </c>
      <c r="N606" s="10">
        <f t="shared" si="47"/>
        <v>0.13988856112749917</v>
      </c>
      <c r="O606" t="s">
        <v>44</v>
      </c>
      <c r="P606" t="s">
        <v>41</v>
      </c>
    </row>
    <row r="607" spans="1:16" x14ac:dyDescent="0.3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s="2">
        <f t="shared" si="48"/>
        <v>6056000000</v>
      </c>
      <c r="K607" s="2">
        <f t="shared" si="45"/>
        <v>8433000000</v>
      </c>
      <c r="L607" s="2">
        <f t="shared" si="46"/>
        <v>2377000000</v>
      </c>
      <c r="M607" s="10">
        <f t="shared" si="49"/>
        <v>0.56627719580983071</v>
      </c>
      <c r="N607" s="10">
        <f t="shared" si="47"/>
        <v>0.15961590115498253</v>
      </c>
      <c r="O607" t="s">
        <v>44</v>
      </c>
      <c r="P607" t="s">
        <v>41</v>
      </c>
    </row>
    <row r="608" spans="1:16" x14ac:dyDescent="0.3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s="2">
        <f t="shared" si="48"/>
        <v>6991000000</v>
      </c>
      <c r="K608" s="2">
        <f t="shared" si="45"/>
        <v>8053000000</v>
      </c>
      <c r="L608" s="2">
        <f t="shared" si="46"/>
        <v>1062000000</v>
      </c>
      <c r="M608" s="10">
        <f t="shared" si="49"/>
        <v>0.53511861253239412</v>
      </c>
      <c r="N608" s="10">
        <f t="shared" si="47"/>
        <v>7.0569473054688026E-2</v>
      </c>
      <c r="O608" t="s">
        <v>44</v>
      </c>
      <c r="P608" t="s">
        <v>41</v>
      </c>
    </row>
    <row r="609" spans="1:16" x14ac:dyDescent="0.3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s="2">
        <f t="shared" si="48"/>
        <v>6519000000</v>
      </c>
      <c r="K609" s="2">
        <f t="shared" si="45"/>
        <v>8853000000</v>
      </c>
      <c r="L609" s="2">
        <f t="shared" si="46"/>
        <v>2334000000</v>
      </c>
      <c r="M609" s="10">
        <f t="shared" si="49"/>
        <v>0.58917875682150944</v>
      </c>
      <c r="N609" s="10">
        <f t="shared" si="47"/>
        <v>0.15533076001597232</v>
      </c>
      <c r="O609" t="s">
        <v>44</v>
      </c>
      <c r="P609" t="s">
        <v>41</v>
      </c>
    </row>
    <row r="610" spans="1:16" x14ac:dyDescent="0.3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s="2">
        <f t="shared" si="48"/>
        <v>797449000</v>
      </c>
      <c r="K610" s="2">
        <f t="shared" si="45"/>
        <v>1228267000</v>
      </c>
      <c r="L610" s="2">
        <f t="shared" si="46"/>
        <v>430818000</v>
      </c>
      <c r="M610" s="10">
        <f t="shared" si="49"/>
        <v>0.82917396311653035</v>
      </c>
      <c r="N610" s="10">
        <f t="shared" si="47"/>
        <v>0.29083502890001717</v>
      </c>
      <c r="O610" t="s">
        <v>173</v>
      </c>
      <c r="P610" t="s">
        <v>21</v>
      </c>
    </row>
    <row r="611" spans="1:16" x14ac:dyDescent="0.3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s="2">
        <f t="shared" si="48"/>
        <v>928530000</v>
      </c>
      <c r="K611" s="2">
        <f t="shared" si="45"/>
        <v>1422087000</v>
      </c>
      <c r="L611" s="2">
        <f t="shared" si="46"/>
        <v>493557000</v>
      </c>
      <c r="M611" s="10">
        <f t="shared" si="49"/>
        <v>0.82104459119446016</v>
      </c>
      <c r="N611" s="10">
        <f t="shared" si="47"/>
        <v>0.28495605774904359</v>
      </c>
      <c r="O611" t="s">
        <v>173</v>
      </c>
      <c r="P611" t="s">
        <v>21</v>
      </c>
    </row>
    <row r="612" spans="1:16" x14ac:dyDescent="0.3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s="2">
        <f t="shared" si="48"/>
        <v>1034663000</v>
      </c>
      <c r="K612" s="2">
        <f t="shared" si="45"/>
        <v>1587562000</v>
      </c>
      <c r="L612" s="2">
        <f t="shared" si="46"/>
        <v>552899000</v>
      </c>
      <c r="M612" s="10">
        <f t="shared" si="49"/>
        <v>0.82693144107555749</v>
      </c>
      <c r="N612" s="10">
        <f t="shared" si="47"/>
        <v>0.28799477868532675</v>
      </c>
      <c r="O612" t="s">
        <v>173</v>
      </c>
      <c r="P612" t="s">
        <v>21</v>
      </c>
    </row>
    <row r="613" spans="1:16" x14ac:dyDescent="0.3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s="2">
        <f t="shared" si="48"/>
        <v>1101401000</v>
      </c>
      <c r="K613" s="2">
        <f t="shared" si="45"/>
        <v>1657829000</v>
      </c>
      <c r="L613" s="2">
        <f t="shared" si="46"/>
        <v>556428000</v>
      </c>
      <c r="M613" s="10">
        <f t="shared" si="49"/>
        <v>0.83097781792190006</v>
      </c>
      <c r="N613" s="10">
        <f t="shared" si="47"/>
        <v>0.27890652490133</v>
      </c>
      <c r="O613" t="s">
        <v>173</v>
      </c>
      <c r="P613" t="s">
        <v>21</v>
      </c>
    </row>
    <row r="614" spans="1:16" x14ac:dyDescent="0.3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s="2">
        <f t="shared" si="48"/>
        <v>763300000</v>
      </c>
      <c r="K614" s="2">
        <f t="shared" si="45"/>
        <v>1839600000</v>
      </c>
      <c r="L614" s="2">
        <f t="shared" si="46"/>
        <v>1076300000</v>
      </c>
      <c r="M614" s="10">
        <f t="shared" si="49"/>
        <v>0.31740225680665313</v>
      </c>
      <c r="N614" s="10">
        <f t="shared" si="47"/>
        <v>0.18570344042237483</v>
      </c>
      <c r="O614" t="s">
        <v>56</v>
      </c>
      <c r="P614" t="s">
        <v>21</v>
      </c>
    </row>
    <row r="615" spans="1:16" x14ac:dyDescent="0.3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s="2">
        <f t="shared" si="48"/>
        <v>907800000</v>
      </c>
      <c r="K615" s="2">
        <f t="shared" si="45"/>
        <v>1970700000</v>
      </c>
      <c r="L615" s="2">
        <f t="shared" si="46"/>
        <v>1062900000</v>
      </c>
      <c r="M615" s="10">
        <f t="shared" si="49"/>
        <v>0.32501566777715474</v>
      </c>
      <c r="N615" s="10">
        <f t="shared" si="47"/>
        <v>0.1752976877659399</v>
      </c>
      <c r="O615" t="s">
        <v>56</v>
      </c>
      <c r="P615" t="s">
        <v>21</v>
      </c>
    </row>
    <row r="616" spans="1:16" x14ac:dyDescent="0.3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s="2">
        <f t="shared" si="48"/>
        <v>814900000</v>
      </c>
      <c r="K616" s="2">
        <f t="shared" si="45"/>
        <v>2085500000</v>
      </c>
      <c r="L616" s="2">
        <f t="shared" si="46"/>
        <v>1270600000</v>
      </c>
      <c r="M616" s="10">
        <f t="shared" si="49"/>
        <v>0.32515825251800801</v>
      </c>
      <c r="N616" s="10">
        <f t="shared" si="47"/>
        <v>0.19810408806012036</v>
      </c>
      <c r="O616" t="s">
        <v>56</v>
      </c>
      <c r="P616" t="s">
        <v>21</v>
      </c>
    </row>
    <row r="617" spans="1:16" x14ac:dyDescent="0.3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s="2">
        <f t="shared" si="48"/>
        <v>1102800000</v>
      </c>
      <c r="K617" s="2">
        <f t="shared" si="45"/>
        <v>2202000000</v>
      </c>
      <c r="L617" s="2">
        <f t="shared" si="46"/>
        <v>1099200000</v>
      </c>
      <c r="M617" s="10">
        <f t="shared" si="49"/>
        <v>0.33387918486171764</v>
      </c>
      <c r="N617" s="10">
        <f t="shared" si="47"/>
        <v>0.16666666666666666</v>
      </c>
      <c r="O617" t="s">
        <v>56</v>
      </c>
      <c r="P617" t="s">
        <v>21</v>
      </c>
    </row>
    <row r="618" spans="1:16" x14ac:dyDescent="0.3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s="2">
        <f t="shared" si="48"/>
        <v>824000000</v>
      </c>
      <c r="K618" s="2">
        <f t="shared" si="45"/>
        <v>1872000000</v>
      </c>
      <c r="L618" s="2">
        <f t="shared" si="46"/>
        <v>1048000000</v>
      </c>
      <c r="M618" s="10">
        <f t="shared" si="49"/>
        <v>0.42200180342651039</v>
      </c>
      <c r="N618" s="10">
        <f t="shared" si="47"/>
        <v>0.23624887285843102</v>
      </c>
      <c r="O618" t="s">
        <v>56</v>
      </c>
      <c r="P618" t="s">
        <v>21</v>
      </c>
    </row>
    <row r="619" spans="1:16" x14ac:dyDescent="0.3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s="2">
        <f t="shared" si="48"/>
        <v>977000000</v>
      </c>
      <c r="K619" s="2">
        <f t="shared" si="45"/>
        <v>2038000000</v>
      </c>
      <c r="L619" s="2">
        <f t="shared" si="46"/>
        <v>1061000000</v>
      </c>
      <c r="M619" s="10">
        <f t="shared" si="49"/>
        <v>0.42334856668051513</v>
      </c>
      <c r="N619" s="10">
        <f t="shared" si="47"/>
        <v>0.22039883672621521</v>
      </c>
      <c r="O619" t="s">
        <v>56</v>
      </c>
      <c r="P619" t="s">
        <v>21</v>
      </c>
    </row>
    <row r="620" spans="1:16" x14ac:dyDescent="0.3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s="2">
        <f t="shared" si="48"/>
        <v>975000000</v>
      </c>
      <c r="K620" s="2">
        <f t="shared" si="45"/>
        <v>2185000000</v>
      </c>
      <c r="L620" s="2">
        <f t="shared" si="46"/>
        <v>1210000000</v>
      </c>
      <c r="M620" s="10">
        <f t="shared" si="49"/>
        <v>0.43130675088827475</v>
      </c>
      <c r="N620" s="10">
        <f t="shared" si="47"/>
        <v>0.2388472167390446</v>
      </c>
      <c r="O620" t="s">
        <v>56</v>
      </c>
      <c r="P620" t="s">
        <v>21</v>
      </c>
    </row>
    <row r="621" spans="1:16" x14ac:dyDescent="0.3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s="2">
        <f t="shared" si="48"/>
        <v>1034000000</v>
      </c>
      <c r="K621" s="2">
        <f t="shared" si="45"/>
        <v>2345000000</v>
      </c>
      <c r="L621" s="2">
        <f t="shared" si="46"/>
        <v>1311000000</v>
      </c>
      <c r="M621" s="10">
        <f t="shared" si="49"/>
        <v>0.44632660829843929</v>
      </c>
      <c r="N621" s="10">
        <f t="shared" si="47"/>
        <v>0.24952417205938332</v>
      </c>
      <c r="O621" t="s">
        <v>56</v>
      </c>
      <c r="P621" t="s">
        <v>21</v>
      </c>
    </row>
    <row r="622" spans="1:16" x14ac:dyDescent="0.3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s="2">
        <f t="shared" si="48"/>
        <v>1412000000</v>
      </c>
      <c r="K622" s="2">
        <f t="shared" si="45"/>
        <v>2034000000</v>
      </c>
      <c r="L622" s="2">
        <f t="shared" si="46"/>
        <v>622000000</v>
      </c>
      <c r="M622" s="10">
        <f t="shared" si="49"/>
        <v>0.32901973471368484</v>
      </c>
      <c r="N622" s="10">
        <f t="shared" si="47"/>
        <v>0.10061468780329991</v>
      </c>
      <c r="O622" t="s">
        <v>256</v>
      </c>
      <c r="P622" t="s">
        <v>18</v>
      </c>
    </row>
    <row r="623" spans="1:16" x14ac:dyDescent="0.3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s="2">
        <f t="shared" si="48"/>
        <v>1467000000</v>
      </c>
      <c r="K623" s="2">
        <f t="shared" si="45"/>
        <v>2133000000</v>
      </c>
      <c r="L623" s="2">
        <f t="shared" si="46"/>
        <v>666000000</v>
      </c>
      <c r="M623" s="10">
        <f t="shared" si="49"/>
        <v>0.32790161414296692</v>
      </c>
      <c r="N623" s="10">
        <f t="shared" si="47"/>
        <v>0.10238278247501921</v>
      </c>
      <c r="O623" t="s">
        <v>256</v>
      </c>
      <c r="P623" t="s">
        <v>18</v>
      </c>
    </row>
    <row r="624" spans="1:16" x14ac:dyDescent="0.3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s="2">
        <f t="shared" si="48"/>
        <v>1565000000</v>
      </c>
      <c r="K624" s="2">
        <f t="shared" si="45"/>
        <v>2374000000</v>
      </c>
      <c r="L624" s="2">
        <f t="shared" si="46"/>
        <v>809000000</v>
      </c>
      <c r="M624" s="10">
        <f t="shared" si="49"/>
        <v>0.33198154104321076</v>
      </c>
      <c r="N624" s="10">
        <f t="shared" si="47"/>
        <v>0.11313103062508741</v>
      </c>
      <c r="O624" t="s">
        <v>256</v>
      </c>
      <c r="P624" t="s">
        <v>18</v>
      </c>
    </row>
    <row r="625" spans="1:16" x14ac:dyDescent="0.3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s="2">
        <f t="shared" si="48"/>
        <v>1563000000</v>
      </c>
      <c r="K625" s="2">
        <f t="shared" si="45"/>
        <v>2505000000</v>
      </c>
      <c r="L625" s="2">
        <f t="shared" si="46"/>
        <v>942000000</v>
      </c>
      <c r="M625" s="10">
        <f t="shared" si="49"/>
        <v>0.33796546141392336</v>
      </c>
      <c r="N625" s="10">
        <f t="shared" si="47"/>
        <v>0.1270912034538586</v>
      </c>
      <c r="O625" t="s">
        <v>256</v>
      </c>
      <c r="P625" t="s">
        <v>18</v>
      </c>
    </row>
    <row r="626" spans="1:16" x14ac:dyDescent="0.3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s="2">
        <f t="shared" si="48"/>
        <v>429854000</v>
      </c>
      <c r="K626" s="2">
        <f t="shared" si="45"/>
        <v>735184000</v>
      </c>
      <c r="L626" s="2">
        <f t="shared" si="46"/>
        <v>305330000</v>
      </c>
      <c r="M626" s="10">
        <f t="shared" si="49"/>
        <v>0.52312933786266558</v>
      </c>
      <c r="N626" s="10">
        <f t="shared" si="47"/>
        <v>0.2172613668545666</v>
      </c>
      <c r="O626" t="s">
        <v>258</v>
      </c>
      <c r="P626" t="s">
        <v>21</v>
      </c>
    </row>
    <row r="627" spans="1:16" x14ac:dyDescent="0.3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s="2">
        <f t="shared" si="48"/>
        <v>470435000</v>
      </c>
      <c r="K627" s="2">
        <f t="shared" si="45"/>
        <v>737010000</v>
      </c>
      <c r="L627" s="2">
        <f t="shared" si="46"/>
        <v>266575000</v>
      </c>
      <c r="M627" s="10">
        <f t="shared" si="49"/>
        <v>0.49253126896253074</v>
      </c>
      <c r="N627" s="10">
        <f t="shared" si="47"/>
        <v>0.1781475461984052</v>
      </c>
      <c r="O627" t="s">
        <v>258</v>
      </c>
      <c r="P627" t="s">
        <v>21</v>
      </c>
    </row>
    <row r="628" spans="1:16" x14ac:dyDescent="0.3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s="2">
        <f t="shared" si="48"/>
        <v>474746000</v>
      </c>
      <c r="K628" s="2">
        <f t="shared" si="45"/>
        <v>750373000</v>
      </c>
      <c r="L628" s="2">
        <f t="shared" si="46"/>
        <v>275627000</v>
      </c>
      <c r="M628" s="10">
        <f t="shared" si="49"/>
        <v>0.49023031985020782</v>
      </c>
      <c r="N628" s="10">
        <f t="shared" si="47"/>
        <v>0.18007139431902963</v>
      </c>
      <c r="O628" t="s">
        <v>258</v>
      </c>
      <c r="P628" t="s">
        <v>21</v>
      </c>
    </row>
    <row r="629" spans="1:16" x14ac:dyDescent="0.3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s="2">
        <f t="shared" si="48"/>
        <v>446436000</v>
      </c>
      <c r="K629" s="2">
        <f t="shared" si="45"/>
        <v>753561000</v>
      </c>
      <c r="L629" s="2">
        <f t="shared" si="46"/>
        <v>307125000</v>
      </c>
      <c r="M629" s="10">
        <f t="shared" si="49"/>
        <v>0.48396183337004761</v>
      </c>
      <c r="N629" s="10">
        <f t="shared" si="47"/>
        <v>0.19724584748119381</v>
      </c>
      <c r="O629" t="s">
        <v>258</v>
      </c>
      <c r="P629" t="s">
        <v>21</v>
      </c>
    </row>
    <row r="630" spans="1:16" x14ac:dyDescent="0.3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s="2">
        <f t="shared" si="48"/>
        <v>175148000</v>
      </c>
      <c r="K630" s="2">
        <f t="shared" si="45"/>
        <v>1365191000</v>
      </c>
      <c r="L630" s="2">
        <f t="shared" si="46"/>
        <v>1190043000</v>
      </c>
      <c r="M630" s="10">
        <f t="shared" si="49"/>
        <v>4.9912705203463026E-2</v>
      </c>
      <c r="N630" s="10">
        <f t="shared" si="47"/>
        <v>4.3509124685443136E-2</v>
      </c>
      <c r="O630" t="s">
        <v>260</v>
      </c>
      <c r="P630" t="s">
        <v>12</v>
      </c>
    </row>
    <row r="631" spans="1:16" x14ac:dyDescent="0.3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s="2">
        <f t="shared" si="48"/>
        <v>182711000</v>
      </c>
      <c r="K631" s="2">
        <f t="shared" si="45"/>
        <v>1399033000</v>
      </c>
      <c r="L631" s="2">
        <f t="shared" si="46"/>
        <v>1216322000</v>
      </c>
      <c r="M631" s="10">
        <f t="shared" si="49"/>
        <v>6.497587241287528E-2</v>
      </c>
      <c r="N631" s="10">
        <f t="shared" si="47"/>
        <v>5.649014932812399E-2</v>
      </c>
      <c r="O631" t="s">
        <v>260</v>
      </c>
      <c r="P631" t="s">
        <v>12</v>
      </c>
    </row>
    <row r="632" spans="1:16" x14ac:dyDescent="0.3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s="2">
        <f t="shared" si="48"/>
        <v>408225000</v>
      </c>
      <c r="K632" s="2">
        <f t="shared" si="45"/>
        <v>1094696000</v>
      </c>
      <c r="L632" s="2">
        <f t="shared" si="46"/>
        <v>686471000</v>
      </c>
      <c r="M632" s="10">
        <f t="shared" si="49"/>
        <v>6.0433537550524274E-2</v>
      </c>
      <c r="N632" s="10">
        <f t="shared" si="47"/>
        <v>3.7897161363379409E-2</v>
      </c>
      <c r="O632" t="s">
        <v>260</v>
      </c>
      <c r="P632" t="s">
        <v>12</v>
      </c>
    </row>
    <row r="633" spans="1:16" x14ac:dyDescent="0.3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s="2">
        <f t="shared" si="48"/>
        <v>191073000</v>
      </c>
      <c r="K633" s="2">
        <f t="shared" si="45"/>
        <v>790316000</v>
      </c>
      <c r="L633" s="2">
        <f t="shared" si="46"/>
        <v>599243000</v>
      </c>
      <c r="M633" s="10">
        <f t="shared" si="49"/>
        <v>4.1515770341488234E-2</v>
      </c>
      <c r="N633" s="10">
        <f t="shared" si="47"/>
        <v>3.1478591812318685E-2</v>
      </c>
      <c r="O633" t="s">
        <v>260</v>
      </c>
      <c r="P633" t="s">
        <v>12</v>
      </c>
    </row>
    <row r="634" spans="1:16" x14ac:dyDescent="0.3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s="2">
        <f t="shared" si="48"/>
        <v>966829000</v>
      </c>
      <c r="K634" s="2">
        <f t="shared" si="45"/>
        <v>1688095000</v>
      </c>
      <c r="L634" s="2">
        <f t="shared" si="46"/>
        <v>721266000</v>
      </c>
      <c r="M634" s="10">
        <f t="shared" si="49"/>
        <v>0.34071136448635098</v>
      </c>
      <c r="N634" s="10">
        <f t="shared" si="47"/>
        <v>0.14557446294054094</v>
      </c>
      <c r="O634" t="s">
        <v>156</v>
      </c>
      <c r="P634" t="s">
        <v>12</v>
      </c>
    </row>
    <row r="635" spans="1:16" x14ac:dyDescent="0.3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s="2">
        <f t="shared" si="48"/>
        <v>936900000</v>
      </c>
      <c r="K635" s="2">
        <f t="shared" si="45"/>
        <v>1714617000</v>
      </c>
      <c r="L635" s="2">
        <f t="shared" si="46"/>
        <v>777717000</v>
      </c>
      <c r="M635" s="10">
        <f t="shared" si="49"/>
        <v>0.35150828689073232</v>
      </c>
      <c r="N635" s="10">
        <f t="shared" si="47"/>
        <v>0.15943733810862701</v>
      </c>
      <c r="O635" t="s">
        <v>156</v>
      </c>
      <c r="P635" t="s">
        <v>12</v>
      </c>
    </row>
    <row r="636" spans="1:16" x14ac:dyDescent="0.3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s="2">
        <f t="shared" si="48"/>
        <v>971611000</v>
      </c>
      <c r="K636" s="2">
        <f t="shared" si="45"/>
        <v>1487318000</v>
      </c>
      <c r="L636" s="2">
        <f t="shared" si="46"/>
        <v>515707000</v>
      </c>
      <c r="M636" s="10">
        <f t="shared" si="49"/>
        <v>0.32609257119554136</v>
      </c>
      <c r="N636" s="10">
        <f t="shared" si="47"/>
        <v>0.11306810084564232</v>
      </c>
      <c r="O636" t="s">
        <v>156</v>
      </c>
      <c r="P636" t="s">
        <v>12</v>
      </c>
    </row>
    <row r="637" spans="1:16" x14ac:dyDescent="0.3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s="2">
        <f t="shared" si="48"/>
        <v>965322000</v>
      </c>
      <c r="K637" s="2">
        <f t="shared" si="45"/>
        <v>1231554000</v>
      </c>
      <c r="L637" s="2">
        <f t="shared" si="46"/>
        <v>266232000</v>
      </c>
      <c r="M637" s="10">
        <f t="shared" si="49"/>
        <v>0.30854709377165557</v>
      </c>
      <c r="N637" s="10">
        <f t="shared" si="47"/>
        <v>6.6700371943914288E-2</v>
      </c>
      <c r="O637" t="s">
        <v>156</v>
      </c>
      <c r="P637" t="s">
        <v>12</v>
      </c>
    </row>
    <row r="638" spans="1:16" x14ac:dyDescent="0.3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s="2">
        <f t="shared" si="48"/>
        <v>601700000</v>
      </c>
      <c r="K638" s="2">
        <f t="shared" si="45"/>
        <v>1268300000</v>
      </c>
      <c r="L638" s="2">
        <f t="shared" si="46"/>
        <v>666600000</v>
      </c>
      <c r="M638" s="10">
        <f t="shared" si="49"/>
        <v>0.37194639138977681</v>
      </c>
      <c r="N638" s="10">
        <f t="shared" si="47"/>
        <v>0.19548960380069796</v>
      </c>
      <c r="O638" t="s">
        <v>192</v>
      </c>
      <c r="P638" t="s">
        <v>58</v>
      </c>
    </row>
    <row r="639" spans="1:16" x14ac:dyDescent="0.3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s="2">
        <f t="shared" si="48"/>
        <v>611700000</v>
      </c>
      <c r="K639" s="2">
        <f t="shared" si="45"/>
        <v>1200900000</v>
      </c>
      <c r="L639" s="2">
        <f t="shared" si="46"/>
        <v>589200000</v>
      </c>
      <c r="M639" s="10">
        <f t="shared" si="49"/>
        <v>0.38358833487718402</v>
      </c>
      <c r="N639" s="10">
        <f t="shared" si="47"/>
        <v>0.18820072188328488</v>
      </c>
      <c r="O639" t="s">
        <v>192</v>
      </c>
      <c r="P639" t="s">
        <v>58</v>
      </c>
    </row>
    <row r="640" spans="1:16" x14ac:dyDescent="0.3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s="2">
        <f t="shared" si="48"/>
        <v>716100000</v>
      </c>
      <c r="K640" s="2">
        <f t="shared" si="45"/>
        <v>1210900000</v>
      </c>
      <c r="L640" s="2">
        <f t="shared" si="46"/>
        <v>494800000</v>
      </c>
      <c r="M640" s="10">
        <f t="shared" si="49"/>
        <v>0.37158989781201091</v>
      </c>
      <c r="N640" s="10">
        <f t="shared" si="47"/>
        <v>0.15183969067419523</v>
      </c>
      <c r="O640" t="s">
        <v>192</v>
      </c>
      <c r="P640" t="s">
        <v>58</v>
      </c>
    </row>
    <row r="641" spans="1:16" x14ac:dyDescent="0.3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s="2">
        <f t="shared" si="48"/>
        <v>881600000</v>
      </c>
      <c r="K641" s="2">
        <f t="shared" si="45"/>
        <v>1075400000</v>
      </c>
      <c r="L641" s="2">
        <f t="shared" si="46"/>
        <v>193800000</v>
      </c>
      <c r="M641" s="10">
        <f t="shared" si="49"/>
        <v>0.32821608423622772</v>
      </c>
      <c r="N641" s="10">
        <f t="shared" si="47"/>
        <v>5.9148481611475658E-2</v>
      </c>
      <c r="O641" t="s">
        <v>192</v>
      </c>
      <c r="P641" t="s">
        <v>58</v>
      </c>
    </row>
    <row r="642" spans="1:16" x14ac:dyDescent="0.3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s="2">
        <f t="shared" si="48"/>
        <v>192798000</v>
      </c>
      <c r="K642" s="2">
        <f t="shared" ref="K642:K705" si="50">E642 - F642</f>
        <v>446959000</v>
      </c>
      <c r="L642" s="2">
        <f t="shared" ref="L642:L705" si="51">K642 - J642</f>
        <v>254161000</v>
      </c>
      <c r="M642" s="10">
        <f t="shared" si="49"/>
        <v>0.70120785111066142</v>
      </c>
      <c r="N642" s="10">
        <f t="shared" ref="N642:N705" si="52">L642 / E642</f>
        <v>0.39873833762411498</v>
      </c>
      <c r="O642" t="s">
        <v>264</v>
      </c>
      <c r="P642" t="s">
        <v>51</v>
      </c>
    </row>
    <row r="643" spans="1:16" x14ac:dyDescent="0.3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s="2">
        <f t="shared" ref="J643:J706" si="53">G643 + H643 + I643</f>
        <v>203130000</v>
      </c>
      <c r="K643" s="2">
        <f t="shared" si="50"/>
        <v>474167000</v>
      </c>
      <c r="L643" s="2">
        <f t="shared" si="51"/>
        <v>271037000</v>
      </c>
      <c r="M643" s="10">
        <f t="shared" ref="M643:M706" si="54">1-(F643/E643)</f>
        <v>0.69111486831173752</v>
      </c>
      <c r="N643" s="10">
        <f t="shared" si="52"/>
        <v>0.39504583946712529</v>
      </c>
      <c r="O643" t="s">
        <v>264</v>
      </c>
      <c r="P643" t="s">
        <v>51</v>
      </c>
    </row>
    <row r="644" spans="1:16" x14ac:dyDescent="0.3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s="2">
        <f t="shared" si="53"/>
        <v>210441000</v>
      </c>
      <c r="K644" s="2">
        <f t="shared" si="50"/>
        <v>510595000</v>
      </c>
      <c r="L644" s="2">
        <f t="shared" si="51"/>
        <v>300154000</v>
      </c>
      <c r="M644" s="10">
        <f t="shared" si="54"/>
        <v>0.68627253323871118</v>
      </c>
      <c r="N644" s="10">
        <f t="shared" si="52"/>
        <v>0.40342628882329856</v>
      </c>
      <c r="O644" t="s">
        <v>264</v>
      </c>
      <c r="P644" t="s">
        <v>51</v>
      </c>
    </row>
    <row r="645" spans="1:16" x14ac:dyDescent="0.3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s="2">
        <f t="shared" si="53"/>
        <v>226984000</v>
      </c>
      <c r="K645" s="2">
        <f t="shared" si="50"/>
        <v>547979000</v>
      </c>
      <c r="L645" s="2">
        <f t="shared" si="51"/>
        <v>320995000</v>
      </c>
      <c r="M645" s="10">
        <f t="shared" si="54"/>
        <v>0.68361421223541674</v>
      </c>
      <c r="N645" s="10">
        <f t="shared" si="52"/>
        <v>0.40044736031217915</v>
      </c>
      <c r="O645" t="s">
        <v>264</v>
      </c>
      <c r="P645" t="s">
        <v>51</v>
      </c>
    </row>
    <row r="646" spans="1:16" x14ac:dyDescent="0.3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s="2">
        <f t="shared" si="53"/>
        <v>413388000</v>
      </c>
      <c r="K646" s="2">
        <f t="shared" si="50"/>
        <v>852749000</v>
      </c>
      <c r="L646" s="2">
        <f t="shared" si="51"/>
        <v>439361000</v>
      </c>
      <c r="M646" s="10">
        <f t="shared" si="54"/>
        <v>0.25315054422606798</v>
      </c>
      <c r="N646" s="10">
        <f t="shared" si="52"/>
        <v>0.13043049744028951</v>
      </c>
      <c r="O646" t="s">
        <v>33</v>
      </c>
      <c r="P646" t="s">
        <v>21</v>
      </c>
    </row>
    <row r="647" spans="1:16" x14ac:dyDescent="0.3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s="2">
        <f t="shared" si="53"/>
        <v>404561000</v>
      </c>
      <c r="K647" s="2">
        <f t="shared" si="50"/>
        <v>864632000</v>
      </c>
      <c r="L647" s="2">
        <f t="shared" si="51"/>
        <v>460071000</v>
      </c>
      <c r="M647" s="10">
        <f t="shared" si="54"/>
        <v>0.2612484348637425</v>
      </c>
      <c r="N647" s="10">
        <f t="shared" si="52"/>
        <v>0.13901038670347254</v>
      </c>
      <c r="O647" t="s">
        <v>33</v>
      </c>
      <c r="P647" t="s">
        <v>21</v>
      </c>
    </row>
    <row r="648" spans="1:16" x14ac:dyDescent="0.3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s="2">
        <f t="shared" si="53"/>
        <v>397796000</v>
      </c>
      <c r="K648" s="2">
        <f t="shared" si="50"/>
        <v>824941000</v>
      </c>
      <c r="L648" s="2">
        <f t="shared" si="51"/>
        <v>427145000</v>
      </c>
      <c r="M648" s="10">
        <f t="shared" si="54"/>
        <v>0.24326025076175395</v>
      </c>
      <c r="N648" s="10">
        <f t="shared" si="52"/>
        <v>0.12595737126852632</v>
      </c>
      <c r="O648" t="s">
        <v>33</v>
      </c>
      <c r="P648" t="s">
        <v>21</v>
      </c>
    </row>
    <row r="649" spans="1:16" x14ac:dyDescent="0.3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s="2">
        <f t="shared" si="53"/>
        <v>385785000</v>
      </c>
      <c r="K649" s="2">
        <f t="shared" si="50"/>
        <v>919267000</v>
      </c>
      <c r="L649" s="2">
        <f t="shared" si="51"/>
        <v>533482000</v>
      </c>
      <c r="M649" s="10">
        <f t="shared" si="54"/>
        <v>0.25685059632662244</v>
      </c>
      <c r="N649" s="10">
        <f t="shared" si="52"/>
        <v>0.1490591632567243</v>
      </c>
      <c r="O649" t="s">
        <v>33</v>
      </c>
      <c r="P649" t="s">
        <v>21</v>
      </c>
    </row>
    <row r="650" spans="1:16" x14ac:dyDescent="0.3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s="2">
        <f t="shared" si="53"/>
        <v>3942948000</v>
      </c>
      <c r="K650" s="2">
        <f t="shared" si="50"/>
        <v>5011853000</v>
      </c>
      <c r="L650" s="2">
        <f t="shared" si="51"/>
        <v>1068905000</v>
      </c>
      <c r="M650" s="10">
        <f t="shared" si="54"/>
        <v>1</v>
      </c>
      <c r="N650" s="10">
        <f t="shared" si="52"/>
        <v>0.21327540931467862</v>
      </c>
      <c r="O650" t="s">
        <v>182</v>
      </c>
      <c r="P650" t="s">
        <v>181</v>
      </c>
    </row>
    <row r="651" spans="1:16" x14ac:dyDescent="0.3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s="2">
        <f t="shared" si="53"/>
        <v>3786000000</v>
      </c>
      <c r="K651" s="2">
        <f t="shared" si="50"/>
        <v>4762000000</v>
      </c>
      <c r="L651" s="2">
        <f t="shared" si="51"/>
        <v>976000000</v>
      </c>
      <c r="M651" s="10">
        <f t="shared" si="54"/>
        <v>1</v>
      </c>
      <c r="N651" s="10">
        <f t="shared" si="52"/>
        <v>0.20495590088198237</v>
      </c>
      <c r="O651" t="s">
        <v>182</v>
      </c>
      <c r="P651" t="s">
        <v>181</v>
      </c>
    </row>
    <row r="652" spans="1:16" x14ac:dyDescent="0.3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s="2">
        <f t="shared" si="53"/>
        <v>3810000000</v>
      </c>
      <c r="K652" s="2">
        <f t="shared" si="50"/>
        <v>4772000000</v>
      </c>
      <c r="L652" s="2">
        <f t="shared" si="51"/>
        <v>962000000</v>
      </c>
      <c r="M652" s="10">
        <f t="shared" si="54"/>
        <v>1</v>
      </c>
      <c r="N652" s="10">
        <f t="shared" si="52"/>
        <v>0.20159262363788769</v>
      </c>
      <c r="O652" t="s">
        <v>182</v>
      </c>
      <c r="P652" t="s">
        <v>181</v>
      </c>
    </row>
    <row r="653" spans="1:16" x14ac:dyDescent="0.3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s="2">
        <f t="shared" si="53"/>
        <v>4595000000</v>
      </c>
      <c r="K653" s="2">
        <f t="shared" si="50"/>
        <v>5576000000</v>
      </c>
      <c r="L653" s="2">
        <f t="shared" si="51"/>
        <v>981000000</v>
      </c>
      <c r="M653" s="10">
        <f t="shared" si="54"/>
        <v>1</v>
      </c>
      <c r="N653" s="10">
        <f t="shared" si="52"/>
        <v>0.17593256814921091</v>
      </c>
      <c r="O653" t="s">
        <v>182</v>
      </c>
      <c r="P653" t="s">
        <v>181</v>
      </c>
    </row>
    <row r="654" spans="1:16" x14ac:dyDescent="0.3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s="2">
        <f t="shared" si="53"/>
        <v>2039000000</v>
      </c>
      <c r="K654" s="2">
        <f t="shared" si="50"/>
        <v>5728000000</v>
      </c>
      <c r="L654" s="2">
        <f t="shared" si="51"/>
        <v>3689000000</v>
      </c>
      <c r="M654" s="10">
        <f t="shared" si="54"/>
        <v>0.18519236986744259</v>
      </c>
      <c r="N654" s="10">
        <f t="shared" si="52"/>
        <v>0.11926931781441966</v>
      </c>
      <c r="O654" t="s">
        <v>90</v>
      </c>
      <c r="P654" t="s">
        <v>12</v>
      </c>
    </row>
    <row r="655" spans="1:16" x14ac:dyDescent="0.3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s="2">
        <f t="shared" si="53"/>
        <v>1984000000</v>
      </c>
      <c r="K655" s="2">
        <f t="shared" si="50"/>
        <v>5873000000</v>
      </c>
      <c r="L655" s="2">
        <f t="shared" si="51"/>
        <v>3889000000</v>
      </c>
      <c r="M655" s="10">
        <f t="shared" si="54"/>
        <v>0.19036043044211071</v>
      </c>
      <c r="N655" s="10">
        <f t="shared" si="52"/>
        <v>0.12605341631012576</v>
      </c>
      <c r="O655" t="s">
        <v>90</v>
      </c>
      <c r="P655" t="s">
        <v>12</v>
      </c>
    </row>
    <row r="656" spans="1:16" x14ac:dyDescent="0.3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s="2">
        <f t="shared" si="53"/>
        <v>1952000000</v>
      </c>
      <c r="K656" s="2">
        <f t="shared" si="50"/>
        <v>6130000000</v>
      </c>
      <c r="L656" s="2">
        <f t="shared" si="51"/>
        <v>4178000000</v>
      </c>
      <c r="M656" s="10">
        <f t="shared" si="54"/>
        <v>0.19479487749849056</v>
      </c>
      <c r="N656" s="10">
        <f t="shared" si="52"/>
        <v>0.13276557882360418</v>
      </c>
      <c r="O656" t="s">
        <v>90</v>
      </c>
      <c r="P656" t="s">
        <v>12</v>
      </c>
    </row>
    <row r="657" spans="1:16" x14ac:dyDescent="0.3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s="2">
        <f t="shared" si="53"/>
        <v>1940000000</v>
      </c>
      <c r="K657" s="2">
        <f t="shared" si="50"/>
        <v>6249000000</v>
      </c>
      <c r="L657" s="2">
        <f t="shared" si="51"/>
        <v>4309000000</v>
      </c>
      <c r="M657" s="10">
        <f t="shared" si="54"/>
        <v>0.19931107071093679</v>
      </c>
      <c r="N657" s="10">
        <f t="shared" si="52"/>
        <v>0.13743501419321916</v>
      </c>
      <c r="O657" t="s">
        <v>90</v>
      </c>
      <c r="P657" t="s">
        <v>12</v>
      </c>
    </row>
    <row r="658" spans="1:16" x14ac:dyDescent="0.3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s="2">
        <f t="shared" si="53"/>
        <v>840983000</v>
      </c>
      <c r="K658" s="2">
        <f t="shared" si="50"/>
        <v>1625965000</v>
      </c>
      <c r="L658" s="2">
        <f t="shared" si="51"/>
        <v>784982000</v>
      </c>
      <c r="M658" s="10">
        <f t="shared" si="54"/>
        <v>0.67014150346556345</v>
      </c>
      <c r="N658" s="10">
        <f t="shared" si="52"/>
        <v>0.32353034516327528</v>
      </c>
      <c r="O658" t="s">
        <v>264</v>
      </c>
      <c r="P658" t="s">
        <v>51</v>
      </c>
    </row>
    <row r="659" spans="1:16" x14ac:dyDescent="0.3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s="2">
        <f t="shared" si="53"/>
        <v>826586000</v>
      </c>
      <c r="K659" s="2">
        <f t="shared" si="50"/>
        <v>1670922000</v>
      </c>
      <c r="L659" s="2">
        <f t="shared" si="51"/>
        <v>844336000</v>
      </c>
      <c r="M659" s="10">
        <f t="shared" si="54"/>
        <v>0.67212814715265423</v>
      </c>
      <c r="N659" s="10">
        <f t="shared" si="52"/>
        <v>0.33963404111878559</v>
      </c>
      <c r="O659" t="s">
        <v>264</v>
      </c>
      <c r="P659" t="s">
        <v>51</v>
      </c>
    </row>
    <row r="660" spans="1:16" x14ac:dyDescent="0.3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s="2">
        <f t="shared" si="53"/>
        <v>797111000</v>
      </c>
      <c r="K660" s="2">
        <f t="shared" si="50"/>
        <v>1751957000</v>
      </c>
      <c r="L660" s="2">
        <f t="shared" si="51"/>
        <v>954846000</v>
      </c>
      <c r="M660" s="10">
        <f t="shared" si="54"/>
        <v>0.69095493340916148</v>
      </c>
      <c r="N660" s="10">
        <f t="shared" si="52"/>
        <v>0.37658204758792835</v>
      </c>
      <c r="O660" t="s">
        <v>264</v>
      </c>
      <c r="P660" t="s">
        <v>51</v>
      </c>
    </row>
    <row r="661" spans="1:16" x14ac:dyDescent="0.3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s="2">
        <f t="shared" si="53"/>
        <v>716052000</v>
      </c>
      <c r="K661" s="2">
        <f t="shared" si="50"/>
        <v>1656630000</v>
      </c>
      <c r="L661" s="2">
        <f t="shared" si="51"/>
        <v>940578000</v>
      </c>
      <c r="M661" s="10">
        <f t="shared" si="54"/>
        <v>0.68914092314757736</v>
      </c>
      <c r="N661" s="10">
        <f t="shared" si="52"/>
        <v>0.3912707069244804</v>
      </c>
      <c r="O661" t="s">
        <v>264</v>
      </c>
      <c r="P661" t="s">
        <v>51</v>
      </c>
    </row>
    <row r="662" spans="1:16" x14ac:dyDescent="0.3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s="2">
        <f t="shared" si="53"/>
        <v>3221000000</v>
      </c>
      <c r="K662" s="2">
        <f t="shared" si="50"/>
        <v>7231000000</v>
      </c>
      <c r="L662" s="2">
        <f t="shared" si="51"/>
        <v>4010000000</v>
      </c>
      <c r="M662" s="10">
        <f t="shared" si="54"/>
        <v>0.74531024531024537</v>
      </c>
      <c r="N662" s="10">
        <f t="shared" si="52"/>
        <v>0.41331684188827045</v>
      </c>
      <c r="O662" t="s">
        <v>65</v>
      </c>
      <c r="P662" t="s">
        <v>24</v>
      </c>
    </row>
    <row r="663" spans="1:16" x14ac:dyDescent="0.3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s="2">
        <f t="shared" si="53"/>
        <v>3819000000</v>
      </c>
      <c r="K663" s="2">
        <f t="shared" si="50"/>
        <v>8343000000</v>
      </c>
      <c r="L663" s="2">
        <f t="shared" si="51"/>
        <v>4524000000</v>
      </c>
      <c r="M663" s="10">
        <f t="shared" si="54"/>
        <v>0.7447777182645956</v>
      </c>
      <c r="N663" s="10">
        <f t="shared" si="52"/>
        <v>0.40385645420460631</v>
      </c>
      <c r="O663" t="s">
        <v>65</v>
      </c>
      <c r="P663" t="s">
        <v>24</v>
      </c>
    </row>
    <row r="664" spans="1:16" x14ac:dyDescent="0.3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s="2">
        <f t="shared" si="53"/>
        <v>5837000000</v>
      </c>
      <c r="K664" s="2">
        <f t="shared" si="50"/>
        <v>21102000000</v>
      </c>
      <c r="L664" s="2">
        <f t="shared" si="51"/>
        <v>15265000000</v>
      </c>
      <c r="M664" s="10">
        <f t="shared" si="54"/>
        <v>0.84781036560867817</v>
      </c>
      <c r="N664" s="10">
        <f t="shared" si="52"/>
        <v>0.6132985134592206</v>
      </c>
      <c r="O664" t="s">
        <v>65</v>
      </c>
      <c r="P664" t="s">
        <v>24</v>
      </c>
    </row>
    <row r="665" spans="1:16" x14ac:dyDescent="0.3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s="2">
        <f t="shared" si="53"/>
        <v>6440000000</v>
      </c>
      <c r="K665" s="2">
        <f t="shared" si="50"/>
        <v>28633000000</v>
      </c>
      <c r="L665" s="2">
        <f t="shared" si="51"/>
        <v>22193000000</v>
      </c>
      <c r="M665" s="10">
        <f t="shared" si="54"/>
        <v>0.87726339655013941</v>
      </c>
      <c r="N665" s="10">
        <f t="shared" si="52"/>
        <v>0.67995342994577035</v>
      </c>
      <c r="O665" t="s">
        <v>65</v>
      </c>
      <c r="P665" t="s">
        <v>24</v>
      </c>
    </row>
    <row r="666" spans="1:16" x14ac:dyDescent="0.3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s="2">
        <f t="shared" si="53"/>
        <v>3552300000</v>
      </c>
      <c r="K666" s="2">
        <f t="shared" si="50"/>
        <v>6423900000</v>
      </c>
      <c r="L666" s="2">
        <f t="shared" si="51"/>
        <v>2871600000</v>
      </c>
      <c r="M666" s="10">
        <f t="shared" si="54"/>
        <v>0.36141914358532923</v>
      </c>
      <c r="N666" s="10">
        <f t="shared" si="52"/>
        <v>0.16156092291592825</v>
      </c>
      <c r="O666" t="s">
        <v>123</v>
      </c>
      <c r="P666" t="s">
        <v>35</v>
      </c>
    </row>
    <row r="667" spans="1:16" x14ac:dyDescent="0.3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s="2">
        <f t="shared" si="53"/>
        <v>3474300000</v>
      </c>
      <c r="K667" s="2">
        <f t="shared" si="50"/>
        <v>6369800000</v>
      </c>
      <c r="L667" s="2">
        <f t="shared" si="51"/>
        <v>2895500000</v>
      </c>
      <c r="M667" s="10">
        <f t="shared" si="54"/>
        <v>0.35566400142940102</v>
      </c>
      <c r="N667" s="10">
        <f t="shared" si="52"/>
        <v>0.16167306919194174</v>
      </c>
      <c r="O667" t="s">
        <v>123</v>
      </c>
      <c r="P667" t="s">
        <v>35</v>
      </c>
    </row>
    <row r="668" spans="1:16" x14ac:dyDescent="0.3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s="2">
        <f t="shared" si="53"/>
        <v>3328000000</v>
      </c>
      <c r="K668" s="2">
        <f t="shared" si="50"/>
        <v>5949200000</v>
      </c>
      <c r="L668" s="2">
        <f t="shared" si="51"/>
        <v>2621200000</v>
      </c>
      <c r="M668" s="10">
        <f t="shared" si="54"/>
        <v>0.33744179055376256</v>
      </c>
      <c r="N668" s="10">
        <f t="shared" si="52"/>
        <v>0.14867585917426249</v>
      </c>
      <c r="O668" t="s">
        <v>123</v>
      </c>
      <c r="P668" t="s">
        <v>35</v>
      </c>
    </row>
    <row r="669" spans="1:16" x14ac:dyDescent="0.3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s="2">
        <f t="shared" si="53"/>
        <v>3118900000</v>
      </c>
      <c r="K669" s="2">
        <f t="shared" si="50"/>
        <v>5829500000</v>
      </c>
      <c r="L669" s="2">
        <f t="shared" si="51"/>
        <v>2710600000</v>
      </c>
      <c r="M669" s="10">
        <f t="shared" si="54"/>
        <v>0.35195706117816106</v>
      </c>
      <c r="N669" s="10">
        <f t="shared" si="52"/>
        <v>0.16365293936521544</v>
      </c>
      <c r="O669" t="s">
        <v>123</v>
      </c>
      <c r="P669" t="s">
        <v>35</v>
      </c>
    </row>
    <row r="670" spans="1:16" x14ac:dyDescent="0.3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2">
        <f t="shared" si="53"/>
        <v>1867000000</v>
      </c>
      <c r="K670" s="2">
        <f t="shared" si="50"/>
        <v>3324000000</v>
      </c>
      <c r="L670" s="2">
        <f t="shared" si="51"/>
        <v>1457000000</v>
      </c>
      <c r="M670" s="10">
        <f t="shared" si="54"/>
        <v>0.42511830157309116</v>
      </c>
      <c r="N670" s="10">
        <f t="shared" si="52"/>
        <v>0.18634096431768768</v>
      </c>
      <c r="O670" t="s">
        <v>88</v>
      </c>
      <c r="P670" t="s">
        <v>21</v>
      </c>
    </row>
    <row r="671" spans="1:16" x14ac:dyDescent="0.3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2">
        <f t="shared" si="53"/>
        <v>2050000000</v>
      </c>
      <c r="K671" s="2">
        <f t="shared" si="50"/>
        <v>4052000000</v>
      </c>
      <c r="L671" s="2">
        <f t="shared" si="51"/>
        <v>2002000000</v>
      </c>
      <c r="M671" s="10">
        <f t="shared" si="54"/>
        <v>0.41708697889861035</v>
      </c>
      <c r="N671" s="10">
        <f t="shared" si="52"/>
        <v>0.20607308286155429</v>
      </c>
      <c r="O671" t="s">
        <v>88</v>
      </c>
      <c r="P671" t="s">
        <v>21</v>
      </c>
    </row>
    <row r="672" spans="1:16" x14ac:dyDescent="0.3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2">
        <f t="shared" si="53"/>
        <v>2331000000</v>
      </c>
      <c r="K672" s="2">
        <f t="shared" si="50"/>
        <v>3653000000</v>
      </c>
      <c r="L672" s="2">
        <f t="shared" si="51"/>
        <v>1322000000</v>
      </c>
      <c r="M672" s="10">
        <f t="shared" si="54"/>
        <v>0.40094391395017015</v>
      </c>
      <c r="N672" s="10">
        <f t="shared" si="52"/>
        <v>0.14509933047963999</v>
      </c>
      <c r="O672" t="s">
        <v>88</v>
      </c>
      <c r="P672" t="s">
        <v>21</v>
      </c>
    </row>
    <row r="673" spans="1:16" x14ac:dyDescent="0.3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2">
        <f t="shared" si="53"/>
        <v>2278000000</v>
      </c>
      <c r="K673" s="2">
        <f t="shared" si="50"/>
        <v>3746000000</v>
      </c>
      <c r="L673" s="2">
        <f t="shared" si="51"/>
        <v>1468000000</v>
      </c>
      <c r="M673" s="10">
        <f t="shared" si="54"/>
        <v>0.39893503727369539</v>
      </c>
      <c r="N673" s="10">
        <f t="shared" si="52"/>
        <v>0.15633652822151226</v>
      </c>
      <c r="O673" t="s">
        <v>88</v>
      </c>
      <c r="P673" t="s">
        <v>21</v>
      </c>
    </row>
    <row r="674" spans="1:16" x14ac:dyDescent="0.3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s="2">
        <f t="shared" si="53"/>
        <v>12382000000</v>
      </c>
      <c r="K674" s="2">
        <f t="shared" si="50"/>
        <v>18054000000</v>
      </c>
      <c r="L674" s="2">
        <f t="shared" si="51"/>
        <v>5672000000</v>
      </c>
      <c r="M674" s="10">
        <f t="shared" si="54"/>
        <v>0.11615742438572452</v>
      </c>
      <c r="N674" s="10">
        <f t="shared" si="52"/>
        <v>3.6493016013948672E-2</v>
      </c>
      <c r="O674" t="s">
        <v>244</v>
      </c>
      <c r="P674" t="s">
        <v>18</v>
      </c>
    </row>
    <row r="675" spans="1:16" x14ac:dyDescent="0.3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s="2">
        <f t="shared" si="53"/>
        <v>12158000000</v>
      </c>
      <c r="K675" s="2">
        <f t="shared" si="50"/>
        <v>13808000000</v>
      </c>
      <c r="L675" s="2">
        <f t="shared" si="51"/>
        <v>1650000000</v>
      </c>
      <c r="M675" s="10">
        <f t="shared" si="54"/>
        <v>8.8553123536994405E-2</v>
      </c>
      <c r="N675" s="10">
        <f t="shared" si="52"/>
        <v>1.0581739124858108E-2</v>
      </c>
      <c r="O675" t="s">
        <v>244</v>
      </c>
      <c r="P675" t="s">
        <v>18</v>
      </c>
    </row>
    <row r="676" spans="1:16" x14ac:dyDescent="0.3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s="2">
        <f t="shared" si="53"/>
        <v>13405000000</v>
      </c>
      <c r="K676" s="2">
        <f t="shared" si="50"/>
        <v>18302000000</v>
      </c>
      <c r="L676" s="2">
        <f t="shared" si="51"/>
        <v>4897000000</v>
      </c>
      <c r="M676" s="10">
        <f t="shared" si="54"/>
        <v>0.12012654572186199</v>
      </c>
      <c r="N676" s="10">
        <f t="shared" si="52"/>
        <v>3.2141825723962299E-2</v>
      </c>
      <c r="O676" t="s">
        <v>244</v>
      </c>
      <c r="P676" t="s">
        <v>18</v>
      </c>
    </row>
    <row r="677" spans="1:16" x14ac:dyDescent="0.3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s="2">
        <f t="shared" si="53"/>
        <v>11710000000</v>
      </c>
      <c r="K677" s="2">
        <f t="shared" si="50"/>
        <v>21255000000</v>
      </c>
      <c r="L677" s="2">
        <f t="shared" si="51"/>
        <v>9545000000</v>
      </c>
      <c r="M677" s="10">
        <f t="shared" si="54"/>
        <v>0.12774972953479991</v>
      </c>
      <c r="N677" s="10">
        <f t="shared" si="52"/>
        <v>5.7368674119485513E-2</v>
      </c>
      <c r="O677" t="s">
        <v>244</v>
      </c>
      <c r="P677" t="s">
        <v>18</v>
      </c>
    </row>
    <row r="678" spans="1:16" x14ac:dyDescent="0.3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s="2">
        <f t="shared" si="53"/>
        <v>2754913000</v>
      </c>
      <c r="K678" s="2">
        <f t="shared" si="50"/>
        <v>3778091000</v>
      </c>
      <c r="L678" s="2">
        <f t="shared" si="51"/>
        <v>1023178000</v>
      </c>
      <c r="M678" s="10">
        <f t="shared" si="54"/>
        <v>0.29031268797255361</v>
      </c>
      <c r="N678" s="10">
        <f t="shared" si="52"/>
        <v>7.8622128332637153E-2</v>
      </c>
      <c r="O678" t="s">
        <v>78</v>
      </c>
      <c r="P678" t="s">
        <v>18</v>
      </c>
    </row>
    <row r="679" spans="1:16" x14ac:dyDescent="0.3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s="2">
        <f t="shared" si="53"/>
        <v>3161985000</v>
      </c>
      <c r="K679" s="2">
        <f t="shared" si="50"/>
        <v>4219920000</v>
      </c>
      <c r="L679" s="2">
        <f t="shared" si="51"/>
        <v>1057935000</v>
      </c>
      <c r="M679" s="10">
        <f t="shared" si="54"/>
        <v>0.29975614872249956</v>
      </c>
      <c r="N679" s="10">
        <f t="shared" si="52"/>
        <v>7.5148941496222116E-2</v>
      </c>
      <c r="O679" t="s">
        <v>78</v>
      </c>
      <c r="P679" t="s">
        <v>18</v>
      </c>
    </row>
    <row r="680" spans="1:16" x14ac:dyDescent="0.3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s="2">
        <f t="shared" si="53"/>
        <v>3462343000</v>
      </c>
      <c r="K680" s="2">
        <f t="shared" si="50"/>
        <v>4593761000</v>
      </c>
      <c r="L680" s="2">
        <f t="shared" si="51"/>
        <v>1131418000</v>
      </c>
      <c r="M680" s="10">
        <f t="shared" si="54"/>
        <v>0.29943075864019031</v>
      </c>
      <c r="N680" s="10">
        <f t="shared" si="52"/>
        <v>7.3748144511472588E-2</v>
      </c>
      <c r="O680" t="s">
        <v>78</v>
      </c>
      <c r="P680" t="s">
        <v>18</v>
      </c>
    </row>
    <row r="681" spans="1:16" x14ac:dyDescent="0.3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s="2">
        <f t="shared" si="53"/>
        <v>3419065000</v>
      </c>
      <c r="K681" s="2">
        <f t="shared" si="50"/>
        <v>4555852000</v>
      </c>
      <c r="L681" s="2">
        <f t="shared" si="51"/>
        <v>1136787000</v>
      </c>
      <c r="M681" s="10">
        <f t="shared" si="54"/>
        <v>0.29815699483587876</v>
      </c>
      <c r="N681" s="10">
        <f t="shared" si="52"/>
        <v>7.4396840742081638E-2</v>
      </c>
      <c r="O681" t="s">
        <v>78</v>
      </c>
      <c r="P681" t="s">
        <v>18</v>
      </c>
    </row>
    <row r="682" spans="1:16" x14ac:dyDescent="0.3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s="2">
        <f t="shared" si="53"/>
        <v>1156635000</v>
      </c>
      <c r="K682" s="2">
        <f t="shared" si="50"/>
        <v>1513848000</v>
      </c>
      <c r="L682" s="2">
        <f t="shared" si="51"/>
        <v>357213000</v>
      </c>
      <c r="M682" s="10">
        <f t="shared" si="54"/>
        <v>0.63716206291197142</v>
      </c>
      <c r="N682" s="10">
        <f t="shared" si="52"/>
        <v>0.15034704407508157</v>
      </c>
      <c r="O682" t="s">
        <v>38</v>
      </c>
      <c r="P682" t="s">
        <v>21</v>
      </c>
    </row>
    <row r="683" spans="1:16" x14ac:dyDescent="0.3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s="2">
        <f t="shared" si="53"/>
        <v>1196512000</v>
      </c>
      <c r="K683" s="2">
        <f t="shared" si="50"/>
        <v>1602011000</v>
      </c>
      <c r="L683" s="2">
        <f t="shared" si="51"/>
        <v>405499000</v>
      </c>
      <c r="M683" s="10">
        <f t="shared" si="54"/>
        <v>0.62719772174536725</v>
      </c>
      <c r="N683" s="10">
        <f t="shared" si="52"/>
        <v>0.15875549479374654</v>
      </c>
      <c r="O683" t="s">
        <v>38</v>
      </c>
      <c r="P683" t="s">
        <v>21</v>
      </c>
    </row>
    <row r="684" spans="1:16" x14ac:dyDescent="0.3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s="2">
        <f t="shared" si="53"/>
        <v>1295014000</v>
      </c>
      <c r="K684" s="2">
        <f t="shared" si="50"/>
        <v>1751611000</v>
      </c>
      <c r="L684" s="2">
        <f t="shared" si="51"/>
        <v>456597000</v>
      </c>
      <c r="M684" s="10">
        <f t="shared" si="54"/>
        <v>0.63150291413907256</v>
      </c>
      <c r="N684" s="10">
        <f t="shared" si="52"/>
        <v>0.1646155088585069</v>
      </c>
      <c r="O684" t="s">
        <v>38</v>
      </c>
      <c r="P684" t="s">
        <v>21</v>
      </c>
    </row>
    <row r="685" spans="1:16" x14ac:dyDescent="0.3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s="2">
        <f t="shared" si="53"/>
        <v>1325567000</v>
      </c>
      <c r="K685" s="2">
        <f t="shared" si="50"/>
        <v>1750511000</v>
      </c>
      <c r="L685" s="2">
        <f t="shared" si="51"/>
        <v>424944000</v>
      </c>
      <c r="M685" s="10">
        <f t="shared" si="54"/>
        <v>0.60400979935476085</v>
      </c>
      <c r="N685" s="10">
        <f t="shared" si="52"/>
        <v>0.14662595103773096</v>
      </c>
      <c r="O685" t="s">
        <v>38</v>
      </c>
      <c r="P685" t="s">
        <v>21</v>
      </c>
    </row>
    <row r="686" spans="1:16" x14ac:dyDescent="0.3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s="2">
        <f t="shared" si="53"/>
        <v>0</v>
      </c>
      <c r="K686" s="2">
        <f t="shared" si="50"/>
        <v>6171000000</v>
      </c>
      <c r="L686" s="2">
        <f t="shared" si="51"/>
        <v>6171000000</v>
      </c>
      <c r="M686" s="10">
        <f t="shared" si="54"/>
        <v>0.3942879049262028</v>
      </c>
      <c r="N686" s="10">
        <f t="shared" si="52"/>
        <v>0.3942879049262028</v>
      </c>
      <c r="O686" t="s">
        <v>256</v>
      </c>
      <c r="P686" t="s">
        <v>18</v>
      </c>
    </row>
    <row r="687" spans="1:16" x14ac:dyDescent="0.3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s="2">
        <f t="shared" si="53"/>
        <v>0</v>
      </c>
      <c r="K687" s="2">
        <f t="shared" si="50"/>
        <v>6293000000</v>
      </c>
      <c r="L687" s="2">
        <f t="shared" si="51"/>
        <v>6293000000</v>
      </c>
      <c r="M687" s="10">
        <f t="shared" si="54"/>
        <v>0.38970770374040131</v>
      </c>
      <c r="N687" s="10">
        <f t="shared" si="52"/>
        <v>0.38970770374040131</v>
      </c>
      <c r="O687" t="s">
        <v>256</v>
      </c>
      <c r="P687" t="s">
        <v>18</v>
      </c>
    </row>
    <row r="688" spans="1:16" x14ac:dyDescent="0.3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s="2">
        <f t="shared" si="53"/>
        <v>0</v>
      </c>
      <c r="K688" s="2">
        <f t="shared" si="50"/>
        <v>6289000000</v>
      </c>
      <c r="L688" s="2">
        <f t="shared" si="51"/>
        <v>6289000000</v>
      </c>
      <c r="M688" s="10">
        <f t="shared" si="54"/>
        <v>0.38265895953757223</v>
      </c>
      <c r="N688" s="10">
        <f t="shared" si="52"/>
        <v>0.38265895953757223</v>
      </c>
      <c r="O688" t="s">
        <v>256</v>
      </c>
      <c r="P688" t="s">
        <v>18</v>
      </c>
    </row>
    <row r="689" spans="1:16" x14ac:dyDescent="0.3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s="2">
        <f t="shared" si="53"/>
        <v>0</v>
      </c>
      <c r="K689" s="2">
        <f t="shared" si="50"/>
        <v>5720000000</v>
      </c>
      <c r="L689" s="2">
        <f t="shared" si="51"/>
        <v>5720000000</v>
      </c>
      <c r="M689" s="10">
        <f t="shared" si="54"/>
        <v>0.36209406849401782</v>
      </c>
      <c r="N689" s="10">
        <f t="shared" si="52"/>
        <v>0.36209406849401787</v>
      </c>
      <c r="O689" t="s">
        <v>256</v>
      </c>
      <c r="P689" t="s">
        <v>18</v>
      </c>
    </row>
    <row r="690" spans="1:16" x14ac:dyDescent="0.3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s="2">
        <f t="shared" si="53"/>
        <v>834320000</v>
      </c>
      <c r="K690" s="2">
        <f t="shared" si="50"/>
        <v>1438480000</v>
      </c>
      <c r="L690" s="2">
        <f t="shared" si="51"/>
        <v>604160000</v>
      </c>
      <c r="M690" s="10">
        <f t="shared" si="54"/>
        <v>0.52969519548546862</v>
      </c>
      <c r="N690" s="10">
        <f t="shared" si="52"/>
        <v>0.2224713929317757</v>
      </c>
      <c r="O690" t="s">
        <v>277</v>
      </c>
      <c r="P690" t="s">
        <v>18</v>
      </c>
    </row>
    <row r="691" spans="1:16" x14ac:dyDescent="0.3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s="2">
        <f t="shared" si="53"/>
        <v>833268000</v>
      </c>
      <c r="K691" s="2">
        <f t="shared" si="50"/>
        <v>1407300000</v>
      </c>
      <c r="L691" s="2">
        <f t="shared" si="51"/>
        <v>574032000</v>
      </c>
      <c r="M691" s="10">
        <f t="shared" si="54"/>
        <v>0.53471872077864591</v>
      </c>
      <c r="N691" s="10">
        <f t="shared" si="52"/>
        <v>0.21810961182832919</v>
      </c>
      <c r="O691" t="s">
        <v>277</v>
      </c>
      <c r="P691" t="s">
        <v>18</v>
      </c>
    </row>
    <row r="692" spans="1:16" x14ac:dyDescent="0.3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s="2">
        <f t="shared" si="53"/>
        <v>913786000</v>
      </c>
      <c r="K692" s="2">
        <f t="shared" si="50"/>
        <v>1604412000</v>
      </c>
      <c r="L692" s="2">
        <f t="shared" si="51"/>
        <v>690626000</v>
      </c>
      <c r="M692" s="10">
        <f t="shared" si="54"/>
        <v>0.55890043328045347</v>
      </c>
      <c r="N692" s="10">
        <f t="shared" si="52"/>
        <v>0.24058107932049028</v>
      </c>
      <c r="O692" t="s">
        <v>277</v>
      </c>
      <c r="P692" t="s">
        <v>18</v>
      </c>
    </row>
    <row r="693" spans="1:16" x14ac:dyDescent="0.3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s="2">
        <f t="shared" si="53"/>
        <v>989123000</v>
      </c>
      <c r="K693" s="2">
        <f t="shared" si="50"/>
        <v>1538704000</v>
      </c>
      <c r="L693" s="2">
        <f t="shared" si="51"/>
        <v>549581000</v>
      </c>
      <c r="M693" s="10">
        <f t="shared" si="54"/>
        <v>0.54558747921298312</v>
      </c>
      <c r="N693" s="10">
        <f t="shared" si="52"/>
        <v>0.19486822183691632</v>
      </c>
      <c r="O693" t="s">
        <v>277</v>
      </c>
      <c r="P693" t="s">
        <v>18</v>
      </c>
    </row>
    <row r="694" spans="1:16" x14ac:dyDescent="0.3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s="2">
        <f t="shared" si="53"/>
        <v>2816000000</v>
      </c>
      <c r="K694" s="2">
        <f t="shared" si="50"/>
        <v>4118000000</v>
      </c>
      <c r="L694" s="2">
        <f t="shared" si="51"/>
        <v>1302000000</v>
      </c>
      <c r="M694" s="10">
        <f t="shared" si="54"/>
        <v>0.21074718526100311</v>
      </c>
      <c r="N694" s="10">
        <f t="shared" si="52"/>
        <v>6.6632548618219031E-2</v>
      </c>
      <c r="O694" t="s">
        <v>279</v>
      </c>
      <c r="P694" t="s">
        <v>18</v>
      </c>
    </row>
    <row r="695" spans="1:16" x14ac:dyDescent="0.3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s="2">
        <f t="shared" si="53"/>
        <v>2815000000</v>
      </c>
      <c r="K695" s="2">
        <f t="shared" si="50"/>
        <v>4232000000</v>
      </c>
      <c r="L695" s="2">
        <f t="shared" si="51"/>
        <v>1417000000</v>
      </c>
      <c r="M695" s="10">
        <f t="shared" si="54"/>
        <v>0.23332230675928989</v>
      </c>
      <c r="N695" s="10">
        <f t="shared" si="52"/>
        <v>7.8123277097805713E-2</v>
      </c>
      <c r="O695" t="s">
        <v>279</v>
      </c>
      <c r="P695" t="s">
        <v>18</v>
      </c>
    </row>
    <row r="696" spans="1:16" x14ac:dyDescent="0.3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s="2">
        <f t="shared" si="53"/>
        <v>2728000000</v>
      </c>
      <c r="K696" s="2">
        <f t="shared" si="50"/>
        <v>4279000000</v>
      </c>
      <c r="L696" s="2">
        <f t="shared" si="51"/>
        <v>1551000000</v>
      </c>
      <c r="M696" s="10">
        <f t="shared" si="54"/>
        <v>0.26023231770358202</v>
      </c>
      <c r="N696" s="10">
        <f t="shared" si="52"/>
        <v>9.4325852946542596E-2</v>
      </c>
      <c r="O696" t="s">
        <v>279</v>
      </c>
      <c r="P696" t="s">
        <v>18</v>
      </c>
    </row>
    <row r="697" spans="1:16" x14ac:dyDescent="0.3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s="2">
        <f t="shared" si="53"/>
        <v>2617000000</v>
      </c>
      <c r="K697" s="2">
        <f t="shared" si="50"/>
        <v>4186000000</v>
      </c>
      <c r="L697" s="2">
        <f t="shared" si="51"/>
        <v>1569000000</v>
      </c>
      <c r="M697" s="10">
        <f t="shared" si="54"/>
        <v>0.27615780445969129</v>
      </c>
      <c r="N697" s="10">
        <f t="shared" si="52"/>
        <v>0.10350969784932049</v>
      </c>
      <c r="O697" t="s">
        <v>279</v>
      </c>
      <c r="P697" t="s">
        <v>18</v>
      </c>
    </row>
    <row r="698" spans="1:16" x14ac:dyDescent="0.3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s="2">
        <f t="shared" si="53"/>
        <v>2785035000</v>
      </c>
      <c r="K698" s="2">
        <f t="shared" si="50"/>
        <v>3916160000</v>
      </c>
      <c r="L698" s="2">
        <f t="shared" si="51"/>
        <v>1131125000</v>
      </c>
      <c r="M698" s="10">
        <f t="shared" si="54"/>
        <v>0.43755757652615157</v>
      </c>
      <c r="N698" s="10">
        <f t="shared" si="52"/>
        <v>0.12638204612379045</v>
      </c>
      <c r="O698" t="s">
        <v>281</v>
      </c>
      <c r="P698" t="s">
        <v>12</v>
      </c>
    </row>
    <row r="699" spans="1:16" x14ac:dyDescent="0.3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s="2">
        <f t="shared" si="53"/>
        <v>2839629000</v>
      </c>
      <c r="K699" s="2">
        <f t="shared" si="50"/>
        <v>4136483000</v>
      </c>
      <c r="L699" s="2">
        <f t="shared" si="51"/>
        <v>1296854000</v>
      </c>
      <c r="M699" s="10">
        <f t="shared" si="54"/>
        <v>0.43829085255205735</v>
      </c>
      <c r="N699" s="10">
        <f t="shared" si="52"/>
        <v>0.13741123686367038</v>
      </c>
      <c r="O699" t="s">
        <v>281</v>
      </c>
      <c r="P699" t="s">
        <v>12</v>
      </c>
    </row>
    <row r="700" spans="1:16" x14ac:dyDescent="0.3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s="2">
        <f t="shared" si="53"/>
        <v>2967125000</v>
      </c>
      <c r="K700" s="2">
        <f t="shared" si="50"/>
        <v>4314242000</v>
      </c>
      <c r="L700" s="2">
        <f t="shared" si="51"/>
        <v>1347117000</v>
      </c>
      <c r="M700" s="10">
        <f t="shared" si="54"/>
        <v>0.43294153018082471</v>
      </c>
      <c r="N700" s="10">
        <f t="shared" si="52"/>
        <v>0.13518548456776464</v>
      </c>
      <c r="O700" t="s">
        <v>281</v>
      </c>
      <c r="P700" t="s">
        <v>12</v>
      </c>
    </row>
    <row r="701" spans="1:16" x14ac:dyDescent="0.3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s="2">
        <f t="shared" si="53"/>
        <v>2931108000</v>
      </c>
      <c r="K701" s="2">
        <f t="shared" si="50"/>
        <v>4231428000</v>
      </c>
      <c r="L701" s="2">
        <f t="shared" si="51"/>
        <v>1300320000</v>
      </c>
      <c r="M701" s="10">
        <f t="shared" si="54"/>
        <v>0.42427204246823347</v>
      </c>
      <c r="N701" s="10">
        <f t="shared" si="52"/>
        <v>0.13037901679109118</v>
      </c>
      <c r="O701" t="s">
        <v>281</v>
      </c>
      <c r="P701" t="s">
        <v>12</v>
      </c>
    </row>
    <row r="702" spans="1:16" x14ac:dyDescent="0.3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s="2">
        <f t="shared" si="53"/>
        <v>1333000000</v>
      </c>
      <c r="K702" s="2">
        <f t="shared" si="50"/>
        <v>4471000000</v>
      </c>
      <c r="L702" s="2">
        <f t="shared" si="51"/>
        <v>3138000000</v>
      </c>
      <c r="M702" s="10">
        <f t="shared" si="54"/>
        <v>0.15206448540915585</v>
      </c>
      <c r="N702" s="10">
        <f t="shared" si="52"/>
        <v>0.10672743350792463</v>
      </c>
      <c r="O702" t="s">
        <v>113</v>
      </c>
      <c r="P702" t="s">
        <v>82</v>
      </c>
    </row>
    <row r="703" spans="1:16" x14ac:dyDescent="0.3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s="2">
        <f t="shared" si="53"/>
        <v>293000000</v>
      </c>
      <c r="K703" s="2">
        <f t="shared" si="50"/>
        <v>5536000000</v>
      </c>
      <c r="L703" s="2">
        <f t="shared" si="51"/>
        <v>5243000000</v>
      </c>
      <c r="M703" s="10">
        <f t="shared" si="54"/>
        <v>0.16842105263157892</v>
      </c>
      <c r="N703" s="10">
        <f t="shared" si="52"/>
        <v>0.15950714937633101</v>
      </c>
      <c r="O703" t="s">
        <v>113</v>
      </c>
      <c r="P703" t="s">
        <v>82</v>
      </c>
    </row>
    <row r="704" spans="1:16" x14ac:dyDescent="0.3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s="2">
        <f t="shared" si="53"/>
        <v>200000000</v>
      </c>
      <c r="K704" s="2">
        <f t="shared" si="50"/>
        <v>2520000000</v>
      </c>
      <c r="L704" s="2">
        <f t="shared" si="51"/>
        <v>2320000000</v>
      </c>
      <c r="M704" s="10">
        <f t="shared" si="54"/>
        <v>0.10663055896416029</v>
      </c>
      <c r="N704" s="10">
        <f t="shared" si="52"/>
        <v>9.8167816189226931E-2</v>
      </c>
      <c r="O704" t="s">
        <v>113</v>
      </c>
      <c r="P704" t="s">
        <v>82</v>
      </c>
    </row>
    <row r="705" spans="1:16" x14ac:dyDescent="0.3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s="2">
        <f t="shared" si="53"/>
        <v>228000000</v>
      </c>
      <c r="K705" s="2">
        <f t="shared" si="50"/>
        <v>864000000</v>
      </c>
      <c r="L705" s="2">
        <f t="shared" si="51"/>
        <v>636000000</v>
      </c>
      <c r="M705" s="10">
        <f t="shared" si="54"/>
        <v>5.4384087618807864E-2</v>
      </c>
      <c r="N705" s="10">
        <f t="shared" si="52"/>
        <v>4.0032731163844655E-2</v>
      </c>
      <c r="O705" t="s">
        <v>113</v>
      </c>
      <c r="P705" t="s">
        <v>82</v>
      </c>
    </row>
    <row r="706" spans="1:16" x14ac:dyDescent="0.3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s="2">
        <f t="shared" si="53"/>
        <v>902869000</v>
      </c>
      <c r="K706" s="2">
        <f t="shared" ref="K706:K769" si="55">E706 - F706</f>
        <v>1104120000</v>
      </c>
      <c r="L706" s="2">
        <f t="shared" ref="L706:L769" si="56">K706 - J706</f>
        <v>201251000</v>
      </c>
      <c r="M706" s="10">
        <f t="shared" si="54"/>
        <v>0.25690102148938931</v>
      </c>
      <c r="N706" s="10">
        <f t="shared" ref="N706:N769" si="57">L706 / E706</f>
        <v>4.682605828692632E-2</v>
      </c>
      <c r="O706" t="s">
        <v>277</v>
      </c>
      <c r="P706" t="s">
        <v>18</v>
      </c>
    </row>
    <row r="707" spans="1:16" x14ac:dyDescent="0.3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s="2">
        <f t="shared" ref="J707:J770" si="58">G707 + H707 + I707</f>
        <v>1126940000</v>
      </c>
      <c r="K707" s="2">
        <f t="shared" si="55"/>
        <v>1456667000</v>
      </c>
      <c r="L707" s="2">
        <f t="shared" si="56"/>
        <v>329727000</v>
      </c>
      <c r="M707" s="10">
        <f t="shared" ref="M707:M770" si="59">1-(F707/E707)</f>
        <v>0.27235143123760508</v>
      </c>
      <c r="N707" s="10">
        <f t="shared" si="57"/>
        <v>6.1648695527311205E-2</v>
      </c>
      <c r="O707" t="s">
        <v>277</v>
      </c>
      <c r="P707" t="s">
        <v>18</v>
      </c>
    </row>
    <row r="708" spans="1:16" x14ac:dyDescent="0.3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s="2">
        <f t="shared" si="58"/>
        <v>1347510000</v>
      </c>
      <c r="K708" s="2">
        <f t="shared" si="55"/>
        <v>1817104000</v>
      </c>
      <c r="L708" s="2">
        <f t="shared" si="56"/>
        <v>469594000</v>
      </c>
      <c r="M708" s="10">
        <f t="shared" si="59"/>
        <v>0.29520980059938617</v>
      </c>
      <c r="N708" s="10">
        <f t="shared" si="57"/>
        <v>7.6291038434051189E-2</v>
      </c>
      <c r="O708" t="s">
        <v>277</v>
      </c>
      <c r="P708" t="s">
        <v>18</v>
      </c>
    </row>
    <row r="709" spans="1:16" x14ac:dyDescent="0.3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s="2">
        <f t="shared" si="58"/>
        <v>1513064000</v>
      </c>
      <c r="K709" s="2">
        <f t="shared" si="55"/>
        <v>2093091000</v>
      </c>
      <c r="L709" s="2">
        <f t="shared" si="56"/>
        <v>580027000</v>
      </c>
      <c r="M709" s="10">
        <f t="shared" si="59"/>
        <v>0.3028340738194325</v>
      </c>
      <c r="N709" s="10">
        <f t="shared" si="57"/>
        <v>8.3919877031272877E-2</v>
      </c>
      <c r="O709" t="s">
        <v>277</v>
      </c>
      <c r="P709" t="s">
        <v>18</v>
      </c>
    </row>
    <row r="710" spans="1:16" x14ac:dyDescent="0.3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2">
        <f t="shared" si="58"/>
        <v>1563152000</v>
      </c>
      <c r="K710" s="2">
        <f t="shared" si="55"/>
        <v>2417003000</v>
      </c>
      <c r="L710" s="2">
        <f t="shared" si="56"/>
        <v>853851000</v>
      </c>
      <c r="M710" s="10">
        <f t="shared" si="59"/>
        <v>0.59110125916395351</v>
      </c>
      <c r="N710" s="10">
        <f t="shared" si="57"/>
        <v>0.20881744922881801</v>
      </c>
      <c r="O710" t="s">
        <v>285</v>
      </c>
      <c r="P710" t="s">
        <v>18</v>
      </c>
    </row>
    <row r="711" spans="1:16" x14ac:dyDescent="0.3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2">
        <f t="shared" si="58"/>
        <v>1603244000</v>
      </c>
      <c r="K711" s="2">
        <f t="shared" si="55"/>
        <v>2409256000</v>
      </c>
      <c r="L711" s="2">
        <f t="shared" si="56"/>
        <v>806012000</v>
      </c>
      <c r="M711" s="10">
        <f t="shared" si="59"/>
        <v>0.59019190099743835</v>
      </c>
      <c r="N711" s="10">
        <f t="shared" si="57"/>
        <v>0.19744757489729081</v>
      </c>
      <c r="O711" t="s">
        <v>285</v>
      </c>
      <c r="P711" t="s">
        <v>18</v>
      </c>
    </row>
    <row r="712" spans="1:16" x14ac:dyDescent="0.3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2">
        <f t="shared" si="58"/>
        <v>1638143000</v>
      </c>
      <c r="K712" s="2">
        <f t="shared" si="55"/>
        <v>2578835000</v>
      </c>
      <c r="L712" s="2">
        <f t="shared" si="56"/>
        <v>940692000</v>
      </c>
      <c r="M712" s="10">
        <f t="shared" si="59"/>
        <v>0.60292499287502332</v>
      </c>
      <c r="N712" s="10">
        <f t="shared" si="57"/>
        <v>0.21993137110268454</v>
      </c>
      <c r="O712" t="s">
        <v>285</v>
      </c>
      <c r="P712" t="s">
        <v>18</v>
      </c>
    </row>
    <row r="713" spans="1:16" x14ac:dyDescent="0.3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2">
        <f t="shared" si="58"/>
        <v>1699298000</v>
      </c>
      <c r="K713" s="2">
        <f t="shared" si="55"/>
        <v>2770476000</v>
      </c>
      <c r="L713" s="2">
        <f t="shared" si="56"/>
        <v>1071178000</v>
      </c>
      <c r="M713" s="10">
        <f t="shared" si="59"/>
        <v>0.62292757586325287</v>
      </c>
      <c r="N713" s="10">
        <f t="shared" si="57"/>
        <v>0.24084897860802529</v>
      </c>
      <c r="O713" t="s">
        <v>285</v>
      </c>
      <c r="P713" t="s">
        <v>18</v>
      </c>
    </row>
    <row r="714" spans="1:16" x14ac:dyDescent="0.3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s="2">
        <f t="shared" si="58"/>
        <v>1983264000</v>
      </c>
      <c r="K714" s="2">
        <f t="shared" si="55"/>
        <v>2874417000</v>
      </c>
      <c r="L714" s="2">
        <f t="shared" si="56"/>
        <v>891153000</v>
      </c>
      <c r="M714" s="10">
        <f t="shared" si="59"/>
        <v>0.94659558240443864</v>
      </c>
      <c r="N714" s="10">
        <f t="shared" si="57"/>
        <v>0.29347220429271842</v>
      </c>
      <c r="O714" t="s">
        <v>104</v>
      </c>
      <c r="P714" t="s">
        <v>46</v>
      </c>
    </row>
    <row r="715" spans="1:16" x14ac:dyDescent="0.3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s="2">
        <f t="shared" si="58"/>
        <v>1848048000</v>
      </c>
      <c r="K715" s="2">
        <f t="shared" si="55"/>
        <v>2756592000</v>
      </c>
      <c r="L715" s="2">
        <f t="shared" si="56"/>
        <v>908544000</v>
      </c>
      <c r="M715" s="10">
        <f t="shared" si="59"/>
        <v>0.95953784992027036</v>
      </c>
      <c r="N715" s="10">
        <f t="shared" si="57"/>
        <v>0.31625367711941488</v>
      </c>
      <c r="O715" t="s">
        <v>104</v>
      </c>
      <c r="P715" t="s">
        <v>46</v>
      </c>
    </row>
    <row r="716" spans="1:16" x14ac:dyDescent="0.3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s="2">
        <f t="shared" si="58"/>
        <v>1963335000</v>
      </c>
      <c r="K716" s="2">
        <f t="shared" si="55"/>
        <v>2869188000</v>
      </c>
      <c r="L716" s="2">
        <f t="shared" si="56"/>
        <v>905853000</v>
      </c>
      <c r="M716" s="10">
        <f t="shared" si="59"/>
        <v>0.97074983057820619</v>
      </c>
      <c r="N716" s="10">
        <f t="shared" si="57"/>
        <v>0.30648275619400328</v>
      </c>
      <c r="O716" t="s">
        <v>104</v>
      </c>
      <c r="P716" t="s">
        <v>46</v>
      </c>
    </row>
    <row r="717" spans="1:16" x14ac:dyDescent="0.3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s="2">
        <f t="shared" si="58"/>
        <v>2075862000</v>
      </c>
      <c r="K717" s="2">
        <f t="shared" si="55"/>
        <v>3071076000</v>
      </c>
      <c r="L717" s="2">
        <f t="shared" si="56"/>
        <v>995214000</v>
      </c>
      <c r="M717" s="10">
        <f t="shared" si="59"/>
        <v>0.9739395944059005</v>
      </c>
      <c r="N717" s="10">
        <f t="shared" si="57"/>
        <v>0.31561521743749549</v>
      </c>
      <c r="O717" t="s">
        <v>104</v>
      </c>
      <c r="P717" t="s">
        <v>46</v>
      </c>
    </row>
    <row r="718" spans="1:16" x14ac:dyDescent="0.3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s="2">
        <f t="shared" si="58"/>
        <v>1096507000</v>
      </c>
      <c r="K718" s="2">
        <f t="shared" si="55"/>
        <v>1611693000</v>
      </c>
      <c r="L718" s="2">
        <f t="shared" si="56"/>
        <v>515186000</v>
      </c>
      <c r="M718" s="10">
        <f t="shared" si="59"/>
        <v>0.34826317115555072</v>
      </c>
      <c r="N718" s="10">
        <f t="shared" si="57"/>
        <v>0.11132412320146799</v>
      </c>
      <c r="O718" t="s">
        <v>288</v>
      </c>
      <c r="P718" t="s">
        <v>18</v>
      </c>
    </row>
    <row r="719" spans="1:16" x14ac:dyDescent="0.3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s="2">
        <f t="shared" si="58"/>
        <v>1340453000</v>
      </c>
      <c r="K719" s="2">
        <f t="shared" si="55"/>
        <v>1904407000</v>
      </c>
      <c r="L719" s="2">
        <f t="shared" si="56"/>
        <v>563954000</v>
      </c>
      <c r="M719" s="10">
        <f t="shared" si="59"/>
        <v>0.35765217721183318</v>
      </c>
      <c r="N719" s="10">
        <f t="shared" si="57"/>
        <v>0.10591190640830567</v>
      </c>
      <c r="O719" t="s">
        <v>288</v>
      </c>
      <c r="P719" t="s">
        <v>18</v>
      </c>
    </row>
    <row r="720" spans="1:16" x14ac:dyDescent="0.3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s="2">
        <f t="shared" si="58"/>
        <v>1541214000</v>
      </c>
      <c r="K720" s="2">
        <f t="shared" si="55"/>
        <v>2136332000</v>
      </c>
      <c r="L720" s="2">
        <f t="shared" si="56"/>
        <v>595118000</v>
      </c>
      <c r="M720" s="10">
        <f t="shared" si="59"/>
        <v>0.37273204852649777</v>
      </c>
      <c r="N720" s="10">
        <f t="shared" si="57"/>
        <v>0.10383196584378848</v>
      </c>
      <c r="O720" t="s">
        <v>288</v>
      </c>
      <c r="P720" t="s">
        <v>18</v>
      </c>
    </row>
    <row r="721" spans="1:16" x14ac:dyDescent="0.3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s="2">
        <f t="shared" si="58"/>
        <v>1500399000</v>
      </c>
      <c r="K721" s="2">
        <f t="shared" si="55"/>
        <v>2276048000</v>
      </c>
      <c r="L721" s="2">
        <f t="shared" si="56"/>
        <v>775649000</v>
      </c>
      <c r="M721" s="10">
        <f t="shared" si="59"/>
        <v>0.3775668321500335</v>
      </c>
      <c r="N721" s="10">
        <f t="shared" si="57"/>
        <v>0.12867010528351835</v>
      </c>
      <c r="O721" t="s">
        <v>288</v>
      </c>
      <c r="P721" t="s">
        <v>18</v>
      </c>
    </row>
    <row r="722" spans="1:16" x14ac:dyDescent="0.3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s="2">
        <f t="shared" si="58"/>
        <v>22480000000</v>
      </c>
      <c r="K722" s="2">
        <f t="shared" si="55"/>
        <v>27296000000</v>
      </c>
      <c r="L722" s="2">
        <f t="shared" si="56"/>
        <v>4816000000</v>
      </c>
      <c r="M722" s="10">
        <f t="shared" si="59"/>
        <v>0.8268257958985854</v>
      </c>
      <c r="N722" s="10">
        <f t="shared" si="57"/>
        <v>0.14588192530215369</v>
      </c>
      <c r="O722" t="s">
        <v>198</v>
      </c>
      <c r="P722" t="s">
        <v>24</v>
      </c>
    </row>
    <row r="723" spans="1:16" x14ac:dyDescent="0.3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s="2">
        <f t="shared" si="58"/>
        <v>23420000000</v>
      </c>
      <c r="K723" s="2">
        <f t="shared" si="55"/>
        <v>28212000000</v>
      </c>
      <c r="L723" s="2">
        <f t="shared" si="56"/>
        <v>4792000000</v>
      </c>
      <c r="M723" s="10">
        <f t="shared" si="59"/>
        <v>0.82534667368790593</v>
      </c>
      <c r="N723" s="10">
        <f t="shared" si="57"/>
        <v>0.14019074366625708</v>
      </c>
      <c r="O723" t="s">
        <v>198</v>
      </c>
      <c r="P723" t="s">
        <v>24</v>
      </c>
    </row>
    <row r="724" spans="1:16" x14ac:dyDescent="0.3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s="2">
        <f t="shared" si="58"/>
        <v>25091000000</v>
      </c>
      <c r="K724" s="2">
        <f t="shared" si="55"/>
        <v>30656000000</v>
      </c>
      <c r="L724" s="2">
        <f t="shared" si="56"/>
        <v>5565000000</v>
      </c>
      <c r="M724" s="10">
        <f t="shared" si="59"/>
        <v>0.83038084403272117</v>
      </c>
      <c r="N724" s="10">
        <f t="shared" si="57"/>
        <v>0.15073947667804324</v>
      </c>
      <c r="O724" t="s">
        <v>198</v>
      </c>
      <c r="P724" t="s">
        <v>24</v>
      </c>
    </row>
    <row r="725" spans="1:16" x14ac:dyDescent="0.3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s="2">
        <f t="shared" si="58"/>
        <v>27075000000</v>
      </c>
      <c r="K725" s="2">
        <f t="shared" si="55"/>
        <v>33040000000</v>
      </c>
      <c r="L725" s="2">
        <f t="shared" si="56"/>
        <v>5965000000</v>
      </c>
      <c r="M725" s="10">
        <f t="shared" si="59"/>
        <v>0.83270326125308736</v>
      </c>
      <c r="N725" s="10">
        <f t="shared" si="57"/>
        <v>0.15033519834669087</v>
      </c>
      <c r="O725" t="s">
        <v>198</v>
      </c>
      <c r="P725" t="s">
        <v>24</v>
      </c>
    </row>
    <row r="726" spans="1:16" x14ac:dyDescent="0.3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s="2">
        <f t="shared" si="58"/>
        <v>665170000</v>
      </c>
      <c r="K726" s="2">
        <f t="shared" si="55"/>
        <v>1197990000</v>
      </c>
      <c r="L726" s="2">
        <f t="shared" si="56"/>
        <v>532820000</v>
      </c>
      <c r="M726" s="10">
        <f t="shared" si="59"/>
        <v>0.67837160011529019</v>
      </c>
      <c r="N726" s="10">
        <f t="shared" si="57"/>
        <v>0.30171366703681074</v>
      </c>
      <c r="O726" t="s">
        <v>52</v>
      </c>
      <c r="P726" t="s">
        <v>51</v>
      </c>
    </row>
    <row r="727" spans="1:16" x14ac:dyDescent="0.3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s="2">
        <f t="shared" si="58"/>
        <v>1107519000</v>
      </c>
      <c r="K727" s="2">
        <f t="shared" si="55"/>
        <v>1641132000</v>
      </c>
      <c r="L727" s="2">
        <f t="shared" si="56"/>
        <v>533613000</v>
      </c>
      <c r="M727" s="10">
        <f t="shared" si="59"/>
        <v>0.57625129698782807</v>
      </c>
      <c r="N727" s="10">
        <f t="shared" si="57"/>
        <v>0.18736773357631556</v>
      </c>
      <c r="O727" t="s">
        <v>52</v>
      </c>
      <c r="P727" t="s">
        <v>51</v>
      </c>
    </row>
    <row r="728" spans="1:16" x14ac:dyDescent="0.3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s="2">
        <f t="shared" si="58"/>
        <v>1056611000</v>
      </c>
      <c r="K728" s="2">
        <f t="shared" si="55"/>
        <v>1902521000</v>
      </c>
      <c r="L728" s="2">
        <f t="shared" si="56"/>
        <v>845910000</v>
      </c>
      <c r="M728" s="10">
        <f t="shared" si="59"/>
        <v>0.57549625984496111</v>
      </c>
      <c r="N728" s="10">
        <f t="shared" si="57"/>
        <v>0.25588050863325607</v>
      </c>
      <c r="O728" t="s">
        <v>52</v>
      </c>
      <c r="P728" t="s">
        <v>51</v>
      </c>
    </row>
    <row r="729" spans="1:16" x14ac:dyDescent="0.3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s="2">
        <f t="shared" si="58"/>
        <v>1084582000</v>
      </c>
      <c r="K729" s="2">
        <f t="shared" si="55"/>
        <v>2153428000</v>
      </c>
      <c r="L729" s="2">
        <f t="shared" si="56"/>
        <v>1068846000</v>
      </c>
      <c r="M729" s="10">
        <f t="shared" si="59"/>
        <v>0.57034101096887058</v>
      </c>
      <c r="N729" s="10">
        <f t="shared" si="57"/>
        <v>0.28308664520477739</v>
      </c>
      <c r="O729" t="s">
        <v>52</v>
      </c>
      <c r="P729" t="s">
        <v>51</v>
      </c>
    </row>
    <row r="730" spans="1:16" x14ac:dyDescent="0.3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s="2">
        <f t="shared" si="58"/>
        <v>824636000</v>
      </c>
      <c r="K730" s="2">
        <f t="shared" si="55"/>
        <v>2013719000</v>
      </c>
      <c r="L730" s="2">
        <f t="shared" si="56"/>
        <v>1189083000</v>
      </c>
      <c r="M730" s="10">
        <f t="shared" si="59"/>
        <v>1</v>
      </c>
      <c r="N730" s="10">
        <f t="shared" si="57"/>
        <v>0.59049102680165411</v>
      </c>
      <c r="O730" t="s">
        <v>52</v>
      </c>
      <c r="P730" t="s">
        <v>51</v>
      </c>
    </row>
    <row r="731" spans="1:16" x14ac:dyDescent="0.3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s="2">
        <f t="shared" si="58"/>
        <v>918075000</v>
      </c>
      <c r="K731" s="2">
        <f t="shared" si="55"/>
        <v>1563210000</v>
      </c>
      <c r="L731" s="2">
        <f t="shared" si="56"/>
        <v>645135000</v>
      </c>
      <c r="M731" s="10">
        <f t="shared" si="59"/>
        <v>1</v>
      </c>
      <c r="N731" s="10">
        <f t="shared" si="57"/>
        <v>0.4126988696336385</v>
      </c>
      <c r="O731" t="s">
        <v>52</v>
      </c>
      <c r="P731" t="s">
        <v>51</v>
      </c>
    </row>
    <row r="732" spans="1:16" x14ac:dyDescent="0.3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s="2">
        <f t="shared" si="58"/>
        <v>1211549000</v>
      </c>
      <c r="K732" s="2">
        <f t="shared" si="55"/>
        <v>1828305000</v>
      </c>
      <c r="L732" s="2">
        <f t="shared" si="56"/>
        <v>616756000</v>
      </c>
      <c r="M732" s="10">
        <f t="shared" si="59"/>
        <v>1</v>
      </c>
      <c r="N732" s="10">
        <f t="shared" si="57"/>
        <v>0.33733758864084495</v>
      </c>
      <c r="O732" t="s">
        <v>52</v>
      </c>
      <c r="P732" t="s">
        <v>51</v>
      </c>
    </row>
    <row r="733" spans="1:16" x14ac:dyDescent="0.3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s="2">
        <f t="shared" si="58"/>
        <v>1410118000</v>
      </c>
      <c r="K733" s="2">
        <f t="shared" si="55"/>
        <v>2040486000</v>
      </c>
      <c r="L733" s="2">
        <f t="shared" si="56"/>
        <v>630368000</v>
      </c>
      <c r="M733" s="10">
        <f t="shared" si="59"/>
        <v>1</v>
      </c>
      <c r="N733" s="10">
        <f t="shared" si="57"/>
        <v>0.3089303234621556</v>
      </c>
      <c r="O733" t="s">
        <v>52</v>
      </c>
      <c r="P733" t="s">
        <v>51</v>
      </c>
    </row>
    <row r="734" spans="1:16" x14ac:dyDescent="0.3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s="2">
        <f t="shared" si="58"/>
        <v>18076000000</v>
      </c>
      <c r="K734" s="2">
        <f t="shared" si="55"/>
        <v>25842000000</v>
      </c>
      <c r="L734" s="2">
        <f t="shared" si="56"/>
        <v>7766000000</v>
      </c>
      <c r="M734" s="10">
        <f t="shared" si="59"/>
        <v>0.34569387591299461</v>
      </c>
      <c r="N734" s="10">
        <f t="shared" si="57"/>
        <v>0.10388741739572464</v>
      </c>
      <c r="O734" t="s">
        <v>293</v>
      </c>
      <c r="P734" t="s">
        <v>18</v>
      </c>
    </row>
    <row r="735" spans="1:16" x14ac:dyDescent="0.3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s="2">
        <f t="shared" si="58"/>
        <v>17749000000</v>
      </c>
      <c r="K735" s="2">
        <f t="shared" si="55"/>
        <v>26915000000</v>
      </c>
      <c r="L735" s="2">
        <f t="shared" si="56"/>
        <v>9166000000</v>
      </c>
      <c r="M735" s="10">
        <f t="shared" si="59"/>
        <v>0.34150890727300409</v>
      </c>
      <c r="N735" s="10">
        <f t="shared" si="57"/>
        <v>0.11630208597675482</v>
      </c>
      <c r="O735" t="s">
        <v>293</v>
      </c>
      <c r="P735" t="s">
        <v>18</v>
      </c>
    </row>
    <row r="736" spans="1:16" x14ac:dyDescent="0.3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s="2">
        <f t="shared" si="58"/>
        <v>17920000000</v>
      </c>
      <c r="K736" s="2">
        <f t="shared" si="55"/>
        <v>28389000000</v>
      </c>
      <c r="L736" s="2">
        <f t="shared" si="56"/>
        <v>10469000000</v>
      </c>
      <c r="M736" s="10">
        <f t="shared" si="59"/>
        <v>0.34131239780705969</v>
      </c>
      <c r="N736" s="10">
        <f t="shared" si="57"/>
        <v>0.12586563431759162</v>
      </c>
      <c r="O736" t="s">
        <v>293</v>
      </c>
      <c r="P736" t="s">
        <v>18</v>
      </c>
    </row>
    <row r="737" spans="1:16" x14ac:dyDescent="0.3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s="2">
        <f t="shared" si="58"/>
        <v>18491000000</v>
      </c>
      <c r="K737" s="2">
        <f t="shared" si="55"/>
        <v>30265000000</v>
      </c>
      <c r="L737" s="2">
        <f t="shared" si="56"/>
        <v>11774000000</v>
      </c>
      <c r="M737" s="10">
        <f t="shared" si="59"/>
        <v>0.34190399801172633</v>
      </c>
      <c r="N737" s="10">
        <f t="shared" si="57"/>
        <v>0.13301099199042013</v>
      </c>
      <c r="O737" t="s">
        <v>293</v>
      </c>
      <c r="P737" t="s">
        <v>18</v>
      </c>
    </row>
    <row r="738" spans="1:16" x14ac:dyDescent="0.3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s="2">
        <f t="shared" si="58"/>
        <v>3992000000</v>
      </c>
      <c r="K738" s="2">
        <f t="shared" si="55"/>
        <v>8710000000</v>
      </c>
      <c r="L738" s="2">
        <f t="shared" si="56"/>
        <v>4718000000</v>
      </c>
      <c r="M738" s="10">
        <f t="shared" si="59"/>
        <v>0.71131073907717435</v>
      </c>
      <c r="N738" s="10">
        <f t="shared" si="57"/>
        <v>0.38530012249897916</v>
      </c>
      <c r="O738" t="s">
        <v>143</v>
      </c>
      <c r="P738" t="s">
        <v>82</v>
      </c>
    </row>
    <row r="739" spans="1:16" x14ac:dyDescent="0.3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s="2">
        <f t="shared" si="58"/>
        <v>3732000000</v>
      </c>
      <c r="K739" s="2">
        <f t="shared" si="55"/>
        <v>7936000000</v>
      </c>
      <c r="L739" s="2">
        <f t="shared" si="56"/>
        <v>4204000000</v>
      </c>
      <c r="M739" s="10">
        <f t="shared" si="59"/>
        <v>0.66661066778664424</v>
      </c>
      <c r="N739" s="10">
        <f t="shared" si="57"/>
        <v>0.35312893742125157</v>
      </c>
      <c r="O739" t="s">
        <v>143</v>
      </c>
      <c r="P739" t="s">
        <v>82</v>
      </c>
    </row>
    <row r="740" spans="1:16" x14ac:dyDescent="0.3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s="2">
        <f t="shared" si="58"/>
        <v>4087000000</v>
      </c>
      <c r="K740" s="2">
        <f t="shared" si="55"/>
        <v>6984000000</v>
      </c>
      <c r="L740" s="2">
        <f t="shared" si="56"/>
        <v>2897000000</v>
      </c>
      <c r="M740" s="10">
        <f t="shared" si="59"/>
        <v>0.6504610226320201</v>
      </c>
      <c r="N740" s="10">
        <f t="shared" si="57"/>
        <v>0.26981465958833939</v>
      </c>
      <c r="O740" t="s">
        <v>143</v>
      </c>
      <c r="P740" t="s">
        <v>82</v>
      </c>
    </row>
    <row r="741" spans="1:16" x14ac:dyDescent="0.3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s="2">
        <f t="shared" si="58"/>
        <v>4658000000</v>
      </c>
      <c r="K741" s="2">
        <f t="shared" si="55"/>
        <v>3313000000</v>
      </c>
      <c r="L741" s="2">
        <f t="shared" si="56"/>
        <v>-1345000000</v>
      </c>
      <c r="M741" s="10">
        <f t="shared" si="59"/>
        <v>0.49924653405666064</v>
      </c>
      <c r="N741" s="10">
        <f t="shared" si="57"/>
        <v>-0.20268233875828812</v>
      </c>
      <c r="O741" t="s">
        <v>143</v>
      </c>
      <c r="P741" t="s">
        <v>82</v>
      </c>
    </row>
    <row r="742" spans="1:16" x14ac:dyDescent="0.3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s="2">
        <f t="shared" si="58"/>
        <v>7080000000</v>
      </c>
      <c r="K742" s="2">
        <f t="shared" si="55"/>
        <v>8891000000</v>
      </c>
      <c r="L742" s="2">
        <f t="shared" si="56"/>
        <v>1811000000</v>
      </c>
      <c r="M742" s="10">
        <f t="shared" si="59"/>
        <v>0.40256270940867522</v>
      </c>
      <c r="N742" s="10">
        <f t="shared" si="57"/>
        <v>8.199764556732772E-2</v>
      </c>
      <c r="O742" t="s">
        <v>49</v>
      </c>
      <c r="P742" t="s">
        <v>46</v>
      </c>
    </row>
    <row r="743" spans="1:16" x14ac:dyDescent="0.3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s="2">
        <f t="shared" si="58"/>
        <v>5970000000</v>
      </c>
      <c r="K743" s="2">
        <f t="shared" si="55"/>
        <v>9625000000</v>
      </c>
      <c r="L743" s="2">
        <f t="shared" si="56"/>
        <v>3655000000</v>
      </c>
      <c r="M743" s="10">
        <f t="shared" si="59"/>
        <v>0.46558312775117305</v>
      </c>
      <c r="N743" s="10">
        <f t="shared" si="57"/>
        <v>0.17680065786291299</v>
      </c>
      <c r="O743" t="s">
        <v>49</v>
      </c>
      <c r="P743" t="s">
        <v>46</v>
      </c>
    </row>
    <row r="744" spans="1:16" x14ac:dyDescent="0.3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s="2">
        <f t="shared" si="58"/>
        <v>5757000000</v>
      </c>
      <c r="K744" s="2">
        <f t="shared" si="55"/>
        <v>7809000000</v>
      </c>
      <c r="L744" s="2">
        <f t="shared" si="56"/>
        <v>2052000000</v>
      </c>
      <c r="M744" s="10">
        <f t="shared" si="59"/>
        <v>0.41952293972278931</v>
      </c>
      <c r="N744" s="10">
        <f t="shared" si="57"/>
        <v>0.11023960459868916</v>
      </c>
      <c r="O744" t="s">
        <v>49</v>
      </c>
      <c r="P744" t="s">
        <v>46</v>
      </c>
    </row>
    <row r="745" spans="1:16" x14ac:dyDescent="0.3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s="2">
        <f t="shared" si="58"/>
        <v>5274000000</v>
      </c>
      <c r="K745" s="2">
        <f t="shared" si="55"/>
        <v>7602000000</v>
      </c>
      <c r="L745" s="2">
        <f t="shared" si="56"/>
        <v>2328000000</v>
      </c>
      <c r="M745" s="10">
        <f t="shared" si="59"/>
        <v>0.41366926048865427</v>
      </c>
      <c r="N745" s="10">
        <f t="shared" si="57"/>
        <v>0.12668008924198726</v>
      </c>
      <c r="O745" t="s">
        <v>49</v>
      </c>
      <c r="P745" t="s">
        <v>46</v>
      </c>
    </row>
    <row r="746" spans="1:16" x14ac:dyDescent="0.3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s="2">
        <f t="shared" si="58"/>
        <v>1111232000</v>
      </c>
      <c r="K746" s="2">
        <f t="shared" si="55"/>
        <v>2139883000</v>
      </c>
      <c r="L746" s="2">
        <f t="shared" si="56"/>
        <v>1028651000</v>
      </c>
      <c r="M746" s="10">
        <f t="shared" si="59"/>
        <v>0.38345680481304023</v>
      </c>
      <c r="N746" s="10">
        <f t="shared" si="57"/>
        <v>0.18432934217793154</v>
      </c>
      <c r="O746" t="s">
        <v>297</v>
      </c>
      <c r="P746" t="s">
        <v>18</v>
      </c>
    </row>
    <row r="747" spans="1:16" x14ac:dyDescent="0.3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s="2">
        <f t="shared" si="58"/>
        <v>1124753000</v>
      </c>
      <c r="K747" s="2">
        <f t="shared" si="55"/>
        <v>2278455000</v>
      </c>
      <c r="L747" s="2">
        <f t="shared" si="56"/>
        <v>1153702000</v>
      </c>
      <c r="M747" s="10">
        <f t="shared" si="59"/>
        <v>0.38618719185772166</v>
      </c>
      <c r="N747" s="10">
        <f t="shared" si="57"/>
        <v>0.19554695423900723</v>
      </c>
      <c r="O747" t="s">
        <v>297</v>
      </c>
      <c r="P747" t="s">
        <v>18</v>
      </c>
    </row>
    <row r="748" spans="1:16" x14ac:dyDescent="0.3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s="2">
        <f t="shared" si="58"/>
        <v>1159502000</v>
      </c>
      <c r="K748" s="2">
        <f t="shared" si="55"/>
        <v>2440485000</v>
      </c>
      <c r="L748" s="2">
        <f t="shared" si="56"/>
        <v>1280983000</v>
      </c>
      <c r="M748" s="10">
        <f t="shared" si="59"/>
        <v>0.39182497638278702</v>
      </c>
      <c r="N748" s="10">
        <f t="shared" si="57"/>
        <v>0.2056645026385131</v>
      </c>
      <c r="O748" t="s">
        <v>297</v>
      </c>
      <c r="P748" t="s">
        <v>18</v>
      </c>
    </row>
    <row r="749" spans="1:16" x14ac:dyDescent="0.3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s="2">
        <f t="shared" si="58"/>
        <v>1220095000</v>
      </c>
      <c r="K749" s="2">
        <f t="shared" si="55"/>
        <v>2375790000</v>
      </c>
      <c r="L749" s="2">
        <f t="shared" si="56"/>
        <v>1155695000</v>
      </c>
      <c r="M749" s="10">
        <f t="shared" si="59"/>
        <v>0.39626867389376064</v>
      </c>
      <c r="N749" s="10">
        <f t="shared" si="57"/>
        <v>0.19276355447057594</v>
      </c>
      <c r="O749" t="s">
        <v>297</v>
      </c>
      <c r="P749" t="s">
        <v>18</v>
      </c>
    </row>
    <row r="750" spans="1:16" x14ac:dyDescent="0.3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2">
        <f t="shared" si="58"/>
        <v>971300000</v>
      </c>
      <c r="K750" s="2">
        <f t="shared" si="55"/>
        <v>1161400000</v>
      </c>
      <c r="L750" s="2">
        <f t="shared" si="56"/>
        <v>190100000</v>
      </c>
      <c r="M750" s="10">
        <f t="shared" si="59"/>
        <v>0.46599526541748582</v>
      </c>
      <c r="N750" s="10">
        <f t="shared" si="57"/>
        <v>7.627492677446536E-2</v>
      </c>
      <c r="O750" t="s">
        <v>29</v>
      </c>
      <c r="P750" t="s">
        <v>24</v>
      </c>
    </row>
    <row r="751" spans="1:16" x14ac:dyDescent="0.3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2">
        <f t="shared" si="58"/>
        <v>908500000</v>
      </c>
      <c r="K751" s="2">
        <f t="shared" si="55"/>
        <v>1245500000</v>
      </c>
      <c r="L751" s="2">
        <f t="shared" si="56"/>
        <v>337000000</v>
      </c>
      <c r="M751" s="10">
        <f t="shared" si="59"/>
        <v>0.49215632038566404</v>
      </c>
      <c r="N751" s="10">
        <f t="shared" si="57"/>
        <v>0.13316473702928044</v>
      </c>
      <c r="O751" t="s">
        <v>29</v>
      </c>
      <c r="P751" t="s">
        <v>24</v>
      </c>
    </row>
    <row r="752" spans="1:16" x14ac:dyDescent="0.3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2">
        <f t="shared" si="58"/>
        <v>949100000</v>
      </c>
      <c r="K752" s="2">
        <f t="shared" si="55"/>
        <v>1432700000</v>
      </c>
      <c r="L752" s="2">
        <f t="shared" si="56"/>
        <v>483600000</v>
      </c>
      <c r="M752" s="10">
        <f t="shared" si="59"/>
        <v>0.52964879852125701</v>
      </c>
      <c r="N752" s="10">
        <f t="shared" si="57"/>
        <v>0.17878003696857672</v>
      </c>
      <c r="O752" t="s">
        <v>29</v>
      </c>
      <c r="P752" t="s">
        <v>24</v>
      </c>
    </row>
    <row r="753" spans="1:16" x14ac:dyDescent="0.3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2">
        <f t="shared" si="58"/>
        <v>1004200000</v>
      </c>
      <c r="K753" s="2">
        <f t="shared" si="55"/>
        <v>1563300000</v>
      </c>
      <c r="L753" s="2">
        <f t="shared" si="56"/>
        <v>559100000</v>
      </c>
      <c r="M753" s="10">
        <f t="shared" si="59"/>
        <v>0.55187630176157021</v>
      </c>
      <c r="N753" s="10">
        <f t="shared" si="57"/>
        <v>0.19737353055388851</v>
      </c>
      <c r="O753" t="s">
        <v>29</v>
      </c>
      <c r="P753" t="s">
        <v>24</v>
      </c>
    </row>
    <row r="754" spans="1:16" x14ac:dyDescent="0.3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s="2">
        <f t="shared" si="58"/>
        <v>5190000000</v>
      </c>
      <c r="K754" s="2">
        <f t="shared" si="55"/>
        <v>10691000000</v>
      </c>
      <c r="L754" s="2">
        <f t="shared" si="56"/>
        <v>5501000000</v>
      </c>
      <c r="M754" s="10">
        <f t="shared" si="59"/>
        <v>0.27374215849443095</v>
      </c>
      <c r="N754" s="10">
        <f t="shared" si="57"/>
        <v>0.14085264370759185</v>
      </c>
      <c r="O754" t="s">
        <v>163</v>
      </c>
      <c r="P754" t="s">
        <v>12</v>
      </c>
    </row>
    <row r="755" spans="1:16" x14ac:dyDescent="0.3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s="2">
        <f t="shared" si="58"/>
        <v>5518000000</v>
      </c>
      <c r="K755" s="2">
        <f t="shared" si="55"/>
        <v>11349000000</v>
      </c>
      <c r="L755" s="2">
        <f t="shared" si="56"/>
        <v>5831000000</v>
      </c>
      <c r="M755" s="10">
        <f t="shared" si="59"/>
        <v>0.2815709819877934</v>
      </c>
      <c r="N755" s="10">
        <f t="shared" si="57"/>
        <v>0.14466828759986106</v>
      </c>
      <c r="O755" t="s">
        <v>163</v>
      </c>
      <c r="P755" t="s">
        <v>12</v>
      </c>
    </row>
    <row r="756" spans="1:16" x14ac:dyDescent="0.3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s="2">
        <f t="shared" si="58"/>
        <v>5006000000</v>
      </c>
      <c r="K756" s="2">
        <f t="shared" si="55"/>
        <v>11834000000</v>
      </c>
      <c r="L756" s="2">
        <f t="shared" si="56"/>
        <v>6828000000</v>
      </c>
      <c r="M756" s="10">
        <f t="shared" si="59"/>
        <v>0.30673129260516829</v>
      </c>
      <c r="N756" s="10">
        <f t="shared" si="57"/>
        <v>0.17697830538347892</v>
      </c>
      <c r="O756" t="s">
        <v>163</v>
      </c>
      <c r="P756" t="s">
        <v>12</v>
      </c>
    </row>
    <row r="757" spans="1:16" x14ac:dyDescent="0.3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s="2">
        <f t="shared" si="58"/>
        <v>5469000000</v>
      </c>
      <c r="K757" s="2">
        <f t="shared" si="55"/>
        <v>12152000000</v>
      </c>
      <c r="L757" s="2">
        <f t="shared" si="56"/>
        <v>6683000000</v>
      </c>
      <c r="M757" s="10">
        <f t="shared" si="59"/>
        <v>0.3091954607907994</v>
      </c>
      <c r="N757" s="10">
        <f t="shared" si="57"/>
        <v>0.17004223703628313</v>
      </c>
      <c r="O757" t="s">
        <v>163</v>
      </c>
      <c r="P757" t="s">
        <v>12</v>
      </c>
    </row>
    <row r="758" spans="1:16" x14ac:dyDescent="0.3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2">
        <f t="shared" si="58"/>
        <v>597108000</v>
      </c>
      <c r="K758" s="2">
        <f t="shared" si="55"/>
        <v>1534846000</v>
      </c>
      <c r="L758" s="2">
        <f t="shared" si="56"/>
        <v>937738000</v>
      </c>
      <c r="M758" s="10">
        <f t="shared" si="59"/>
        <v>0.45307582268818114</v>
      </c>
      <c r="N758" s="10">
        <f t="shared" si="57"/>
        <v>0.27681371018067585</v>
      </c>
      <c r="O758" t="s">
        <v>301</v>
      </c>
      <c r="P758" t="s">
        <v>82</v>
      </c>
    </row>
    <row r="759" spans="1:16" x14ac:dyDescent="0.3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2">
        <f t="shared" si="58"/>
        <v>656079000</v>
      </c>
      <c r="K759" s="2">
        <f t="shared" si="55"/>
        <v>1709253000</v>
      </c>
      <c r="L759" s="2">
        <f t="shared" si="56"/>
        <v>1053174000</v>
      </c>
      <c r="M759" s="10">
        <f t="shared" si="59"/>
        <v>0.45997516663222071</v>
      </c>
      <c r="N759" s="10">
        <f t="shared" si="57"/>
        <v>0.28341847938410664</v>
      </c>
      <c r="O759" t="s">
        <v>301</v>
      </c>
      <c r="P759" t="s">
        <v>82</v>
      </c>
    </row>
    <row r="760" spans="1:16" x14ac:dyDescent="0.3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2">
        <f t="shared" si="58"/>
        <v>747021000</v>
      </c>
      <c r="K760" s="2">
        <f t="shared" si="55"/>
        <v>1458226000</v>
      </c>
      <c r="L760" s="2">
        <f t="shared" si="56"/>
        <v>711205000</v>
      </c>
      <c r="M760" s="10">
        <f t="shared" si="59"/>
        <v>0.46121550987411208</v>
      </c>
      <c r="N760" s="10">
        <f t="shared" si="57"/>
        <v>0.22494371702329949</v>
      </c>
      <c r="O760" t="s">
        <v>301</v>
      </c>
      <c r="P760" t="s">
        <v>82</v>
      </c>
    </row>
    <row r="761" spans="1:16" x14ac:dyDescent="0.3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2">
        <f t="shared" si="58"/>
        <v>745143000</v>
      </c>
      <c r="K761" s="2">
        <f t="shared" si="55"/>
        <v>725427000</v>
      </c>
      <c r="L761" s="2">
        <f t="shared" si="56"/>
        <v>-19716000</v>
      </c>
      <c r="M761" s="10">
        <f t="shared" si="59"/>
        <v>0.44662769850612472</v>
      </c>
      <c r="N761" s="10">
        <f t="shared" si="57"/>
        <v>-1.2138659994385039E-2</v>
      </c>
      <c r="O761" t="s">
        <v>301</v>
      </c>
      <c r="P761" t="s">
        <v>82</v>
      </c>
    </row>
    <row r="762" spans="1:16" x14ac:dyDescent="0.3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2">
        <f t="shared" si="58"/>
        <v>11820000000</v>
      </c>
      <c r="K762" s="2">
        <f t="shared" si="55"/>
        <v>15637000000</v>
      </c>
      <c r="L762" s="2">
        <f t="shared" si="56"/>
        <v>3817000000</v>
      </c>
      <c r="M762" s="10">
        <f t="shared" si="59"/>
        <v>0.28367469114525701</v>
      </c>
      <c r="N762" s="10">
        <f t="shared" si="57"/>
        <v>6.9245142680913599E-2</v>
      </c>
      <c r="O762" t="s">
        <v>303</v>
      </c>
      <c r="P762" t="s">
        <v>21</v>
      </c>
    </row>
    <row r="763" spans="1:16" x14ac:dyDescent="0.3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2">
        <f t="shared" si="58"/>
        <v>12237000000</v>
      </c>
      <c r="K763" s="2">
        <f t="shared" si="55"/>
        <v>14939000000</v>
      </c>
      <c r="L763" s="2">
        <f t="shared" si="56"/>
        <v>2702000000</v>
      </c>
      <c r="M763" s="10">
        <f t="shared" si="59"/>
        <v>0.28669852419060782</v>
      </c>
      <c r="N763" s="10">
        <f t="shared" si="57"/>
        <v>5.1854837161993593E-2</v>
      </c>
      <c r="O763" t="s">
        <v>303</v>
      </c>
      <c r="P763" t="s">
        <v>21</v>
      </c>
    </row>
    <row r="764" spans="1:16" x14ac:dyDescent="0.3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2">
        <f t="shared" si="58"/>
        <v>11472000000</v>
      </c>
      <c r="K764" s="2">
        <f t="shared" si="55"/>
        <v>14616000000</v>
      </c>
      <c r="L764" s="2">
        <f t="shared" si="56"/>
        <v>3144000000</v>
      </c>
      <c r="M764" s="10">
        <f t="shared" si="59"/>
        <v>0.29160265746264191</v>
      </c>
      <c r="N764" s="10">
        <f t="shared" si="57"/>
        <v>6.2725694790814593E-2</v>
      </c>
      <c r="O764" t="s">
        <v>303</v>
      </c>
      <c r="P764" t="s">
        <v>21</v>
      </c>
    </row>
    <row r="765" spans="1:16" x14ac:dyDescent="0.3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2">
        <f t="shared" si="58"/>
        <v>17775000000</v>
      </c>
      <c r="K765" s="2">
        <f t="shared" si="55"/>
        <v>25918000000</v>
      </c>
      <c r="L765" s="2">
        <f t="shared" si="56"/>
        <v>8143000000</v>
      </c>
      <c r="M765" s="10">
        <f t="shared" si="59"/>
        <v>0.2307966303941299</v>
      </c>
      <c r="N765" s="10">
        <f t="shared" si="57"/>
        <v>7.2512422304938651E-2</v>
      </c>
      <c r="O765" t="s">
        <v>22</v>
      </c>
      <c r="P765" t="s">
        <v>21</v>
      </c>
    </row>
    <row r="766" spans="1:16" x14ac:dyDescent="0.3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2">
        <f t="shared" si="58"/>
        <v>6788000000</v>
      </c>
      <c r="K766" s="2">
        <f t="shared" si="55"/>
        <v>11220000000</v>
      </c>
      <c r="L766" s="2">
        <f t="shared" si="56"/>
        <v>4432000000</v>
      </c>
      <c r="M766" s="10">
        <f t="shared" si="59"/>
        <v>0.19805475631498115</v>
      </c>
      <c r="N766" s="10">
        <f t="shared" si="57"/>
        <v>7.8233393938324125E-2</v>
      </c>
      <c r="O766" t="s">
        <v>22</v>
      </c>
      <c r="P766" t="s">
        <v>21</v>
      </c>
    </row>
    <row r="767" spans="1:16" x14ac:dyDescent="0.3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2">
        <f t="shared" si="58"/>
        <v>5956000000</v>
      </c>
      <c r="K767" s="2">
        <f t="shared" si="55"/>
        <v>9939000000</v>
      </c>
      <c r="L767" s="2">
        <f t="shared" si="56"/>
        <v>3983000000</v>
      </c>
      <c r="M767" s="10">
        <f t="shared" si="59"/>
        <v>0.19312904416765442</v>
      </c>
      <c r="N767" s="10">
        <f t="shared" si="57"/>
        <v>7.7395410294774883E-2</v>
      </c>
      <c r="O767" t="s">
        <v>22</v>
      </c>
      <c r="P767" t="s">
        <v>21</v>
      </c>
    </row>
    <row r="768" spans="1:16" x14ac:dyDescent="0.3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2">
        <f t="shared" si="58"/>
        <v>5244000000</v>
      </c>
      <c r="K768" s="2">
        <f t="shared" si="55"/>
        <v>8998000000</v>
      </c>
      <c r="L768" s="2">
        <f t="shared" si="56"/>
        <v>3754000000</v>
      </c>
      <c r="M768" s="10">
        <f t="shared" si="59"/>
        <v>0.18653343836809155</v>
      </c>
      <c r="N768" s="10">
        <f t="shared" si="57"/>
        <v>7.7822463617894605E-2</v>
      </c>
      <c r="O768" t="s">
        <v>22</v>
      </c>
      <c r="P768" t="s">
        <v>21</v>
      </c>
    </row>
    <row r="769" spans="1:16" x14ac:dyDescent="0.3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s="2">
        <f t="shared" si="58"/>
        <v>920502000</v>
      </c>
      <c r="K769" s="2">
        <f t="shared" si="55"/>
        <v>1683341000</v>
      </c>
      <c r="L769" s="2">
        <f t="shared" si="56"/>
        <v>762839000</v>
      </c>
      <c r="M769" s="10">
        <f t="shared" si="59"/>
        <v>0.59966962510250743</v>
      </c>
      <c r="N769" s="10">
        <f t="shared" si="57"/>
        <v>0.27175205566998706</v>
      </c>
      <c r="O769" t="s">
        <v>99</v>
      </c>
      <c r="P769" t="s">
        <v>46</v>
      </c>
    </row>
    <row r="770" spans="1:16" x14ac:dyDescent="0.3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s="2">
        <f t="shared" si="58"/>
        <v>946393000</v>
      </c>
      <c r="K770" s="2">
        <f t="shared" ref="K770:K833" si="60">E770 - F770</f>
        <v>1844890000</v>
      </c>
      <c r="L770" s="2">
        <f t="shared" ref="L770:L833" si="61">K770 - J770</f>
        <v>898497000</v>
      </c>
      <c r="M770" s="10">
        <f t="shared" si="59"/>
        <v>0.61002316242297794</v>
      </c>
      <c r="N770" s="10">
        <f t="shared" ref="N770:N833" si="62">L770 / E770</f>
        <v>0.2970930415187672</v>
      </c>
      <c r="O770" t="s">
        <v>99</v>
      </c>
      <c r="P770" t="s">
        <v>46</v>
      </c>
    </row>
    <row r="771" spans="1:16" x14ac:dyDescent="0.3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s="2">
        <f t="shared" ref="J771:J834" si="63">G771 + H771 + I771</f>
        <v>977895000</v>
      </c>
      <c r="K771" s="2">
        <f t="shared" si="60"/>
        <v>1847554000</v>
      </c>
      <c r="L771" s="2">
        <f t="shared" si="61"/>
        <v>869659000</v>
      </c>
      <c r="M771" s="10">
        <f t="shared" ref="M771:M834" si="64">1-(F771/E771)</f>
        <v>0.60011667421324488</v>
      </c>
      <c r="N771" s="10">
        <f t="shared" si="62"/>
        <v>0.28247989870911289</v>
      </c>
      <c r="O771" t="s">
        <v>99</v>
      </c>
      <c r="P771" t="s">
        <v>46</v>
      </c>
    </row>
    <row r="772" spans="1:16" x14ac:dyDescent="0.3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s="2">
        <f t="shared" si="63"/>
        <v>1079246000</v>
      </c>
      <c r="K772" s="2">
        <f t="shared" si="60"/>
        <v>1787833000</v>
      </c>
      <c r="L772" s="2">
        <f t="shared" si="61"/>
        <v>708587000</v>
      </c>
      <c r="M772" s="10">
        <f t="shared" si="64"/>
        <v>0.58846048898788172</v>
      </c>
      <c r="N772" s="10">
        <f t="shared" si="62"/>
        <v>0.23322953123163975</v>
      </c>
      <c r="O772" t="s">
        <v>99</v>
      </c>
      <c r="P772" t="s">
        <v>46</v>
      </c>
    </row>
    <row r="773" spans="1:16" x14ac:dyDescent="0.3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s="2">
        <f t="shared" si="63"/>
        <v>627340000</v>
      </c>
      <c r="K773" s="2">
        <f t="shared" si="60"/>
        <v>1412816000</v>
      </c>
      <c r="L773" s="2">
        <f t="shared" si="61"/>
        <v>785476000</v>
      </c>
      <c r="M773" s="10">
        <f t="shared" si="64"/>
        <v>0.16143417004374261</v>
      </c>
      <c r="N773" s="10">
        <f t="shared" si="62"/>
        <v>8.9751720074856711E-2</v>
      </c>
      <c r="O773" t="s">
        <v>123</v>
      </c>
      <c r="P773" t="s">
        <v>35</v>
      </c>
    </row>
    <row r="774" spans="1:16" x14ac:dyDescent="0.3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s="2">
        <f t="shared" si="63"/>
        <v>650948000</v>
      </c>
      <c r="K774" s="2">
        <f t="shared" si="60"/>
        <v>1564983000</v>
      </c>
      <c r="L774" s="2">
        <f t="shared" si="61"/>
        <v>914035000</v>
      </c>
      <c r="M774" s="10">
        <f t="shared" si="64"/>
        <v>0.1679841129312033</v>
      </c>
      <c r="N774" s="10">
        <f t="shared" si="62"/>
        <v>9.8111838060267992E-2</v>
      </c>
      <c r="O774" t="s">
        <v>123</v>
      </c>
      <c r="P774" t="s">
        <v>35</v>
      </c>
    </row>
    <row r="775" spans="1:16" x14ac:dyDescent="0.3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s="2">
        <f t="shared" si="63"/>
        <v>743611000</v>
      </c>
      <c r="K775" s="2">
        <f t="shared" si="60"/>
        <v>1808581000</v>
      </c>
      <c r="L775" s="2">
        <f t="shared" si="61"/>
        <v>1064970000</v>
      </c>
      <c r="M775" s="10">
        <f t="shared" si="64"/>
        <v>0.19522967902267119</v>
      </c>
      <c r="N775" s="10">
        <f t="shared" si="62"/>
        <v>0.11495960162623303</v>
      </c>
      <c r="O775" t="s">
        <v>123</v>
      </c>
      <c r="P775" t="s">
        <v>35</v>
      </c>
    </row>
    <row r="776" spans="1:16" x14ac:dyDescent="0.3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s="2">
        <f t="shared" si="63"/>
        <v>871974000</v>
      </c>
      <c r="K776" s="2">
        <f t="shared" si="60"/>
        <v>2158175000</v>
      </c>
      <c r="L776" s="2">
        <f t="shared" si="61"/>
        <v>1286201000</v>
      </c>
      <c r="M776" s="10">
        <f t="shared" si="64"/>
        <v>0.22662230773947978</v>
      </c>
      <c r="N776" s="10">
        <f t="shared" si="62"/>
        <v>0.13505940845243167</v>
      </c>
      <c r="O776" t="s">
        <v>123</v>
      </c>
      <c r="P776" t="s">
        <v>35</v>
      </c>
    </row>
    <row r="777" spans="1:16" x14ac:dyDescent="0.3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s="2">
        <f t="shared" si="63"/>
        <v>914000000</v>
      </c>
      <c r="K777" s="2">
        <f t="shared" si="60"/>
        <v>1727000000</v>
      </c>
      <c r="L777" s="2">
        <f t="shared" si="61"/>
        <v>813000000</v>
      </c>
      <c r="M777" s="10">
        <f t="shared" si="64"/>
        <v>0.33783255086071984</v>
      </c>
      <c r="N777" s="10">
        <f t="shared" si="62"/>
        <v>0.159037558685446</v>
      </c>
      <c r="O777" t="s">
        <v>308</v>
      </c>
      <c r="P777" t="s">
        <v>21</v>
      </c>
    </row>
    <row r="778" spans="1:16" x14ac:dyDescent="0.3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s="2">
        <f t="shared" si="63"/>
        <v>820000000</v>
      </c>
      <c r="K778" s="2">
        <f t="shared" si="60"/>
        <v>1702000000</v>
      </c>
      <c r="L778" s="2">
        <f t="shared" si="61"/>
        <v>882000000</v>
      </c>
      <c r="M778" s="10">
        <f t="shared" si="64"/>
        <v>0.33958499600957703</v>
      </c>
      <c r="N778" s="10">
        <f t="shared" si="62"/>
        <v>0.17597765363128492</v>
      </c>
      <c r="O778" t="s">
        <v>308</v>
      </c>
      <c r="P778" t="s">
        <v>21</v>
      </c>
    </row>
    <row r="779" spans="1:16" x14ac:dyDescent="0.3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s="2">
        <f t="shared" si="63"/>
        <v>976000000</v>
      </c>
      <c r="K779" s="2">
        <f t="shared" si="60"/>
        <v>1735000000</v>
      </c>
      <c r="L779" s="2">
        <f t="shared" si="61"/>
        <v>759000000</v>
      </c>
      <c r="M779" s="10">
        <f t="shared" si="64"/>
        <v>0.34133385795789883</v>
      </c>
      <c r="N779" s="10">
        <f t="shared" si="62"/>
        <v>0.14932126696832579</v>
      </c>
      <c r="O779" t="s">
        <v>308</v>
      </c>
      <c r="P779" t="s">
        <v>21</v>
      </c>
    </row>
    <row r="780" spans="1:16" x14ac:dyDescent="0.3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s="2">
        <f t="shared" si="63"/>
        <v>1186000000</v>
      </c>
      <c r="K780" s="2">
        <f t="shared" si="60"/>
        <v>2335000000</v>
      </c>
      <c r="L780" s="2">
        <f t="shared" si="61"/>
        <v>1149000000</v>
      </c>
      <c r="M780" s="10">
        <f t="shared" si="64"/>
        <v>0.31270925405115846</v>
      </c>
      <c r="N780" s="10">
        <f t="shared" si="62"/>
        <v>0.1538770590598634</v>
      </c>
      <c r="O780" t="s">
        <v>308</v>
      </c>
      <c r="P780" t="s">
        <v>21</v>
      </c>
    </row>
    <row r="781" spans="1:16" x14ac:dyDescent="0.3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s="2">
        <f t="shared" si="63"/>
        <v>1873360000</v>
      </c>
      <c r="K781" s="2">
        <f t="shared" si="60"/>
        <v>2507513000</v>
      </c>
      <c r="L781" s="2">
        <f t="shared" si="61"/>
        <v>634153000</v>
      </c>
      <c r="M781" s="10">
        <f t="shared" si="64"/>
        <v>0.28048347382042904</v>
      </c>
      <c r="N781" s="10">
        <f t="shared" si="62"/>
        <v>7.0934601883877194E-2</v>
      </c>
      <c r="O781" t="s">
        <v>27</v>
      </c>
      <c r="P781" t="s">
        <v>24</v>
      </c>
    </row>
    <row r="782" spans="1:16" x14ac:dyDescent="0.3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s="2">
        <f t="shared" si="63"/>
        <v>1978960000</v>
      </c>
      <c r="K782" s="2">
        <f t="shared" si="60"/>
        <v>2656014000</v>
      </c>
      <c r="L782" s="2">
        <f t="shared" si="61"/>
        <v>677054000</v>
      </c>
      <c r="M782" s="10">
        <f t="shared" si="64"/>
        <v>0.27780693084892683</v>
      </c>
      <c r="N782" s="10">
        <f t="shared" si="62"/>
        <v>7.0816755393228098E-2</v>
      </c>
      <c r="O782" t="s">
        <v>27</v>
      </c>
      <c r="P782" t="s">
        <v>24</v>
      </c>
    </row>
    <row r="783" spans="1:16" x14ac:dyDescent="0.3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s="2">
        <f t="shared" si="63"/>
        <v>2196173000</v>
      </c>
      <c r="K783" s="2">
        <f t="shared" si="60"/>
        <v>2911315000</v>
      </c>
      <c r="L783" s="2">
        <f t="shared" si="61"/>
        <v>715142000</v>
      </c>
      <c r="M783" s="10">
        <f t="shared" si="64"/>
        <v>0.28070634697952734</v>
      </c>
      <c r="N783" s="10">
        <f t="shared" si="62"/>
        <v>6.8953341837497198E-2</v>
      </c>
      <c r="O783" t="s">
        <v>27</v>
      </c>
      <c r="P783" t="s">
        <v>24</v>
      </c>
    </row>
    <row r="784" spans="1:16" x14ac:dyDescent="0.3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s="2">
        <f t="shared" si="63"/>
        <v>2243356000</v>
      </c>
      <c r="K784" s="2">
        <f t="shared" si="60"/>
        <v>3012259000</v>
      </c>
      <c r="L784" s="2">
        <f t="shared" si="61"/>
        <v>768903000</v>
      </c>
      <c r="M784" s="10">
        <f t="shared" si="64"/>
        <v>0.28338086829952891</v>
      </c>
      <c r="N784" s="10">
        <f t="shared" si="62"/>
        <v>7.2335214129366915E-2</v>
      </c>
      <c r="O784" t="s">
        <v>27</v>
      </c>
      <c r="P784" t="s">
        <v>24</v>
      </c>
    </row>
    <row r="785" spans="1:16" x14ac:dyDescent="0.3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s="2">
        <f t="shared" si="63"/>
        <v>2823000000</v>
      </c>
      <c r="K785" s="2">
        <f t="shared" si="60"/>
        <v>3174000000</v>
      </c>
      <c r="L785" s="2">
        <f t="shared" si="61"/>
        <v>351000000</v>
      </c>
      <c r="M785" s="10">
        <f t="shared" si="64"/>
        <v>0.62739671871911451</v>
      </c>
      <c r="N785" s="10">
        <f t="shared" si="62"/>
        <v>6.938130065230283E-2</v>
      </c>
      <c r="O785" t="s">
        <v>52</v>
      </c>
      <c r="P785" t="s">
        <v>51</v>
      </c>
    </row>
    <row r="786" spans="1:16" x14ac:dyDescent="0.3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s="2">
        <f t="shared" si="63"/>
        <v>2665000000</v>
      </c>
      <c r="K786" s="2">
        <f t="shared" si="60"/>
        <v>3177000000</v>
      </c>
      <c r="L786" s="2">
        <f t="shared" si="61"/>
        <v>512000000</v>
      </c>
      <c r="M786" s="10">
        <f t="shared" si="64"/>
        <v>0.61498257839721249</v>
      </c>
      <c r="N786" s="10">
        <f t="shared" si="62"/>
        <v>9.910956252419667E-2</v>
      </c>
      <c r="O786" t="s">
        <v>52</v>
      </c>
      <c r="P786" t="s">
        <v>51</v>
      </c>
    </row>
    <row r="787" spans="1:16" x14ac:dyDescent="0.3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s="2">
        <f t="shared" si="63"/>
        <v>2621000000</v>
      </c>
      <c r="K787" s="2">
        <f t="shared" si="60"/>
        <v>3321000000</v>
      </c>
      <c r="L787" s="2">
        <f t="shared" si="61"/>
        <v>700000000</v>
      </c>
      <c r="M787" s="10">
        <f t="shared" si="64"/>
        <v>0.62028389988793431</v>
      </c>
      <c r="N787" s="10">
        <f t="shared" si="62"/>
        <v>0.13074336944340681</v>
      </c>
      <c r="O787" t="s">
        <v>52</v>
      </c>
      <c r="P787" t="s">
        <v>51</v>
      </c>
    </row>
    <row r="788" spans="1:16" x14ac:dyDescent="0.3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s="2">
        <f t="shared" si="63"/>
        <v>2727000000</v>
      </c>
      <c r="K788" s="2">
        <f t="shared" si="60"/>
        <v>3375000000</v>
      </c>
      <c r="L788" s="2">
        <f t="shared" si="61"/>
        <v>648000000</v>
      </c>
      <c r="M788" s="10">
        <f t="shared" si="64"/>
        <v>0.62650826062743636</v>
      </c>
      <c r="N788" s="10">
        <f t="shared" si="62"/>
        <v>0.1202895860404678</v>
      </c>
      <c r="O788" t="s">
        <v>52</v>
      </c>
      <c r="P788" t="s">
        <v>51</v>
      </c>
    </row>
    <row r="789" spans="1:16" x14ac:dyDescent="0.3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s="2">
        <f t="shared" si="63"/>
        <v>1703796000</v>
      </c>
      <c r="K789" s="2">
        <f t="shared" si="60"/>
        <v>2859882000</v>
      </c>
      <c r="L789" s="2">
        <f t="shared" si="61"/>
        <v>1156086000</v>
      </c>
      <c r="M789" s="10">
        <f t="shared" si="64"/>
        <v>0.43042949003138353</v>
      </c>
      <c r="N789" s="10">
        <f t="shared" si="62"/>
        <v>0.17399791579247748</v>
      </c>
      <c r="O789" t="s">
        <v>123</v>
      </c>
      <c r="P789" t="s">
        <v>35</v>
      </c>
    </row>
    <row r="790" spans="1:16" x14ac:dyDescent="0.3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s="2">
        <f t="shared" si="63"/>
        <v>1924132000</v>
      </c>
      <c r="K790" s="2">
        <f t="shared" si="60"/>
        <v>3280848000</v>
      </c>
      <c r="L790" s="2">
        <f t="shared" si="61"/>
        <v>1356716000</v>
      </c>
      <c r="M790" s="10">
        <f t="shared" si="64"/>
        <v>0.45911163310677083</v>
      </c>
      <c r="N790" s="10">
        <f t="shared" si="62"/>
        <v>0.18985460418223757</v>
      </c>
      <c r="O790" t="s">
        <v>123</v>
      </c>
      <c r="P790" t="s">
        <v>35</v>
      </c>
    </row>
    <row r="791" spans="1:16" x14ac:dyDescent="0.3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s="2">
        <f t="shared" si="63"/>
        <v>1898284000</v>
      </c>
      <c r="K791" s="2">
        <f t="shared" si="60"/>
        <v>3336166000</v>
      </c>
      <c r="L791" s="2">
        <f t="shared" si="61"/>
        <v>1437882000</v>
      </c>
      <c r="M791" s="10">
        <f t="shared" si="64"/>
        <v>0.44951095210736847</v>
      </c>
      <c r="N791" s="10">
        <f t="shared" si="62"/>
        <v>0.19373847309697637</v>
      </c>
      <c r="O791" t="s">
        <v>123</v>
      </c>
      <c r="P791" t="s">
        <v>35</v>
      </c>
    </row>
    <row r="792" spans="1:16" x14ac:dyDescent="0.3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s="2">
        <f t="shared" si="63"/>
        <v>1969308000</v>
      </c>
      <c r="K792" s="2">
        <f t="shared" si="60"/>
        <v>3382675000</v>
      </c>
      <c r="L792" s="2">
        <f t="shared" si="61"/>
        <v>1413367000</v>
      </c>
      <c r="M792" s="10">
        <f t="shared" si="64"/>
        <v>0.45794588760822597</v>
      </c>
      <c r="N792" s="10">
        <f t="shared" si="62"/>
        <v>0.19134135124751139</v>
      </c>
      <c r="O792" t="s">
        <v>123</v>
      </c>
      <c r="P792" t="s">
        <v>35</v>
      </c>
    </row>
    <row r="793" spans="1:16" x14ac:dyDescent="0.3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s="2">
        <f t="shared" si="63"/>
        <v>6688000000</v>
      </c>
      <c r="K793" s="2">
        <f t="shared" si="60"/>
        <v>8749000000</v>
      </c>
      <c r="L793" s="2">
        <f t="shared" si="61"/>
        <v>2061000000</v>
      </c>
      <c r="M793" s="10">
        <f t="shared" si="64"/>
        <v>0.21177353375450825</v>
      </c>
      <c r="N793" s="10">
        <f t="shared" si="62"/>
        <v>4.9887444630019609E-2</v>
      </c>
      <c r="O793" t="s">
        <v>80</v>
      </c>
      <c r="P793" t="s">
        <v>24</v>
      </c>
    </row>
    <row r="794" spans="1:16" x14ac:dyDescent="0.3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s="2">
        <f t="shared" si="63"/>
        <v>7972000000</v>
      </c>
      <c r="K794" s="2">
        <f t="shared" si="60"/>
        <v>10334000000</v>
      </c>
      <c r="L794" s="2">
        <f t="shared" si="61"/>
        <v>2362000000</v>
      </c>
      <c r="M794" s="10">
        <f t="shared" si="64"/>
        <v>0.2130721649484536</v>
      </c>
      <c r="N794" s="10">
        <f t="shared" si="62"/>
        <v>4.8701030927835051E-2</v>
      </c>
      <c r="O794" t="s">
        <v>80</v>
      </c>
      <c r="P794" t="s">
        <v>24</v>
      </c>
    </row>
    <row r="795" spans="1:16" x14ac:dyDescent="0.3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s="2">
        <f t="shared" si="63"/>
        <v>7673000000</v>
      </c>
      <c r="K795" s="2">
        <f t="shared" si="60"/>
        <v>10020000000</v>
      </c>
      <c r="L795" s="2">
        <f t="shared" si="61"/>
        <v>2347000000</v>
      </c>
      <c r="M795" s="10">
        <f t="shared" si="64"/>
        <v>0.18456777616091657</v>
      </c>
      <c r="N795" s="10">
        <f t="shared" si="62"/>
        <v>4.3231593877212697E-2</v>
      </c>
      <c r="O795" t="s">
        <v>80</v>
      </c>
      <c r="P795" t="s">
        <v>24</v>
      </c>
    </row>
    <row r="796" spans="1:16" x14ac:dyDescent="0.3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s="2">
        <f t="shared" si="63"/>
        <v>7631000000</v>
      </c>
      <c r="K796" s="2">
        <f t="shared" si="60"/>
        <v>9372000000</v>
      </c>
      <c r="L796" s="2">
        <f t="shared" si="61"/>
        <v>1741000000</v>
      </c>
      <c r="M796" s="10">
        <f t="shared" si="64"/>
        <v>0.17234594236745804</v>
      </c>
      <c r="N796" s="10">
        <f t="shared" si="62"/>
        <v>3.2016035601978708E-2</v>
      </c>
      <c r="O796" t="s">
        <v>80</v>
      </c>
      <c r="P796" t="s">
        <v>24</v>
      </c>
    </row>
    <row r="797" spans="1:16" x14ac:dyDescent="0.3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s="2">
        <f t="shared" si="63"/>
        <v>28205000000</v>
      </c>
      <c r="K797" s="2">
        <f t="shared" si="60"/>
        <v>50361000000</v>
      </c>
      <c r="L797" s="2">
        <f t="shared" si="61"/>
        <v>22156000000</v>
      </c>
      <c r="M797" s="10">
        <f t="shared" si="64"/>
        <v>0.48954060306783054</v>
      </c>
      <c r="N797" s="10">
        <f t="shared" si="62"/>
        <v>0.21537025876314714</v>
      </c>
      <c r="O797" t="s">
        <v>175</v>
      </c>
      <c r="P797" t="s">
        <v>21</v>
      </c>
    </row>
    <row r="798" spans="1:16" x14ac:dyDescent="0.3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s="2">
        <f t="shared" si="63"/>
        <v>28372000000</v>
      </c>
      <c r="K798" s="2">
        <f t="shared" si="60"/>
        <v>48684000000</v>
      </c>
      <c r="L798" s="2">
        <f t="shared" si="61"/>
        <v>20312000000</v>
      </c>
      <c r="M798" s="10">
        <f t="shared" si="64"/>
        <v>0.49492207752599959</v>
      </c>
      <c r="N798" s="10">
        <f t="shared" si="62"/>
        <v>0.20649201459839173</v>
      </c>
      <c r="O798" t="s">
        <v>175</v>
      </c>
      <c r="P798" t="s">
        <v>21</v>
      </c>
    </row>
    <row r="799" spans="1:16" x14ac:dyDescent="0.3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s="2">
        <f t="shared" si="63"/>
        <v>27875000000</v>
      </c>
      <c r="K799" s="2">
        <f t="shared" si="60"/>
        <v>46407000000</v>
      </c>
      <c r="L799" s="2">
        <f t="shared" si="61"/>
        <v>18532000000</v>
      </c>
      <c r="M799" s="10">
        <f t="shared" si="64"/>
        <v>0.50011315508712939</v>
      </c>
      <c r="N799" s="10">
        <f t="shared" si="62"/>
        <v>0.1997133404459388</v>
      </c>
      <c r="O799" t="s">
        <v>175</v>
      </c>
      <c r="P799" t="s">
        <v>21</v>
      </c>
    </row>
    <row r="800" spans="1:16" x14ac:dyDescent="0.3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s="2">
        <f t="shared" si="63"/>
        <v>24995000000</v>
      </c>
      <c r="K800" s="2">
        <f t="shared" si="60"/>
        <v>40684000000</v>
      </c>
      <c r="L800" s="2">
        <f t="shared" si="61"/>
        <v>15689000000</v>
      </c>
      <c r="M800" s="10">
        <f t="shared" si="64"/>
        <v>0.4977184032492874</v>
      </c>
      <c r="N800" s="10">
        <f t="shared" si="62"/>
        <v>0.19193550360284312</v>
      </c>
      <c r="O800" t="s">
        <v>175</v>
      </c>
      <c r="P800" t="s">
        <v>21</v>
      </c>
    </row>
    <row r="801" spans="1:16" x14ac:dyDescent="0.3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s="2">
        <f t="shared" si="63"/>
        <v>436585000</v>
      </c>
      <c r="K801" s="2">
        <f t="shared" si="60"/>
        <v>699148000</v>
      </c>
      <c r="L801" s="2">
        <f t="shared" si="61"/>
        <v>262563000</v>
      </c>
      <c r="M801" s="10">
        <f t="shared" si="64"/>
        <v>0.54057639998206186</v>
      </c>
      <c r="N801" s="10">
        <f t="shared" si="62"/>
        <v>0.2030118963488276</v>
      </c>
      <c r="O801" t="s">
        <v>29</v>
      </c>
      <c r="P801" t="s">
        <v>24</v>
      </c>
    </row>
    <row r="802" spans="1:16" x14ac:dyDescent="0.3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s="2">
        <f t="shared" si="63"/>
        <v>489356000</v>
      </c>
      <c r="K802" s="2">
        <f t="shared" si="60"/>
        <v>756118000</v>
      </c>
      <c r="L802" s="2">
        <f t="shared" si="61"/>
        <v>266762000</v>
      </c>
      <c r="M802" s="10">
        <f t="shared" si="64"/>
        <v>0.54908217373560153</v>
      </c>
      <c r="N802" s="10">
        <f t="shared" si="62"/>
        <v>0.19371878308684165</v>
      </c>
      <c r="O802" t="s">
        <v>29</v>
      </c>
      <c r="P802" t="s">
        <v>24</v>
      </c>
    </row>
    <row r="803" spans="1:16" x14ac:dyDescent="0.3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s="2">
        <f t="shared" si="63"/>
        <v>555861000</v>
      </c>
      <c r="K803" s="2">
        <f t="shared" si="60"/>
        <v>816116000</v>
      </c>
      <c r="L803" s="2">
        <f t="shared" si="61"/>
        <v>260255000</v>
      </c>
      <c r="M803" s="10">
        <f t="shared" si="64"/>
        <v>0.5492745693081269</v>
      </c>
      <c r="N803" s="10">
        <f t="shared" si="62"/>
        <v>0.17516070391376537</v>
      </c>
      <c r="O803" t="s">
        <v>29</v>
      </c>
      <c r="P803" t="s">
        <v>24</v>
      </c>
    </row>
    <row r="804" spans="1:16" x14ac:dyDescent="0.3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s="2">
        <f t="shared" si="63"/>
        <v>582146000</v>
      </c>
      <c r="K804" s="2">
        <f t="shared" si="60"/>
        <v>890270000</v>
      </c>
      <c r="L804" s="2">
        <f t="shared" si="61"/>
        <v>308124000</v>
      </c>
      <c r="M804" s="10">
        <f t="shared" si="64"/>
        <v>0.55576156195299053</v>
      </c>
      <c r="N804" s="10">
        <f t="shared" si="62"/>
        <v>0.19235004607052161</v>
      </c>
      <c r="O804" t="s">
        <v>29</v>
      </c>
      <c r="P804" t="s">
        <v>24</v>
      </c>
    </row>
    <row r="805" spans="1:16" x14ac:dyDescent="0.3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s="2">
        <f t="shared" si="63"/>
        <v>687248000</v>
      </c>
      <c r="K805" s="2">
        <f t="shared" si="60"/>
        <v>1175534000</v>
      </c>
      <c r="L805" s="2">
        <f t="shared" si="61"/>
        <v>488286000</v>
      </c>
      <c r="M805" s="10">
        <f t="shared" si="64"/>
        <v>0.4166423883356265</v>
      </c>
      <c r="N805" s="10">
        <f t="shared" si="62"/>
        <v>0.17306232336185062</v>
      </c>
      <c r="O805" t="s">
        <v>59</v>
      </c>
      <c r="P805" t="s">
        <v>58</v>
      </c>
    </row>
    <row r="806" spans="1:16" x14ac:dyDescent="0.3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s="2">
        <f t="shared" si="63"/>
        <v>765715000</v>
      </c>
      <c r="K806" s="2">
        <f t="shared" si="60"/>
        <v>1284205000</v>
      </c>
      <c r="L806" s="2">
        <f t="shared" si="61"/>
        <v>518490000</v>
      </c>
      <c r="M806" s="10">
        <f t="shared" si="64"/>
        <v>0.43489679284336458</v>
      </c>
      <c r="N806" s="10">
        <f t="shared" si="62"/>
        <v>0.17558694921866533</v>
      </c>
      <c r="O806" t="s">
        <v>59</v>
      </c>
      <c r="P806" t="s">
        <v>58</v>
      </c>
    </row>
    <row r="807" spans="1:16" x14ac:dyDescent="0.3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s="2">
        <f t="shared" si="63"/>
        <v>768531000</v>
      </c>
      <c r="K807" s="2">
        <f t="shared" si="60"/>
        <v>1362150000</v>
      </c>
      <c r="L807" s="2">
        <f t="shared" si="61"/>
        <v>593619000</v>
      </c>
      <c r="M807" s="10">
        <f t="shared" si="64"/>
        <v>0.44103462711908858</v>
      </c>
      <c r="N807" s="10">
        <f t="shared" si="62"/>
        <v>0.19220095754197866</v>
      </c>
      <c r="O807" t="s">
        <v>59</v>
      </c>
      <c r="P807" t="s">
        <v>58</v>
      </c>
    </row>
    <row r="808" spans="1:16" x14ac:dyDescent="0.3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s="2">
        <f t="shared" si="63"/>
        <v>755658000</v>
      </c>
      <c r="K808" s="2">
        <f t="shared" si="60"/>
        <v>1351599000</v>
      </c>
      <c r="L808" s="2">
        <f t="shared" si="61"/>
        <v>595941000</v>
      </c>
      <c r="M808" s="10">
        <f t="shared" si="64"/>
        <v>0.44707724194550857</v>
      </c>
      <c r="N808" s="10">
        <f t="shared" si="62"/>
        <v>0.19712330257883315</v>
      </c>
      <c r="O808" t="s">
        <v>59</v>
      </c>
      <c r="P808" t="s">
        <v>58</v>
      </c>
    </row>
    <row r="809" spans="1:16" x14ac:dyDescent="0.3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s="2">
        <f t="shared" si="63"/>
        <v>674028000</v>
      </c>
      <c r="K809" s="2">
        <f t="shared" si="60"/>
        <v>911887000</v>
      </c>
      <c r="L809" s="2">
        <f t="shared" si="61"/>
        <v>237859000</v>
      </c>
      <c r="M809" s="10">
        <f t="shared" si="64"/>
        <v>0.64164165220683123</v>
      </c>
      <c r="N809" s="10">
        <f t="shared" si="62"/>
        <v>0.16736749372703488</v>
      </c>
      <c r="O809" t="s">
        <v>317</v>
      </c>
      <c r="P809" t="s">
        <v>24</v>
      </c>
    </row>
    <row r="810" spans="1:16" x14ac:dyDescent="0.3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s="2">
        <f t="shared" si="63"/>
        <v>859976000</v>
      </c>
      <c r="K810" s="2">
        <f t="shared" si="60"/>
        <v>1297710000</v>
      </c>
      <c r="L810" s="2">
        <f t="shared" si="61"/>
        <v>437734000</v>
      </c>
      <c r="M810" s="10">
        <f t="shared" si="64"/>
        <v>0.69718452871505643</v>
      </c>
      <c r="N810" s="10">
        <f t="shared" si="62"/>
        <v>0.23516916144019581</v>
      </c>
      <c r="O810" t="s">
        <v>317</v>
      </c>
      <c r="P810" t="s">
        <v>24</v>
      </c>
    </row>
    <row r="811" spans="1:16" x14ac:dyDescent="0.3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s="2">
        <f t="shared" si="63"/>
        <v>923573000</v>
      </c>
      <c r="K811" s="2">
        <f t="shared" si="60"/>
        <v>1549290000</v>
      </c>
      <c r="L811" s="2">
        <f t="shared" si="61"/>
        <v>625717000</v>
      </c>
      <c r="M811" s="10">
        <f t="shared" si="64"/>
        <v>0.69795320399213967</v>
      </c>
      <c r="N811" s="10">
        <f t="shared" si="62"/>
        <v>0.28188472457858094</v>
      </c>
      <c r="O811" t="s">
        <v>317</v>
      </c>
      <c r="P811" t="s">
        <v>24</v>
      </c>
    </row>
    <row r="812" spans="1:16" x14ac:dyDescent="0.3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s="2">
        <f t="shared" si="63"/>
        <v>1088906000</v>
      </c>
      <c r="K812" s="2">
        <f t="shared" si="60"/>
        <v>1666448000</v>
      </c>
      <c r="L812" s="2">
        <f t="shared" si="61"/>
        <v>577542000</v>
      </c>
      <c r="M812" s="10">
        <f t="shared" si="64"/>
        <v>0.69482436635168932</v>
      </c>
      <c r="N812" s="10">
        <f t="shared" si="62"/>
        <v>0.24080574622879761</v>
      </c>
      <c r="O812" t="s">
        <v>317</v>
      </c>
      <c r="P812" t="s">
        <v>24</v>
      </c>
    </row>
    <row r="813" spans="1:16" x14ac:dyDescent="0.3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2">
        <f t="shared" si="63"/>
        <v>18990000000</v>
      </c>
      <c r="K813" s="2">
        <f t="shared" si="60"/>
        <v>31521000000</v>
      </c>
      <c r="L813" s="2">
        <f t="shared" si="61"/>
        <v>12531000000</v>
      </c>
      <c r="M813" s="10">
        <f t="shared" si="64"/>
        <v>0.5980306594824315</v>
      </c>
      <c r="N813" s="10">
        <f t="shared" si="62"/>
        <v>0.23774379600819609</v>
      </c>
      <c r="O813" t="s">
        <v>33</v>
      </c>
      <c r="P813" t="s">
        <v>21</v>
      </c>
    </row>
    <row r="814" spans="1:16" x14ac:dyDescent="0.3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2">
        <f t="shared" si="63"/>
        <v>19967000000</v>
      </c>
      <c r="K814" s="2">
        <f t="shared" si="60"/>
        <v>35609000000</v>
      </c>
      <c r="L814" s="2">
        <f t="shared" si="61"/>
        <v>15642000000</v>
      </c>
      <c r="M814" s="10">
        <f t="shared" si="64"/>
        <v>0.6373545731161625</v>
      </c>
      <c r="N814" s="10">
        <f t="shared" si="62"/>
        <v>0.27997136209056739</v>
      </c>
      <c r="O814" t="s">
        <v>33</v>
      </c>
      <c r="P814" t="s">
        <v>21</v>
      </c>
    </row>
    <row r="815" spans="1:16" x14ac:dyDescent="0.3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2">
        <f t="shared" si="63"/>
        <v>20323000000</v>
      </c>
      <c r="K815" s="2">
        <f t="shared" si="60"/>
        <v>34679000000</v>
      </c>
      <c r="L815" s="2">
        <f t="shared" si="61"/>
        <v>14356000000</v>
      </c>
      <c r="M815" s="10">
        <f t="shared" si="64"/>
        <v>0.62648360581699936</v>
      </c>
      <c r="N815" s="10">
        <f t="shared" si="62"/>
        <v>0.2593442326799747</v>
      </c>
      <c r="O815" t="s">
        <v>33</v>
      </c>
      <c r="P815" t="s">
        <v>21</v>
      </c>
    </row>
    <row r="816" spans="1:16" x14ac:dyDescent="0.3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2">
        <f t="shared" si="63"/>
        <v>21431000000</v>
      </c>
      <c r="K816" s="2">
        <f t="shared" si="60"/>
        <v>36191000000</v>
      </c>
      <c r="L816" s="2">
        <f t="shared" si="61"/>
        <v>14760000000</v>
      </c>
      <c r="M816" s="10">
        <f t="shared" si="64"/>
        <v>0.60940946671830543</v>
      </c>
      <c r="N816" s="10">
        <f t="shared" si="62"/>
        <v>0.24853924259518076</v>
      </c>
      <c r="O816" t="s">
        <v>33</v>
      </c>
      <c r="P816" t="s">
        <v>21</v>
      </c>
    </row>
    <row r="817" spans="1:16" x14ac:dyDescent="0.3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2">
        <f t="shared" si="63"/>
        <v>2211000000</v>
      </c>
      <c r="K817" s="2">
        <f t="shared" si="60"/>
        <v>3419000000</v>
      </c>
      <c r="L817" s="2">
        <f t="shared" si="61"/>
        <v>1208000000</v>
      </c>
      <c r="M817" s="10">
        <f t="shared" si="64"/>
        <v>0.86644703497212361</v>
      </c>
      <c r="N817" s="10">
        <f t="shared" si="62"/>
        <v>0.30613279270146987</v>
      </c>
      <c r="O817" t="s">
        <v>56</v>
      </c>
      <c r="P817" t="s">
        <v>21</v>
      </c>
    </row>
    <row r="818" spans="1:16" x14ac:dyDescent="0.3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2">
        <f t="shared" si="63"/>
        <v>2340000000</v>
      </c>
      <c r="K818" s="2">
        <f t="shared" si="60"/>
        <v>3640000000</v>
      </c>
      <c r="L818" s="2">
        <f t="shared" si="61"/>
        <v>1300000000</v>
      </c>
      <c r="M818" s="10">
        <f t="shared" si="64"/>
        <v>0.8578835729436719</v>
      </c>
      <c r="N818" s="10">
        <f t="shared" si="62"/>
        <v>0.30638699033702571</v>
      </c>
      <c r="O818" t="s">
        <v>56</v>
      </c>
      <c r="P818" t="s">
        <v>21</v>
      </c>
    </row>
    <row r="819" spans="1:16" x14ac:dyDescent="0.3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2">
        <f t="shared" si="63"/>
        <v>2611000000</v>
      </c>
      <c r="K819" s="2">
        <f t="shared" si="60"/>
        <v>3497000000</v>
      </c>
      <c r="L819" s="2">
        <f t="shared" si="61"/>
        <v>886000000</v>
      </c>
      <c r="M819" s="10">
        <f t="shared" si="64"/>
        <v>0.83420801526717558</v>
      </c>
      <c r="N819" s="10">
        <f t="shared" si="62"/>
        <v>0.21135496183206107</v>
      </c>
      <c r="O819" t="s">
        <v>56</v>
      </c>
      <c r="P819" t="s">
        <v>21</v>
      </c>
    </row>
    <row r="820" spans="1:16" x14ac:dyDescent="0.3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2">
        <f t="shared" si="63"/>
        <v>2722000000</v>
      </c>
      <c r="K820" s="2">
        <f t="shared" si="60"/>
        <v>3964000000</v>
      </c>
      <c r="L820" s="2">
        <f t="shared" si="61"/>
        <v>1242000000</v>
      </c>
      <c r="M820" s="10">
        <f t="shared" si="64"/>
        <v>0.84448231785257777</v>
      </c>
      <c r="N820" s="10">
        <f t="shared" si="62"/>
        <v>0.26459309757136773</v>
      </c>
      <c r="O820" t="s">
        <v>56</v>
      </c>
      <c r="P820" t="s">
        <v>21</v>
      </c>
    </row>
    <row r="821" spans="1:16" x14ac:dyDescent="0.3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s="2">
        <f t="shared" si="63"/>
        <v>4776000000</v>
      </c>
      <c r="K821" s="2">
        <f t="shared" si="60"/>
        <v>6565000000</v>
      </c>
      <c r="L821" s="2">
        <f t="shared" si="61"/>
        <v>1789000000</v>
      </c>
      <c r="M821" s="10">
        <f t="shared" si="64"/>
        <v>0.30043016657514188</v>
      </c>
      <c r="N821" s="10">
        <f t="shared" si="62"/>
        <v>8.1868936481786558E-2</v>
      </c>
      <c r="O821" t="s">
        <v>95</v>
      </c>
      <c r="P821" t="s">
        <v>58</v>
      </c>
    </row>
    <row r="822" spans="1:16" x14ac:dyDescent="0.3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s="2">
        <f t="shared" si="63"/>
        <v>5088000000</v>
      </c>
      <c r="K822" s="2">
        <f t="shared" si="60"/>
        <v>7201000000</v>
      </c>
      <c r="L822" s="2">
        <f t="shared" si="61"/>
        <v>2113000000</v>
      </c>
      <c r="M822" s="10">
        <f t="shared" si="64"/>
        <v>0.30664736192138997</v>
      </c>
      <c r="N822" s="10">
        <f t="shared" si="62"/>
        <v>8.9979985521441042E-2</v>
      </c>
      <c r="O822" t="s">
        <v>95</v>
      </c>
      <c r="P822" t="s">
        <v>58</v>
      </c>
    </row>
    <row r="823" spans="1:16" x14ac:dyDescent="0.3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s="2">
        <f t="shared" si="63"/>
        <v>4900000000</v>
      </c>
      <c r="K823" s="2">
        <f t="shared" si="60"/>
        <v>7363000000</v>
      </c>
      <c r="L823" s="2">
        <f t="shared" si="61"/>
        <v>2463000000</v>
      </c>
      <c r="M823" s="10">
        <f t="shared" si="64"/>
        <v>0.31176694753779055</v>
      </c>
      <c r="N823" s="10">
        <f t="shared" si="62"/>
        <v>0.10428928314349832</v>
      </c>
      <c r="O823" t="s">
        <v>95</v>
      </c>
      <c r="P823" t="s">
        <v>58</v>
      </c>
    </row>
    <row r="824" spans="1:16" x14ac:dyDescent="0.3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s="2">
        <f t="shared" si="63"/>
        <v>4513000000</v>
      </c>
      <c r="K824" s="2">
        <f t="shared" si="60"/>
        <v>6897000000</v>
      </c>
      <c r="L824" s="2">
        <f t="shared" si="61"/>
        <v>2384000000</v>
      </c>
      <c r="M824" s="10">
        <f t="shared" si="64"/>
        <v>0.30838363514419853</v>
      </c>
      <c r="N824" s="10">
        <f t="shared" si="62"/>
        <v>0.10659512631343618</v>
      </c>
      <c r="O824" t="s">
        <v>95</v>
      </c>
      <c r="P824" t="s">
        <v>58</v>
      </c>
    </row>
    <row r="825" spans="1:16" x14ac:dyDescent="0.3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s="2">
        <f t="shared" si="63"/>
        <v>6279100000</v>
      </c>
      <c r="K825" s="2">
        <f t="shared" si="60"/>
        <v>6956200000</v>
      </c>
      <c r="L825" s="2">
        <f t="shared" si="61"/>
        <v>677100000</v>
      </c>
      <c r="M825" s="10">
        <f t="shared" si="64"/>
        <v>1</v>
      </c>
      <c r="N825" s="10">
        <f t="shared" si="62"/>
        <v>9.7337626865242513E-2</v>
      </c>
      <c r="O825" t="s">
        <v>322</v>
      </c>
      <c r="P825" t="s">
        <v>18</v>
      </c>
    </row>
    <row r="826" spans="1:16" x14ac:dyDescent="0.3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s="2">
        <f t="shared" si="63"/>
        <v>6463400000</v>
      </c>
      <c r="K826" s="2">
        <f t="shared" si="60"/>
        <v>7122300000</v>
      </c>
      <c r="L826" s="2">
        <f t="shared" si="61"/>
        <v>658900000</v>
      </c>
      <c r="M826" s="10">
        <f t="shared" si="64"/>
        <v>1</v>
      </c>
      <c r="N826" s="10">
        <f t="shared" si="62"/>
        <v>9.2512250256237452E-2</v>
      </c>
      <c r="O826" t="s">
        <v>322</v>
      </c>
      <c r="P826" t="s">
        <v>18</v>
      </c>
    </row>
    <row r="827" spans="1:16" x14ac:dyDescent="0.3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s="2">
        <f t="shared" si="63"/>
        <v>6748500000</v>
      </c>
      <c r="K827" s="2">
        <f t="shared" si="60"/>
        <v>7537100000</v>
      </c>
      <c r="L827" s="2">
        <f t="shared" si="61"/>
        <v>788600000</v>
      </c>
      <c r="M827" s="10">
        <f t="shared" si="64"/>
        <v>1</v>
      </c>
      <c r="N827" s="10">
        <f t="shared" si="62"/>
        <v>0.10462910137851428</v>
      </c>
      <c r="O827" t="s">
        <v>322</v>
      </c>
      <c r="P827" t="s">
        <v>18</v>
      </c>
    </row>
    <row r="828" spans="1:16" x14ac:dyDescent="0.3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s="2">
        <f t="shared" si="63"/>
        <v>6742700000</v>
      </c>
      <c r="K828" s="2">
        <f t="shared" si="60"/>
        <v>7613800000</v>
      </c>
      <c r="L828" s="2">
        <f t="shared" si="61"/>
        <v>871100000</v>
      </c>
      <c r="M828" s="10">
        <f t="shared" si="64"/>
        <v>1</v>
      </c>
      <c r="N828" s="10">
        <f t="shared" si="62"/>
        <v>0.11441067535264914</v>
      </c>
      <c r="O828" t="s">
        <v>322</v>
      </c>
      <c r="P828" t="s">
        <v>18</v>
      </c>
    </row>
    <row r="829" spans="1:16" x14ac:dyDescent="0.3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s="2">
        <f t="shared" si="63"/>
        <v>1166715000</v>
      </c>
      <c r="K829" s="2">
        <f t="shared" si="60"/>
        <v>1726842000</v>
      </c>
      <c r="L829" s="2">
        <f t="shared" si="61"/>
        <v>560127000</v>
      </c>
      <c r="M829" s="10">
        <f t="shared" si="64"/>
        <v>0.57485614797824869</v>
      </c>
      <c r="N829" s="10">
        <f t="shared" si="62"/>
        <v>0.18646317937519039</v>
      </c>
      <c r="O829" t="s">
        <v>52</v>
      </c>
      <c r="P829" t="s">
        <v>51</v>
      </c>
    </row>
    <row r="830" spans="1:16" x14ac:dyDescent="0.3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s="2">
        <f t="shared" si="63"/>
        <v>1246068000</v>
      </c>
      <c r="K830" s="2">
        <f t="shared" si="60"/>
        <v>1735745000</v>
      </c>
      <c r="L830" s="2">
        <f t="shared" si="61"/>
        <v>489677000</v>
      </c>
      <c r="M830" s="10">
        <f t="shared" si="64"/>
        <v>0.57387152051677182</v>
      </c>
      <c r="N830" s="10">
        <f t="shared" si="62"/>
        <v>0.16189687111418513</v>
      </c>
      <c r="O830" t="s">
        <v>52</v>
      </c>
      <c r="P830" t="s">
        <v>51</v>
      </c>
    </row>
    <row r="831" spans="1:16" x14ac:dyDescent="0.3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s="2">
        <f t="shared" si="63"/>
        <v>1222715000</v>
      </c>
      <c r="K831" s="2">
        <f t="shared" si="60"/>
        <v>1773057000</v>
      </c>
      <c r="L831" s="2">
        <f t="shared" si="61"/>
        <v>550342000</v>
      </c>
      <c r="M831" s="10">
        <f t="shared" si="64"/>
        <v>0.56870801583093655</v>
      </c>
      <c r="N831" s="10">
        <f t="shared" si="62"/>
        <v>0.1765221912484648</v>
      </c>
      <c r="O831" t="s">
        <v>52</v>
      </c>
      <c r="P831" t="s">
        <v>51</v>
      </c>
    </row>
    <row r="832" spans="1:16" x14ac:dyDescent="0.3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s="2">
        <f t="shared" si="63"/>
        <v>1190424000</v>
      </c>
      <c r="K832" s="2">
        <f t="shared" si="60"/>
        <v>1717951000</v>
      </c>
      <c r="L832" s="2">
        <f t="shared" si="61"/>
        <v>527527000</v>
      </c>
      <c r="M832" s="10">
        <f t="shared" si="64"/>
        <v>0.57113188403098958</v>
      </c>
      <c r="N832" s="10">
        <f t="shared" si="62"/>
        <v>0.17537606683032045</v>
      </c>
      <c r="O832" t="s">
        <v>52</v>
      </c>
      <c r="P832" t="s">
        <v>51</v>
      </c>
    </row>
    <row r="833" spans="1:16" x14ac:dyDescent="0.3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s="2">
        <f t="shared" si="63"/>
        <v>741700000</v>
      </c>
      <c r="K833" s="2">
        <f t="shared" si="60"/>
        <v>1594200000</v>
      </c>
      <c r="L833" s="2">
        <f t="shared" si="61"/>
        <v>852500000</v>
      </c>
      <c r="M833" s="10">
        <f t="shared" si="64"/>
        <v>0.7038099863140701</v>
      </c>
      <c r="N833" s="10">
        <f t="shared" si="62"/>
        <v>0.37636307447794798</v>
      </c>
      <c r="O833" t="s">
        <v>29</v>
      </c>
      <c r="P833" t="s">
        <v>24</v>
      </c>
    </row>
    <row r="834" spans="1:16" x14ac:dyDescent="0.3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s="2">
        <f t="shared" si="63"/>
        <v>869000000</v>
      </c>
      <c r="K834" s="2">
        <f t="shared" ref="K834:K897" si="65">E834 - F834</f>
        <v>1413800000</v>
      </c>
      <c r="L834" s="2">
        <f t="shared" ref="L834:L897" si="66">K834 - J834</f>
        <v>544800000</v>
      </c>
      <c r="M834" s="10">
        <f t="shared" si="64"/>
        <v>0.66322653281418587</v>
      </c>
      <c r="N834" s="10">
        <f t="shared" ref="N834:N897" si="67">L834 / E834</f>
        <v>0.25557067129521038</v>
      </c>
      <c r="O834" t="s">
        <v>29</v>
      </c>
      <c r="P834" t="s">
        <v>24</v>
      </c>
    </row>
    <row r="835" spans="1:16" x14ac:dyDescent="0.3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s="2">
        <f t="shared" ref="J835:J898" si="68">G835 + H835 + I835</f>
        <v>837900000</v>
      </c>
      <c r="K835" s="2">
        <f t="shared" si="65"/>
        <v>1577900000</v>
      </c>
      <c r="L835" s="2">
        <f t="shared" si="66"/>
        <v>740000000</v>
      </c>
      <c r="M835" s="10">
        <f t="shared" ref="M835:M898" si="69">1-(F835/E835)</f>
        <v>0.66175977185036072</v>
      </c>
      <c r="N835" s="10">
        <f t="shared" si="67"/>
        <v>0.31035061231337024</v>
      </c>
      <c r="O835" t="s">
        <v>29</v>
      </c>
      <c r="P835" t="s">
        <v>24</v>
      </c>
    </row>
    <row r="836" spans="1:16" x14ac:dyDescent="0.3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s="2">
        <f t="shared" si="68"/>
        <v>944900000</v>
      </c>
      <c r="K836" s="2">
        <f t="shared" si="65"/>
        <v>1890100000</v>
      </c>
      <c r="L836" s="2">
        <f t="shared" si="66"/>
        <v>945200000</v>
      </c>
      <c r="M836" s="10">
        <f t="shared" si="69"/>
        <v>0.69889809199822506</v>
      </c>
      <c r="N836" s="10">
        <f t="shared" si="67"/>
        <v>0.34950451116698711</v>
      </c>
      <c r="O836" t="s">
        <v>29</v>
      </c>
      <c r="P836" t="s">
        <v>24</v>
      </c>
    </row>
    <row r="837" spans="1:16" x14ac:dyDescent="0.3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s="2">
        <f t="shared" si="68"/>
        <v>3065000000</v>
      </c>
      <c r="K837" s="2">
        <f t="shared" si="65"/>
        <v>5581000000</v>
      </c>
      <c r="L837" s="2">
        <f t="shared" si="66"/>
        <v>2516000000</v>
      </c>
      <c r="M837" s="10">
        <f t="shared" si="69"/>
        <v>0.39483551467987266</v>
      </c>
      <c r="N837" s="10">
        <f t="shared" si="67"/>
        <v>0.17799787760877256</v>
      </c>
      <c r="O837" t="s">
        <v>156</v>
      </c>
      <c r="P837" t="s">
        <v>12</v>
      </c>
    </row>
    <row r="838" spans="1:16" x14ac:dyDescent="0.3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s="2">
        <f t="shared" si="68"/>
        <v>2923000000</v>
      </c>
      <c r="K838" s="2">
        <f t="shared" si="65"/>
        <v>5811000000</v>
      </c>
      <c r="L838" s="2">
        <f t="shared" si="66"/>
        <v>2888000000</v>
      </c>
      <c r="M838" s="10">
        <f t="shared" si="69"/>
        <v>0.40120132560066279</v>
      </c>
      <c r="N838" s="10">
        <f t="shared" si="67"/>
        <v>0.19939243302954984</v>
      </c>
      <c r="O838" t="s">
        <v>156</v>
      </c>
      <c r="P838" t="s">
        <v>12</v>
      </c>
    </row>
    <row r="839" spans="1:16" x14ac:dyDescent="0.3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s="2">
        <f t="shared" si="68"/>
        <v>2650000000</v>
      </c>
      <c r="K839" s="2">
        <f t="shared" si="65"/>
        <v>5517000000</v>
      </c>
      <c r="L839" s="2">
        <f t="shared" si="66"/>
        <v>2867000000</v>
      </c>
      <c r="M839" s="10">
        <f t="shared" si="69"/>
        <v>0.41156284968295409</v>
      </c>
      <c r="N839" s="10">
        <f t="shared" si="67"/>
        <v>0.21387541961954495</v>
      </c>
      <c r="O839" t="s">
        <v>156</v>
      </c>
      <c r="P839" t="s">
        <v>12</v>
      </c>
    </row>
    <row r="840" spans="1:16" x14ac:dyDescent="0.3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s="2">
        <f t="shared" si="68"/>
        <v>2639000000</v>
      </c>
      <c r="K840" s="2">
        <f t="shared" si="65"/>
        <v>5703000000</v>
      </c>
      <c r="L840" s="2">
        <f t="shared" si="66"/>
        <v>3064000000</v>
      </c>
      <c r="M840" s="10">
        <f t="shared" si="69"/>
        <v>0.41936907125523937</v>
      </c>
      <c r="N840" s="10">
        <f t="shared" si="67"/>
        <v>0.22531068460916243</v>
      </c>
      <c r="O840" t="s">
        <v>156</v>
      </c>
      <c r="P840" t="s">
        <v>12</v>
      </c>
    </row>
    <row r="841" spans="1:16" x14ac:dyDescent="0.3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s="2">
        <f t="shared" si="68"/>
        <v>3207800000</v>
      </c>
      <c r="K841" s="2">
        <f t="shared" si="65"/>
        <v>4050400000</v>
      </c>
      <c r="L841" s="2">
        <f t="shared" si="66"/>
        <v>842600000</v>
      </c>
      <c r="M841" s="10">
        <f t="shared" si="69"/>
        <v>1</v>
      </c>
      <c r="N841" s="10">
        <f t="shared" si="67"/>
        <v>0.20802883665810784</v>
      </c>
      <c r="O841" t="s">
        <v>72</v>
      </c>
      <c r="P841" t="s">
        <v>46</v>
      </c>
    </row>
    <row r="842" spans="1:16" x14ac:dyDescent="0.3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s="2">
        <f t="shared" si="68"/>
        <v>3524400000</v>
      </c>
      <c r="K842" s="2">
        <f t="shared" si="65"/>
        <v>4644600000</v>
      </c>
      <c r="L842" s="2">
        <f t="shared" si="66"/>
        <v>1120200000</v>
      </c>
      <c r="M842" s="10">
        <f t="shared" si="69"/>
        <v>1</v>
      </c>
      <c r="N842" s="10">
        <f t="shared" si="67"/>
        <v>0.24118330964991602</v>
      </c>
      <c r="O842" t="s">
        <v>72</v>
      </c>
      <c r="P842" t="s">
        <v>46</v>
      </c>
    </row>
    <row r="843" spans="1:16" x14ac:dyDescent="0.3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s="2">
        <f t="shared" si="68"/>
        <v>3870200000</v>
      </c>
      <c r="K843" s="2">
        <f t="shared" si="65"/>
        <v>5147100000</v>
      </c>
      <c r="L843" s="2">
        <f t="shared" si="66"/>
        <v>1276900000</v>
      </c>
      <c r="M843" s="10">
        <f t="shared" si="69"/>
        <v>1</v>
      </c>
      <c r="N843" s="10">
        <f t="shared" si="67"/>
        <v>0.24808144391987721</v>
      </c>
      <c r="O843" t="s">
        <v>72</v>
      </c>
      <c r="P843" t="s">
        <v>46</v>
      </c>
    </row>
    <row r="844" spans="1:16" x14ac:dyDescent="0.3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s="2">
        <f t="shared" si="68"/>
        <v>3764500000</v>
      </c>
      <c r="K844" s="2">
        <f t="shared" si="65"/>
        <v>5122900000</v>
      </c>
      <c r="L844" s="2">
        <f t="shared" si="66"/>
        <v>1358400000</v>
      </c>
      <c r="M844" s="10">
        <f t="shared" si="69"/>
        <v>1</v>
      </c>
      <c r="N844" s="10">
        <f t="shared" si="67"/>
        <v>0.26516231041011928</v>
      </c>
      <c r="O844" t="s">
        <v>72</v>
      </c>
      <c r="P844" t="s">
        <v>46</v>
      </c>
    </row>
    <row r="845" spans="1:16" x14ac:dyDescent="0.3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s="2">
        <f t="shared" si="68"/>
        <v>1293923000</v>
      </c>
      <c r="K845" s="2">
        <f t="shared" si="65"/>
        <v>1824123000</v>
      </c>
      <c r="L845" s="2">
        <f t="shared" si="66"/>
        <v>530200000</v>
      </c>
      <c r="M845" s="10">
        <f t="shared" si="69"/>
        <v>0.36085662059988366</v>
      </c>
      <c r="N845" s="10">
        <f t="shared" si="67"/>
        <v>0.10488666621826397</v>
      </c>
      <c r="O845" t="s">
        <v>328</v>
      </c>
      <c r="P845" t="s">
        <v>12</v>
      </c>
    </row>
    <row r="846" spans="1:16" x14ac:dyDescent="0.3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s="2">
        <f t="shared" si="68"/>
        <v>1437062000</v>
      </c>
      <c r="K846" s="2">
        <f t="shared" si="65"/>
        <v>2013770000</v>
      </c>
      <c r="L846" s="2">
        <f t="shared" si="66"/>
        <v>576708000</v>
      </c>
      <c r="M846" s="10">
        <f t="shared" si="69"/>
        <v>0.36059529013061165</v>
      </c>
      <c r="N846" s="10">
        <f t="shared" si="67"/>
        <v>0.10326809346680345</v>
      </c>
      <c r="O846" t="s">
        <v>328</v>
      </c>
      <c r="P846" t="s">
        <v>12</v>
      </c>
    </row>
    <row r="847" spans="1:16" x14ac:dyDescent="0.3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s="2">
        <f t="shared" si="68"/>
        <v>1635496000</v>
      </c>
      <c r="K847" s="2">
        <f t="shared" si="65"/>
        <v>2267038000</v>
      </c>
      <c r="L847" s="2">
        <f t="shared" si="66"/>
        <v>631542000</v>
      </c>
      <c r="M847" s="10">
        <f t="shared" si="69"/>
        <v>0.36770086681552872</v>
      </c>
      <c r="N847" s="10">
        <f t="shared" si="67"/>
        <v>0.10243257538268552</v>
      </c>
      <c r="O847" t="s">
        <v>328</v>
      </c>
      <c r="P847" t="s">
        <v>12</v>
      </c>
    </row>
    <row r="848" spans="1:16" x14ac:dyDescent="0.3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s="2">
        <f t="shared" si="68"/>
        <v>1806374000</v>
      </c>
      <c r="K848" s="2">
        <f t="shared" si="65"/>
        <v>2522068000</v>
      </c>
      <c r="L848" s="2">
        <f t="shared" si="66"/>
        <v>715694000</v>
      </c>
      <c r="M848" s="10">
        <f t="shared" si="69"/>
        <v>0.40759733184477587</v>
      </c>
      <c r="N848" s="10">
        <f t="shared" si="67"/>
        <v>0.11566498794533495</v>
      </c>
      <c r="O848" t="s">
        <v>328</v>
      </c>
      <c r="P848" t="s">
        <v>12</v>
      </c>
    </row>
    <row r="849" spans="1:16" x14ac:dyDescent="0.3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s="2">
        <f t="shared" si="68"/>
        <v>1173340000</v>
      </c>
      <c r="K849" s="2">
        <f t="shared" si="65"/>
        <v>1842319000</v>
      </c>
      <c r="L849" s="2">
        <f t="shared" si="66"/>
        <v>668979000</v>
      </c>
      <c r="M849" s="10">
        <f t="shared" si="69"/>
        <v>0.1558859694428405</v>
      </c>
      <c r="N849" s="10">
        <f t="shared" si="67"/>
        <v>5.6604985321164258E-2</v>
      </c>
      <c r="O849" t="s">
        <v>163</v>
      </c>
      <c r="P849" t="s">
        <v>12</v>
      </c>
    </row>
    <row r="850" spans="1:16" x14ac:dyDescent="0.3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s="2">
        <f t="shared" si="68"/>
        <v>1545716000</v>
      </c>
      <c r="K850" s="2">
        <f t="shared" si="65"/>
        <v>2073784000</v>
      </c>
      <c r="L850" s="2">
        <f t="shared" si="66"/>
        <v>528068000</v>
      </c>
      <c r="M850" s="10">
        <f t="shared" si="69"/>
        <v>0.16335237130190672</v>
      </c>
      <c r="N850" s="10">
        <f t="shared" si="67"/>
        <v>4.1596019647492349E-2</v>
      </c>
      <c r="O850" t="s">
        <v>163</v>
      </c>
      <c r="P850" t="s">
        <v>12</v>
      </c>
    </row>
    <row r="851" spans="1:16" x14ac:dyDescent="0.3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s="2">
        <f t="shared" si="68"/>
        <v>1522811000</v>
      </c>
      <c r="K851" s="2">
        <f t="shared" si="65"/>
        <v>1968338000</v>
      </c>
      <c r="L851" s="2">
        <f t="shared" si="66"/>
        <v>445527000</v>
      </c>
      <c r="M851" s="10">
        <f t="shared" si="69"/>
        <v>0.1624734045011933</v>
      </c>
      <c r="N851" s="10">
        <f t="shared" si="67"/>
        <v>3.6775334565101687E-2</v>
      </c>
      <c r="O851" t="s">
        <v>163</v>
      </c>
      <c r="P851" t="s">
        <v>12</v>
      </c>
    </row>
    <row r="852" spans="1:16" x14ac:dyDescent="0.3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s="2">
        <f t="shared" si="68"/>
        <v>1429233000</v>
      </c>
      <c r="K852" s="2">
        <f t="shared" si="65"/>
        <v>1767831000</v>
      </c>
      <c r="L852" s="2">
        <f t="shared" si="66"/>
        <v>338598000</v>
      </c>
      <c r="M852" s="10">
        <f t="shared" si="69"/>
        <v>0.16123729348275473</v>
      </c>
      <c r="N852" s="10">
        <f t="shared" si="67"/>
        <v>3.0882264819812412E-2</v>
      </c>
      <c r="O852" t="s">
        <v>163</v>
      </c>
      <c r="P852" t="s">
        <v>12</v>
      </c>
    </row>
    <row r="853" spans="1:16" x14ac:dyDescent="0.3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s="2">
        <f t="shared" si="68"/>
        <v>2353900000</v>
      </c>
      <c r="K853" s="2">
        <f t="shared" si="65"/>
        <v>2708800000</v>
      </c>
      <c r="L853" s="2">
        <f t="shared" si="66"/>
        <v>354900000</v>
      </c>
      <c r="M853" s="10">
        <f t="shared" si="69"/>
        <v>0.62051587483392123</v>
      </c>
      <c r="N853" s="10">
        <f t="shared" si="67"/>
        <v>8.1298391899940439E-2</v>
      </c>
      <c r="O853" t="s">
        <v>173</v>
      </c>
      <c r="P853" t="s">
        <v>21</v>
      </c>
    </row>
    <row r="854" spans="1:16" x14ac:dyDescent="0.3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s="2">
        <f t="shared" si="68"/>
        <v>2336400000</v>
      </c>
      <c r="K854" s="2">
        <f t="shared" si="65"/>
        <v>2941400000</v>
      </c>
      <c r="L854" s="2">
        <f t="shared" si="66"/>
        <v>605000000</v>
      </c>
      <c r="M854" s="10">
        <f t="shared" si="69"/>
        <v>0.62997151485296954</v>
      </c>
      <c r="N854" s="10">
        <f t="shared" si="67"/>
        <v>0.12957529288299671</v>
      </c>
      <c r="O854" t="s">
        <v>173</v>
      </c>
      <c r="P854" t="s">
        <v>21</v>
      </c>
    </row>
    <row r="855" spans="1:16" x14ac:dyDescent="0.3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s="2">
        <f t="shared" si="68"/>
        <v>2260900000</v>
      </c>
      <c r="K855" s="2">
        <f t="shared" si="65"/>
        <v>2858200000</v>
      </c>
      <c r="L855" s="2">
        <f t="shared" si="66"/>
        <v>597300000</v>
      </c>
      <c r="M855" s="10">
        <f t="shared" si="69"/>
        <v>0.61770871604244559</v>
      </c>
      <c r="N855" s="10">
        <f t="shared" si="67"/>
        <v>0.12908733331892547</v>
      </c>
      <c r="O855" t="s">
        <v>173</v>
      </c>
      <c r="P855" t="s">
        <v>21</v>
      </c>
    </row>
    <row r="856" spans="1:16" x14ac:dyDescent="0.3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s="2">
        <f t="shared" si="68"/>
        <v>2167200000</v>
      </c>
      <c r="K856" s="2">
        <f t="shared" si="65"/>
        <v>3078600000</v>
      </c>
      <c r="L856" s="2">
        <f t="shared" si="66"/>
        <v>911400000</v>
      </c>
      <c r="M856" s="10">
        <f t="shared" si="69"/>
        <v>0.6337436699740624</v>
      </c>
      <c r="N856" s="10">
        <f t="shared" si="67"/>
        <v>0.18761579315739635</v>
      </c>
      <c r="O856" t="s">
        <v>173</v>
      </c>
      <c r="P856" t="s">
        <v>21</v>
      </c>
    </row>
    <row r="857" spans="1:16" x14ac:dyDescent="0.3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s="2">
        <f t="shared" si="68"/>
        <v>68114000000</v>
      </c>
      <c r="K857" s="2">
        <f t="shared" si="65"/>
        <v>93646000000</v>
      </c>
      <c r="L857" s="2">
        <f t="shared" si="66"/>
        <v>25532000000</v>
      </c>
      <c r="M857" s="10">
        <f t="shared" si="69"/>
        <v>1</v>
      </c>
      <c r="N857" s="10">
        <f t="shared" si="67"/>
        <v>0.27264378617346174</v>
      </c>
      <c r="O857" t="s">
        <v>104</v>
      </c>
      <c r="P857" t="s">
        <v>46</v>
      </c>
    </row>
    <row r="858" spans="1:16" x14ac:dyDescent="0.3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s="2">
        <f t="shared" si="68"/>
        <v>70692000000</v>
      </c>
      <c r="K858" s="2">
        <f t="shared" si="65"/>
        <v>97142000000</v>
      </c>
      <c r="L858" s="2">
        <f t="shared" si="66"/>
        <v>26450000000</v>
      </c>
      <c r="M858" s="10">
        <f t="shared" si="69"/>
        <v>1</v>
      </c>
      <c r="N858" s="10">
        <f t="shared" si="67"/>
        <v>0.27228181425130221</v>
      </c>
      <c r="O858" t="s">
        <v>104</v>
      </c>
      <c r="P858" t="s">
        <v>46</v>
      </c>
    </row>
    <row r="859" spans="1:16" x14ac:dyDescent="0.3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s="2">
        <f t="shared" si="68"/>
        <v>64413000000</v>
      </c>
      <c r="K859" s="2">
        <f t="shared" si="65"/>
        <v>91973000000</v>
      </c>
      <c r="L859" s="2">
        <f t="shared" si="66"/>
        <v>27560000000</v>
      </c>
      <c r="M859" s="10">
        <f t="shared" si="69"/>
        <v>1</v>
      </c>
      <c r="N859" s="10">
        <f t="shared" si="67"/>
        <v>0.29965315907929502</v>
      </c>
      <c r="O859" t="s">
        <v>104</v>
      </c>
      <c r="P859" t="s">
        <v>46</v>
      </c>
    </row>
    <row r="860" spans="1:16" x14ac:dyDescent="0.3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s="2">
        <f t="shared" si="68"/>
        <v>62841000000</v>
      </c>
      <c r="K860" s="2">
        <f t="shared" si="65"/>
        <v>89716000000</v>
      </c>
      <c r="L860" s="2">
        <f t="shared" si="66"/>
        <v>26875000000</v>
      </c>
      <c r="M860" s="10">
        <f t="shared" si="69"/>
        <v>1</v>
      </c>
      <c r="N860" s="10">
        <f t="shared" si="67"/>
        <v>0.29955637790360695</v>
      </c>
      <c r="O860" t="s">
        <v>104</v>
      </c>
      <c r="P860" t="s">
        <v>46</v>
      </c>
    </row>
    <row r="861" spans="1:16" x14ac:dyDescent="0.3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s="2">
        <f t="shared" si="68"/>
        <v>3357000000</v>
      </c>
      <c r="K861" s="2">
        <f t="shared" si="65"/>
        <v>4702000000</v>
      </c>
      <c r="L861" s="2">
        <f t="shared" si="66"/>
        <v>1345000000</v>
      </c>
      <c r="M861" s="10">
        <f t="shared" si="69"/>
        <v>0.38750618097906708</v>
      </c>
      <c r="N861" s="10">
        <f t="shared" si="67"/>
        <v>0.11084555793637713</v>
      </c>
      <c r="O861" t="s">
        <v>333</v>
      </c>
      <c r="P861" t="s">
        <v>18</v>
      </c>
    </row>
    <row r="862" spans="1:16" x14ac:dyDescent="0.3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s="2">
        <f t="shared" si="68"/>
        <v>3453000000</v>
      </c>
      <c r="K862" s="2">
        <f t="shared" si="65"/>
        <v>4803000000</v>
      </c>
      <c r="L862" s="2">
        <f t="shared" si="66"/>
        <v>1350000000</v>
      </c>
      <c r="M862" s="10">
        <f t="shared" si="69"/>
        <v>0.3830143540669857</v>
      </c>
      <c r="N862" s="10">
        <f t="shared" si="67"/>
        <v>0.1076555023923445</v>
      </c>
      <c r="O862" t="s">
        <v>333</v>
      </c>
      <c r="P862" t="s">
        <v>18</v>
      </c>
    </row>
    <row r="863" spans="1:16" x14ac:dyDescent="0.3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s="2">
        <f t="shared" si="68"/>
        <v>3777000000</v>
      </c>
      <c r="K863" s="2">
        <f t="shared" si="65"/>
        <v>5100000000</v>
      </c>
      <c r="L863" s="2">
        <f t="shared" si="66"/>
        <v>1323000000</v>
      </c>
      <c r="M863" s="10">
        <f t="shared" si="69"/>
        <v>0.3776099511328298</v>
      </c>
      <c r="N863" s="10">
        <f t="shared" si="67"/>
        <v>9.7956463793869394E-2</v>
      </c>
      <c r="O863" t="s">
        <v>333</v>
      </c>
      <c r="P863" t="s">
        <v>18</v>
      </c>
    </row>
    <row r="864" spans="1:16" x14ac:dyDescent="0.3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s="2">
        <f t="shared" si="68"/>
        <v>4168000000</v>
      </c>
      <c r="K864" s="2">
        <f t="shared" si="65"/>
        <v>5269000000</v>
      </c>
      <c r="L864" s="2">
        <f t="shared" si="66"/>
        <v>1101000000</v>
      </c>
      <c r="M864" s="10">
        <f t="shared" si="69"/>
        <v>0.36496502043360812</v>
      </c>
      <c r="N864" s="10">
        <f t="shared" si="67"/>
        <v>7.6262381381173375E-2</v>
      </c>
      <c r="O864" t="s">
        <v>333</v>
      </c>
      <c r="P864" t="s">
        <v>18</v>
      </c>
    </row>
    <row r="865" spans="1:16" x14ac:dyDescent="0.3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s="2">
        <f t="shared" si="68"/>
        <v>3872000000</v>
      </c>
      <c r="K865" s="2">
        <f t="shared" si="65"/>
        <v>5434000000</v>
      </c>
      <c r="L865" s="2">
        <f t="shared" si="66"/>
        <v>1562000000</v>
      </c>
      <c r="M865" s="10">
        <f t="shared" si="69"/>
        <v>0.38275692047615695</v>
      </c>
      <c r="N865" s="10">
        <f t="shared" si="67"/>
        <v>0.11002324434739734</v>
      </c>
      <c r="O865" t="s">
        <v>123</v>
      </c>
      <c r="P865" t="s">
        <v>35</v>
      </c>
    </row>
    <row r="866" spans="1:16" x14ac:dyDescent="0.3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s="2">
        <f t="shared" si="68"/>
        <v>3266000000</v>
      </c>
      <c r="K866" s="2">
        <f t="shared" si="65"/>
        <v>6103000000</v>
      </c>
      <c r="L866" s="2">
        <f t="shared" si="66"/>
        <v>2837000000</v>
      </c>
      <c r="M866" s="10">
        <f t="shared" si="69"/>
        <v>0.41258788534342883</v>
      </c>
      <c r="N866" s="10">
        <f t="shared" si="67"/>
        <v>0.19179286100594917</v>
      </c>
      <c r="O866" t="s">
        <v>123</v>
      </c>
      <c r="P866" t="s">
        <v>35</v>
      </c>
    </row>
    <row r="867" spans="1:16" x14ac:dyDescent="0.3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s="2">
        <f t="shared" si="68"/>
        <v>4039000000</v>
      </c>
      <c r="K867" s="2">
        <f t="shared" si="65"/>
        <v>5063000000</v>
      </c>
      <c r="L867" s="2">
        <f t="shared" si="66"/>
        <v>1024000000</v>
      </c>
      <c r="M867" s="10">
        <f t="shared" si="69"/>
        <v>0.34725651577503425</v>
      </c>
      <c r="N867" s="10">
        <f t="shared" si="67"/>
        <v>7.0233196159122088E-2</v>
      </c>
      <c r="O867" t="s">
        <v>123</v>
      </c>
      <c r="P867" t="s">
        <v>35</v>
      </c>
    </row>
    <row r="868" spans="1:16" x14ac:dyDescent="0.3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s="2">
        <f t="shared" si="68"/>
        <v>3590000000</v>
      </c>
      <c r="K868" s="2">
        <f t="shared" si="65"/>
        <v>4681000000</v>
      </c>
      <c r="L868" s="2">
        <f t="shared" si="66"/>
        <v>1091000000</v>
      </c>
      <c r="M868" s="10">
        <f t="shared" si="69"/>
        <v>0.34609981515711641</v>
      </c>
      <c r="N868" s="10">
        <f t="shared" si="67"/>
        <v>8.0665434380776335E-2</v>
      </c>
      <c r="O868" t="s">
        <v>123</v>
      </c>
      <c r="P868" t="s">
        <v>35</v>
      </c>
    </row>
    <row r="869" spans="1:16" x14ac:dyDescent="0.3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s="2">
        <f t="shared" si="68"/>
        <v>186869000</v>
      </c>
      <c r="K869" s="2">
        <f t="shared" si="65"/>
        <v>214130000</v>
      </c>
      <c r="L869" s="2">
        <f t="shared" si="66"/>
        <v>27261000</v>
      </c>
      <c r="M869" s="10">
        <f t="shared" si="69"/>
        <v>0.16630461712192746</v>
      </c>
      <c r="N869" s="10">
        <f t="shared" si="67"/>
        <v>2.1172326004580695E-2</v>
      </c>
      <c r="O869" t="s">
        <v>104</v>
      </c>
      <c r="P869" t="s">
        <v>46</v>
      </c>
    </row>
    <row r="870" spans="1:16" x14ac:dyDescent="0.3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s="2">
        <f t="shared" si="68"/>
        <v>207770000</v>
      </c>
      <c r="K870" s="2">
        <f t="shared" si="65"/>
        <v>263459000</v>
      </c>
      <c r="L870" s="2">
        <f t="shared" si="66"/>
        <v>55689000</v>
      </c>
      <c r="M870" s="10">
        <f t="shared" si="69"/>
        <v>0.17998697880195413</v>
      </c>
      <c r="N870" s="10">
        <f t="shared" si="67"/>
        <v>3.8044989400635484E-2</v>
      </c>
      <c r="O870" t="s">
        <v>104</v>
      </c>
      <c r="P870" t="s">
        <v>46</v>
      </c>
    </row>
    <row r="871" spans="1:16" x14ac:dyDescent="0.3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s="2">
        <f t="shared" si="68"/>
        <v>220857000</v>
      </c>
      <c r="K871" s="2">
        <f t="shared" si="65"/>
        <v>272444000</v>
      </c>
      <c r="L871" s="2">
        <f t="shared" si="66"/>
        <v>51587000</v>
      </c>
      <c r="M871" s="10">
        <f t="shared" si="69"/>
        <v>0.16740925628589665</v>
      </c>
      <c r="N871" s="10">
        <f t="shared" si="67"/>
        <v>3.1698775909987202E-2</v>
      </c>
      <c r="O871" t="s">
        <v>104</v>
      </c>
      <c r="P871" t="s">
        <v>46</v>
      </c>
    </row>
    <row r="872" spans="1:16" x14ac:dyDescent="0.3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s="2">
        <f t="shared" si="68"/>
        <v>237882000</v>
      </c>
      <c r="K872" s="2">
        <f t="shared" si="65"/>
        <v>297207000</v>
      </c>
      <c r="L872" s="2">
        <f t="shared" si="66"/>
        <v>59325000</v>
      </c>
      <c r="M872" s="10">
        <f t="shared" si="69"/>
        <v>0.16311108964642174</v>
      </c>
      <c r="N872" s="10">
        <f t="shared" si="67"/>
        <v>3.2558336086545625E-2</v>
      </c>
      <c r="O872" t="s">
        <v>104</v>
      </c>
      <c r="P872" t="s">
        <v>46</v>
      </c>
    </row>
    <row r="873" spans="1:16" x14ac:dyDescent="0.3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s="2">
        <f t="shared" si="68"/>
        <v>338351000</v>
      </c>
      <c r="K873" s="2">
        <f t="shared" si="65"/>
        <v>586399000</v>
      </c>
      <c r="L873" s="2">
        <f t="shared" si="66"/>
        <v>248048000</v>
      </c>
      <c r="M873" s="10">
        <f t="shared" si="69"/>
        <v>0.7391214472889801</v>
      </c>
      <c r="N873" s="10">
        <f t="shared" si="67"/>
        <v>0.31264991372280126</v>
      </c>
      <c r="O873" t="s">
        <v>52</v>
      </c>
      <c r="P873" t="s">
        <v>51</v>
      </c>
    </row>
    <row r="874" spans="1:16" x14ac:dyDescent="0.3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s="2">
        <f t="shared" si="68"/>
        <v>352183000</v>
      </c>
      <c r="K874" s="2">
        <f t="shared" si="65"/>
        <v>640029000</v>
      </c>
      <c r="L874" s="2">
        <f t="shared" si="66"/>
        <v>287846000</v>
      </c>
      <c r="M874" s="10">
        <f t="shared" si="69"/>
        <v>0.74290068680377974</v>
      </c>
      <c r="N874" s="10">
        <f t="shared" si="67"/>
        <v>0.33411140916071114</v>
      </c>
      <c r="O874" t="s">
        <v>52</v>
      </c>
      <c r="P874" t="s">
        <v>51</v>
      </c>
    </row>
    <row r="875" spans="1:16" x14ac:dyDescent="0.3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s="2">
        <f t="shared" si="68"/>
        <v>380275000</v>
      </c>
      <c r="K875" s="2">
        <f t="shared" si="65"/>
        <v>735280000</v>
      </c>
      <c r="L875" s="2">
        <f t="shared" si="66"/>
        <v>355005000</v>
      </c>
      <c r="M875" s="10">
        <f t="shared" si="69"/>
        <v>0.73979496869393913</v>
      </c>
      <c r="N875" s="10">
        <f t="shared" si="67"/>
        <v>0.35718489944129017</v>
      </c>
      <c r="O875" t="s">
        <v>52</v>
      </c>
      <c r="P875" t="s">
        <v>51</v>
      </c>
    </row>
    <row r="876" spans="1:16" x14ac:dyDescent="0.3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s="2">
        <f t="shared" si="68"/>
        <v>467262000</v>
      </c>
      <c r="K876" s="2">
        <f t="shared" si="65"/>
        <v>862292000</v>
      </c>
      <c r="L876" s="2">
        <f t="shared" si="66"/>
        <v>395030000</v>
      </c>
      <c r="M876" s="10">
        <f t="shared" si="69"/>
        <v>0.73904260397730825</v>
      </c>
      <c r="N876" s="10">
        <f t="shared" si="67"/>
        <v>0.33856744565548108</v>
      </c>
      <c r="O876" t="s">
        <v>52</v>
      </c>
      <c r="P876" t="s">
        <v>51</v>
      </c>
    </row>
    <row r="877" spans="1:16" x14ac:dyDescent="0.3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s="2">
        <f t="shared" si="68"/>
        <v>875644000</v>
      </c>
      <c r="K877" s="2">
        <f t="shared" si="65"/>
        <v>1605329000</v>
      </c>
      <c r="L877" s="2">
        <f t="shared" si="66"/>
        <v>729685000</v>
      </c>
      <c r="M877" s="10">
        <f t="shared" si="69"/>
        <v>0.56470371794380214</v>
      </c>
      <c r="N877" s="10">
        <f t="shared" si="67"/>
        <v>0.25667999047411671</v>
      </c>
      <c r="O877" t="s">
        <v>67</v>
      </c>
      <c r="P877" t="s">
        <v>21</v>
      </c>
    </row>
    <row r="878" spans="1:16" x14ac:dyDescent="0.3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s="2">
        <f t="shared" si="68"/>
        <v>924376000</v>
      </c>
      <c r="K878" s="2">
        <f t="shared" si="65"/>
        <v>1696446000</v>
      </c>
      <c r="L878" s="2">
        <f t="shared" si="66"/>
        <v>772070000</v>
      </c>
      <c r="M878" s="10">
        <f t="shared" si="69"/>
        <v>0.5791088165253867</v>
      </c>
      <c r="N878" s="10">
        <f t="shared" si="67"/>
        <v>0.26355837083806694</v>
      </c>
      <c r="O878" t="s">
        <v>67</v>
      </c>
      <c r="P878" t="s">
        <v>21</v>
      </c>
    </row>
    <row r="879" spans="1:16" x14ac:dyDescent="0.3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s="2">
        <f t="shared" si="68"/>
        <v>937480000</v>
      </c>
      <c r="K879" s="2">
        <f t="shared" si="65"/>
        <v>1598820000</v>
      </c>
      <c r="L879" s="2">
        <f t="shared" si="66"/>
        <v>661340000</v>
      </c>
      <c r="M879" s="10">
        <f t="shared" si="69"/>
        <v>0.56815641802967898</v>
      </c>
      <c r="N879" s="10">
        <f t="shared" si="67"/>
        <v>0.2350136760234097</v>
      </c>
      <c r="O879" t="s">
        <v>67</v>
      </c>
      <c r="P879" t="s">
        <v>21</v>
      </c>
    </row>
    <row r="880" spans="1:16" x14ac:dyDescent="0.3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s="2">
        <f t="shared" si="68"/>
        <v>860657000</v>
      </c>
      <c r="K880" s="2">
        <f t="shared" si="65"/>
        <v>1821102000</v>
      </c>
      <c r="L880" s="2">
        <f t="shared" si="66"/>
        <v>960445000</v>
      </c>
      <c r="M880" s="10">
        <f t="shared" si="69"/>
        <v>0.61018806209295851</v>
      </c>
      <c r="N880" s="10">
        <f t="shared" si="67"/>
        <v>0.32181177841596548</v>
      </c>
      <c r="O880" t="s">
        <v>67</v>
      </c>
      <c r="P880" t="s">
        <v>21</v>
      </c>
    </row>
    <row r="881" spans="1:16" x14ac:dyDescent="0.3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s="2">
        <f t="shared" si="68"/>
        <v>3706000000</v>
      </c>
      <c r="K881" s="2">
        <f t="shared" si="65"/>
        <v>6609000000</v>
      </c>
      <c r="L881" s="2">
        <f t="shared" si="66"/>
        <v>2903000000</v>
      </c>
      <c r="M881" s="10">
        <f t="shared" si="69"/>
        <v>0.33786616226164301</v>
      </c>
      <c r="N881" s="10">
        <f t="shared" si="67"/>
        <v>0.14840754562650171</v>
      </c>
      <c r="O881" t="s">
        <v>141</v>
      </c>
      <c r="P881" t="s">
        <v>35</v>
      </c>
    </row>
    <row r="882" spans="1:16" x14ac:dyDescent="0.3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s="2">
        <f t="shared" si="68"/>
        <v>4162000000</v>
      </c>
      <c r="K882" s="2">
        <f t="shared" si="65"/>
        <v>6683000000</v>
      </c>
      <c r="L882" s="2">
        <f t="shared" si="66"/>
        <v>2521000000</v>
      </c>
      <c r="M882" s="10">
        <f t="shared" si="69"/>
        <v>0.33882579598458729</v>
      </c>
      <c r="N882" s="10">
        <f t="shared" si="67"/>
        <v>0.12781383086595011</v>
      </c>
      <c r="O882" t="s">
        <v>141</v>
      </c>
      <c r="P882" t="s">
        <v>35</v>
      </c>
    </row>
    <row r="883" spans="1:16" x14ac:dyDescent="0.3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s="2">
        <f t="shared" si="68"/>
        <v>5011000000</v>
      </c>
      <c r="K883" s="2">
        <f t="shared" si="65"/>
        <v>6624000000</v>
      </c>
      <c r="L883" s="2">
        <f t="shared" si="66"/>
        <v>1613000000</v>
      </c>
      <c r="M883" s="10">
        <f t="shared" si="69"/>
        <v>0.35630143617879617</v>
      </c>
      <c r="N883" s="10">
        <f t="shared" si="67"/>
        <v>8.676241191974611E-2</v>
      </c>
      <c r="O883" t="s">
        <v>141</v>
      </c>
      <c r="P883" t="s">
        <v>35</v>
      </c>
    </row>
    <row r="884" spans="1:16" x14ac:dyDescent="0.3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s="2">
        <f t="shared" si="68"/>
        <v>3334000000</v>
      </c>
      <c r="K884" s="2">
        <f t="shared" si="65"/>
        <v>6651000000</v>
      </c>
      <c r="L884" s="2">
        <f t="shared" si="66"/>
        <v>3317000000</v>
      </c>
      <c r="M884" s="10">
        <f t="shared" si="69"/>
        <v>0.36539940665860893</v>
      </c>
      <c r="N884" s="10">
        <f t="shared" si="67"/>
        <v>0.18223272167893639</v>
      </c>
      <c r="O884" t="s">
        <v>141</v>
      </c>
      <c r="P884" t="s">
        <v>35</v>
      </c>
    </row>
    <row r="885" spans="1:16" x14ac:dyDescent="0.3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s="2">
        <f t="shared" si="68"/>
        <v>2813000000</v>
      </c>
      <c r="K885" s="2">
        <f t="shared" si="65"/>
        <v>6705000000</v>
      </c>
      <c r="L885" s="2">
        <f t="shared" si="66"/>
        <v>3892000000</v>
      </c>
      <c r="M885" s="10">
        <f t="shared" si="69"/>
        <v>0.47654584221748397</v>
      </c>
      <c r="N885" s="10">
        <f t="shared" si="67"/>
        <v>0.27661691542288558</v>
      </c>
      <c r="O885" t="s">
        <v>340</v>
      </c>
      <c r="P885" t="s">
        <v>82</v>
      </c>
    </row>
    <row r="886" spans="1:16" x14ac:dyDescent="0.3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s="2">
        <f t="shared" si="68"/>
        <v>3069000000</v>
      </c>
      <c r="K886" s="2">
        <f t="shared" si="65"/>
        <v>7791000000</v>
      </c>
      <c r="L886" s="2">
        <f t="shared" si="66"/>
        <v>4722000000</v>
      </c>
      <c r="M886" s="10">
        <f t="shared" si="69"/>
        <v>0.4801553062985332</v>
      </c>
      <c r="N886" s="10">
        <f t="shared" si="67"/>
        <v>0.29101442129914951</v>
      </c>
      <c r="O886" t="s">
        <v>340</v>
      </c>
      <c r="P886" t="s">
        <v>82</v>
      </c>
    </row>
    <row r="887" spans="1:16" x14ac:dyDescent="0.3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s="2">
        <f t="shared" si="68"/>
        <v>3435000000</v>
      </c>
      <c r="K887" s="2">
        <f t="shared" si="65"/>
        <v>7951000000</v>
      </c>
      <c r="L887" s="2">
        <f t="shared" si="66"/>
        <v>4516000000</v>
      </c>
      <c r="M887" s="10">
        <f t="shared" si="69"/>
        <v>0.55203776990904674</v>
      </c>
      <c r="N887" s="10">
        <f t="shared" si="67"/>
        <v>0.31354578907172115</v>
      </c>
      <c r="O887" t="s">
        <v>340</v>
      </c>
      <c r="P887" t="s">
        <v>82</v>
      </c>
    </row>
    <row r="888" spans="1:16" x14ac:dyDescent="0.3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s="2">
        <f t="shared" si="68"/>
        <v>3298000000</v>
      </c>
      <c r="K888" s="2">
        <f t="shared" si="65"/>
        <v>7257000000</v>
      </c>
      <c r="L888" s="2">
        <f t="shared" si="66"/>
        <v>3959000000</v>
      </c>
      <c r="M888" s="10">
        <f t="shared" si="69"/>
        <v>0.5557512635931996</v>
      </c>
      <c r="N888" s="10">
        <f t="shared" si="67"/>
        <v>0.30318578649104</v>
      </c>
      <c r="O888" t="s">
        <v>340</v>
      </c>
      <c r="P888" t="s">
        <v>82</v>
      </c>
    </row>
    <row r="889" spans="1:16" x14ac:dyDescent="0.3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s="2">
        <f t="shared" si="68"/>
        <v>731767000</v>
      </c>
      <c r="K889" s="2">
        <f t="shared" si="65"/>
        <v>1464362000</v>
      </c>
      <c r="L889" s="2">
        <f t="shared" si="66"/>
        <v>732595000</v>
      </c>
      <c r="M889" s="10">
        <f t="shared" si="69"/>
        <v>0.13357532707375053</v>
      </c>
      <c r="N889" s="10">
        <f t="shared" si="67"/>
        <v>6.6825427549741315E-2</v>
      </c>
      <c r="O889" t="s">
        <v>78</v>
      </c>
      <c r="P889" t="s">
        <v>18</v>
      </c>
    </row>
    <row r="890" spans="1:16" x14ac:dyDescent="0.3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s="2">
        <f t="shared" si="68"/>
        <v>819048000</v>
      </c>
      <c r="K890" s="2">
        <f t="shared" si="65"/>
        <v>1648701000</v>
      </c>
      <c r="L890" s="2">
        <f t="shared" si="66"/>
        <v>829653000</v>
      </c>
      <c r="M890" s="10">
        <f t="shared" si="69"/>
        <v>0.13111673263058243</v>
      </c>
      <c r="N890" s="10">
        <f t="shared" si="67"/>
        <v>6.5980059802936128E-2</v>
      </c>
      <c r="O890" t="s">
        <v>78</v>
      </c>
      <c r="P890" t="s">
        <v>18</v>
      </c>
    </row>
    <row r="891" spans="1:16" x14ac:dyDescent="0.3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s="2">
        <f t="shared" si="68"/>
        <v>890431000</v>
      </c>
      <c r="K891" s="2">
        <f t="shared" si="65"/>
        <v>1887527000</v>
      </c>
      <c r="L891" s="2">
        <f t="shared" si="66"/>
        <v>997096000</v>
      </c>
      <c r="M891" s="10">
        <f t="shared" si="69"/>
        <v>0.13228429243388118</v>
      </c>
      <c r="N891" s="10">
        <f t="shared" si="67"/>
        <v>6.9879868658118918E-2</v>
      </c>
      <c r="O891" t="s">
        <v>78</v>
      </c>
      <c r="P891" t="s">
        <v>18</v>
      </c>
    </row>
    <row r="892" spans="1:16" x14ac:dyDescent="0.3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s="2">
        <f t="shared" si="68"/>
        <v>959899000</v>
      </c>
      <c r="K892" s="2">
        <f t="shared" si="65"/>
        <v>2018760000</v>
      </c>
      <c r="L892" s="2">
        <f t="shared" si="66"/>
        <v>1058861000</v>
      </c>
      <c r="M892" s="10">
        <f t="shared" si="69"/>
        <v>0.13325434374004719</v>
      </c>
      <c r="N892" s="10">
        <f t="shared" si="67"/>
        <v>6.9893314543051255E-2</v>
      </c>
      <c r="O892" t="s">
        <v>78</v>
      </c>
      <c r="P892" t="s">
        <v>18</v>
      </c>
    </row>
    <row r="893" spans="1:16" x14ac:dyDescent="0.3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s="2">
        <f t="shared" si="68"/>
        <v>18185000000</v>
      </c>
      <c r="K893" s="2">
        <f t="shared" si="65"/>
        <v>28964000000</v>
      </c>
      <c r="L893" s="2">
        <f t="shared" si="66"/>
        <v>10779000000</v>
      </c>
      <c r="M893" s="10">
        <f t="shared" si="69"/>
        <v>0.60320303225940819</v>
      </c>
      <c r="N893" s="10">
        <f t="shared" si="67"/>
        <v>0.22448299560572296</v>
      </c>
      <c r="O893" t="s">
        <v>213</v>
      </c>
      <c r="P893" t="s">
        <v>35</v>
      </c>
    </row>
    <row r="894" spans="1:16" x14ac:dyDescent="0.3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s="2">
        <f t="shared" si="68"/>
        <v>18205000000</v>
      </c>
      <c r="K894" s="2">
        <f t="shared" si="65"/>
        <v>28433000000</v>
      </c>
      <c r="L894" s="2">
        <f t="shared" si="66"/>
        <v>10228000000</v>
      </c>
      <c r="M894" s="10">
        <f t="shared" si="69"/>
        <v>0.60684253212105688</v>
      </c>
      <c r="N894" s="10">
        <f t="shared" si="67"/>
        <v>0.21829512955137234</v>
      </c>
      <c r="O894" t="s">
        <v>213</v>
      </c>
      <c r="P894" t="s">
        <v>35</v>
      </c>
    </row>
    <row r="895" spans="1:16" x14ac:dyDescent="0.3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s="2">
        <f t="shared" si="68"/>
        <v>18401000000</v>
      </c>
      <c r="K895" s="2">
        <f t="shared" si="65"/>
        <v>28109000000</v>
      </c>
      <c r="L895" s="2">
        <f t="shared" si="66"/>
        <v>9708000000</v>
      </c>
      <c r="M895" s="10">
        <f t="shared" si="69"/>
        <v>0.61109178659941743</v>
      </c>
      <c r="N895" s="10">
        <f t="shared" si="67"/>
        <v>0.21105265446323754</v>
      </c>
      <c r="O895" t="s">
        <v>213</v>
      </c>
      <c r="P895" t="s">
        <v>35</v>
      </c>
    </row>
    <row r="896" spans="1:16" x14ac:dyDescent="0.3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s="2">
        <f t="shared" si="68"/>
        <v>18084000000</v>
      </c>
      <c r="K896" s="2">
        <f t="shared" si="65"/>
        <v>26812000000</v>
      </c>
      <c r="L896" s="2">
        <f t="shared" si="66"/>
        <v>8728000000</v>
      </c>
      <c r="M896" s="10">
        <f t="shared" si="69"/>
        <v>0.60531900483135415</v>
      </c>
      <c r="N896" s="10">
        <f t="shared" si="67"/>
        <v>0.19704700410890866</v>
      </c>
      <c r="O896" t="s">
        <v>213</v>
      </c>
      <c r="P896" t="s">
        <v>35</v>
      </c>
    </row>
    <row r="897" spans="1:16" x14ac:dyDescent="0.3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s="2">
        <f t="shared" si="68"/>
        <v>675827000</v>
      </c>
      <c r="K897" s="2">
        <f t="shared" si="65"/>
        <v>1306566000</v>
      </c>
      <c r="L897" s="2">
        <f t="shared" si="66"/>
        <v>630739000</v>
      </c>
      <c r="M897" s="10">
        <f t="shared" si="69"/>
        <v>0.59886640522300638</v>
      </c>
      <c r="N897" s="10">
        <f t="shared" si="67"/>
        <v>0.28910012778838096</v>
      </c>
      <c r="O897" t="s">
        <v>288</v>
      </c>
      <c r="P897" t="s">
        <v>18</v>
      </c>
    </row>
    <row r="898" spans="1:16" x14ac:dyDescent="0.3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s="2">
        <f t="shared" si="68"/>
        <v>1006600000</v>
      </c>
      <c r="K898" s="2">
        <f t="shared" ref="K898:K961" si="70">E898 - F898</f>
        <v>2016100000</v>
      </c>
      <c r="L898" s="2">
        <f t="shared" ref="L898:L961" si="71">K898 - J898</f>
        <v>1009500000</v>
      </c>
      <c r="M898" s="10">
        <f t="shared" si="69"/>
        <v>0.60894647819258185</v>
      </c>
      <c r="N898" s="10">
        <f t="shared" ref="N898:N961" si="72">L898 / E898</f>
        <v>0.30491119971003988</v>
      </c>
      <c r="O898" t="s">
        <v>288</v>
      </c>
      <c r="P898" t="s">
        <v>18</v>
      </c>
    </row>
    <row r="899" spans="1:16" x14ac:dyDescent="0.3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s="2">
        <f t="shared" ref="J899:J962" si="73">G899 + H899 + I899</f>
        <v>1389900000</v>
      </c>
      <c r="K899" s="2">
        <f t="shared" si="70"/>
        <v>2647700000</v>
      </c>
      <c r="L899" s="2">
        <f t="shared" si="71"/>
        <v>1257800000</v>
      </c>
      <c r="M899" s="10">
        <f t="shared" ref="M899:M962" si="74">1-(F899/E899)</f>
        <v>0.60567310991650469</v>
      </c>
      <c r="N899" s="10">
        <f t="shared" si="72"/>
        <v>0.28772732471691637</v>
      </c>
      <c r="O899" t="s">
        <v>288</v>
      </c>
      <c r="P899" t="s">
        <v>18</v>
      </c>
    </row>
    <row r="900" spans="1:16" x14ac:dyDescent="0.3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s="2">
        <f t="shared" si="73"/>
        <v>1611200000</v>
      </c>
      <c r="K900" s="2">
        <f t="shared" si="70"/>
        <v>2797200000</v>
      </c>
      <c r="L900" s="2">
        <f t="shared" si="71"/>
        <v>1186000000</v>
      </c>
      <c r="M900" s="10">
        <f t="shared" si="74"/>
        <v>0.59362067867829627</v>
      </c>
      <c r="N900" s="10">
        <f t="shared" si="72"/>
        <v>0.25169245134865559</v>
      </c>
      <c r="O900" t="s">
        <v>288</v>
      </c>
      <c r="P900" t="s">
        <v>18</v>
      </c>
    </row>
    <row r="901" spans="1:16" x14ac:dyDescent="0.3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s="2">
        <f t="shared" si="73"/>
        <v>17129000000</v>
      </c>
      <c r="K901" s="2">
        <f t="shared" si="70"/>
        <v>19893000000</v>
      </c>
      <c r="L901" s="2">
        <f t="shared" si="71"/>
        <v>2764000000</v>
      </c>
      <c r="M901" s="10">
        <f t="shared" si="74"/>
        <v>0.20589118082364755</v>
      </c>
      <c r="N901" s="10">
        <f t="shared" si="72"/>
        <v>2.8607209762055084E-2</v>
      </c>
      <c r="O901" t="s">
        <v>345</v>
      </c>
      <c r="P901" t="s">
        <v>35</v>
      </c>
    </row>
    <row r="902" spans="1:16" x14ac:dyDescent="0.3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s="2">
        <f t="shared" si="73"/>
        <v>17512000000</v>
      </c>
      <c r="K902" s="2">
        <f t="shared" si="70"/>
        <v>20237000000</v>
      </c>
      <c r="L902" s="2">
        <f t="shared" si="71"/>
        <v>2725000000</v>
      </c>
      <c r="M902" s="10">
        <f t="shared" si="74"/>
        <v>0.20571283354510805</v>
      </c>
      <c r="N902" s="10">
        <f t="shared" si="72"/>
        <v>2.770012706480305E-2</v>
      </c>
      <c r="O902" t="s">
        <v>345</v>
      </c>
      <c r="P902" t="s">
        <v>35</v>
      </c>
    </row>
    <row r="903" spans="1:16" x14ac:dyDescent="0.3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s="2">
        <f t="shared" si="73"/>
        <v>19816000000</v>
      </c>
      <c r="K903" s="2">
        <f t="shared" si="70"/>
        <v>22953000000</v>
      </c>
      <c r="L903" s="2">
        <f t="shared" si="71"/>
        <v>3137000000</v>
      </c>
      <c r="M903" s="10">
        <f t="shared" si="74"/>
        <v>0.21161665053242984</v>
      </c>
      <c r="N903" s="10">
        <f t="shared" si="72"/>
        <v>2.8921772000184393E-2</v>
      </c>
      <c r="O903" t="s">
        <v>345</v>
      </c>
      <c r="P903" t="s">
        <v>35</v>
      </c>
    </row>
    <row r="904" spans="1:16" x14ac:dyDescent="0.3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s="2">
        <f t="shared" si="73"/>
        <v>20758000000</v>
      </c>
      <c r="K904" s="2">
        <f t="shared" si="70"/>
        <v>24334000000</v>
      </c>
      <c r="L904" s="2">
        <f t="shared" si="71"/>
        <v>3576000000</v>
      </c>
      <c r="M904" s="10">
        <f t="shared" si="74"/>
        <v>0.22156059364472369</v>
      </c>
      <c r="N904" s="10">
        <f t="shared" si="72"/>
        <v>3.2559409997268508E-2</v>
      </c>
      <c r="O904" t="s">
        <v>345</v>
      </c>
      <c r="P904" t="s">
        <v>35</v>
      </c>
    </row>
    <row r="905" spans="1:16" x14ac:dyDescent="0.3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s="2">
        <f t="shared" si="73"/>
        <v>5100000000</v>
      </c>
      <c r="K905" s="2">
        <f t="shared" si="70"/>
        <v>6990000000</v>
      </c>
      <c r="L905" s="2">
        <f t="shared" si="71"/>
        <v>1890000000</v>
      </c>
      <c r="M905" s="10">
        <f t="shared" si="74"/>
        <v>0.36257067275273613</v>
      </c>
      <c r="N905" s="10">
        <f t="shared" si="72"/>
        <v>9.8034130400954406E-2</v>
      </c>
      <c r="O905" t="s">
        <v>196</v>
      </c>
      <c r="P905" t="s">
        <v>18</v>
      </c>
    </row>
    <row r="906" spans="1:16" x14ac:dyDescent="0.3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s="2">
        <f t="shared" si="73"/>
        <v>5202000000</v>
      </c>
      <c r="K906" s="2">
        <f t="shared" si="70"/>
        <v>6944000000</v>
      </c>
      <c r="L906" s="2">
        <f t="shared" si="71"/>
        <v>1742000000</v>
      </c>
      <c r="M906" s="10">
        <f t="shared" si="74"/>
        <v>0.36487835636592925</v>
      </c>
      <c r="N906" s="10">
        <f t="shared" si="72"/>
        <v>9.1534864168987443E-2</v>
      </c>
      <c r="O906" t="s">
        <v>196</v>
      </c>
      <c r="P906" t="s">
        <v>18</v>
      </c>
    </row>
    <row r="907" spans="1:16" x14ac:dyDescent="0.3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s="2">
        <f t="shared" si="73"/>
        <v>5236000000</v>
      </c>
      <c r="K907" s="2">
        <f t="shared" si="70"/>
        <v>6925000000</v>
      </c>
      <c r="L907" s="2">
        <f t="shared" si="71"/>
        <v>1689000000</v>
      </c>
      <c r="M907" s="10">
        <f t="shared" si="74"/>
        <v>0.36403301266887456</v>
      </c>
      <c r="N907" s="10">
        <f t="shared" si="72"/>
        <v>8.8787257530357988E-2</v>
      </c>
      <c r="O907" t="s">
        <v>196</v>
      </c>
      <c r="P907" t="s">
        <v>18</v>
      </c>
    </row>
    <row r="908" spans="1:16" x14ac:dyDescent="0.3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s="2">
        <f t="shared" si="73"/>
        <v>5386000000</v>
      </c>
      <c r="K908" s="2">
        <f t="shared" si="70"/>
        <v>6939000000</v>
      </c>
      <c r="L908" s="2">
        <f t="shared" si="71"/>
        <v>1553000000</v>
      </c>
      <c r="M908" s="10">
        <f t="shared" si="74"/>
        <v>0.36133097271401793</v>
      </c>
      <c r="N908" s="10">
        <f t="shared" si="72"/>
        <v>8.0868569048114972E-2</v>
      </c>
      <c r="O908" t="s">
        <v>196</v>
      </c>
      <c r="P908" t="s">
        <v>18</v>
      </c>
    </row>
    <row r="909" spans="1:16" x14ac:dyDescent="0.3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s="2">
        <f t="shared" si="73"/>
        <v>825400000</v>
      </c>
      <c r="K909" s="2">
        <f t="shared" si="70"/>
        <v>1564000000</v>
      </c>
      <c r="L909" s="2">
        <f t="shared" si="71"/>
        <v>738600000</v>
      </c>
      <c r="M909" s="10">
        <f t="shared" si="74"/>
        <v>0.66011058118431598</v>
      </c>
      <c r="N909" s="10">
        <f t="shared" si="72"/>
        <v>0.31173764402988224</v>
      </c>
      <c r="O909" t="s">
        <v>177</v>
      </c>
      <c r="P909" t="s">
        <v>12</v>
      </c>
    </row>
    <row r="910" spans="1:16" x14ac:dyDescent="0.3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s="2">
        <f t="shared" si="73"/>
        <v>890100000</v>
      </c>
      <c r="K910" s="2">
        <f t="shared" si="70"/>
        <v>1699200000</v>
      </c>
      <c r="L910" s="2">
        <f t="shared" si="71"/>
        <v>809100000</v>
      </c>
      <c r="M910" s="10">
        <f t="shared" si="74"/>
        <v>0.65934577626013735</v>
      </c>
      <c r="N910" s="10">
        <f t="shared" si="72"/>
        <v>0.31395754918319041</v>
      </c>
      <c r="O910" t="s">
        <v>177</v>
      </c>
      <c r="P910" t="s">
        <v>12</v>
      </c>
    </row>
    <row r="911" spans="1:16" x14ac:dyDescent="0.3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s="2">
        <f t="shared" si="73"/>
        <v>855800000</v>
      </c>
      <c r="K911" s="2">
        <f t="shared" si="70"/>
        <v>1659600000</v>
      </c>
      <c r="L911" s="2">
        <f t="shared" si="71"/>
        <v>803800000</v>
      </c>
      <c r="M911" s="10">
        <f t="shared" si="74"/>
        <v>0.68612535141392428</v>
      </c>
      <c r="N911" s="10">
        <f t="shared" si="72"/>
        <v>0.3323135439060691</v>
      </c>
      <c r="O911" t="s">
        <v>177</v>
      </c>
      <c r="P911" t="s">
        <v>12</v>
      </c>
    </row>
    <row r="912" spans="1:16" x14ac:dyDescent="0.3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s="2">
        <f t="shared" si="73"/>
        <v>824600000</v>
      </c>
      <c r="K912" s="2">
        <f t="shared" si="70"/>
        <v>1643100000</v>
      </c>
      <c r="L912" s="2">
        <f t="shared" si="71"/>
        <v>818500000</v>
      </c>
      <c r="M912" s="10">
        <f t="shared" si="74"/>
        <v>0.70392425670465264</v>
      </c>
      <c r="N912" s="10">
        <f t="shared" si="72"/>
        <v>0.35065547082512211</v>
      </c>
      <c r="O912" t="s">
        <v>177</v>
      </c>
      <c r="P912" t="s">
        <v>12</v>
      </c>
    </row>
    <row r="913" spans="1:16" x14ac:dyDescent="0.3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s="2">
        <f t="shared" si="73"/>
        <v>2720000000</v>
      </c>
      <c r="K913" s="2">
        <f t="shared" si="70"/>
        <v>4386000000</v>
      </c>
      <c r="L913" s="2">
        <f t="shared" si="71"/>
        <v>1666000000</v>
      </c>
      <c r="M913" s="10">
        <f t="shared" si="74"/>
        <v>0.41935175446983464</v>
      </c>
      <c r="N913" s="10">
        <f t="shared" si="72"/>
        <v>0.15928865092265035</v>
      </c>
      <c r="O913" t="s">
        <v>256</v>
      </c>
      <c r="P913" t="s">
        <v>18</v>
      </c>
    </row>
    <row r="914" spans="1:16" x14ac:dyDescent="0.3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s="2">
        <f t="shared" si="73"/>
        <v>2686000000</v>
      </c>
      <c r="K914" s="2">
        <f t="shared" si="70"/>
        <v>4429000000</v>
      </c>
      <c r="L914" s="2">
        <f t="shared" si="71"/>
        <v>1743000000</v>
      </c>
      <c r="M914" s="10">
        <f t="shared" si="74"/>
        <v>0.41112039357653396</v>
      </c>
      <c r="N914" s="10">
        <f t="shared" si="72"/>
        <v>0.1617933723196881</v>
      </c>
      <c r="O914" t="s">
        <v>256</v>
      </c>
      <c r="P914" t="s">
        <v>18</v>
      </c>
    </row>
    <row r="915" spans="1:16" x14ac:dyDescent="0.3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s="2">
        <f t="shared" si="73"/>
        <v>2855000000</v>
      </c>
      <c r="K915" s="2">
        <f t="shared" si="70"/>
        <v>4808000000</v>
      </c>
      <c r="L915" s="2">
        <f t="shared" si="71"/>
        <v>1953000000</v>
      </c>
      <c r="M915" s="10">
        <f t="shared" si="74"/>
        <v>0.4197660206041558</v>
      </c>
      <c r="N915" s="10">
        <f t="shared" si="72"/>
        <v>0.17050811943425878</v>
      </c>
      <c r="O915" t="s">
        <v>256</v>
      </c>
      <c r="P915" t="s">
        <v>18</v>
      </c>
    </row>
    <row r="916" spans="1:16" x14ac:dyDescent="0.3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s="2">
        <f t="shared" si="73"/>
        <v>3012000000</v>
      </c>
      <c r="K916" s="2">
        <f t="shared" si="70"/>
        <v>5204000000</v>
      </c>
      <c r="L916" s="2">
        <f t="shared" si="71"/>
        <v>2192000000</v>
      </c>
      <c r="M916" s="10">
        <f t="shared" si="74"/>
        <v>0.42817179529373051</v>
      </c>
      <c r="N916" s="10">
        <f t="shared" si="72"/>
        <v>0.18035214744117162</v>
      </c>
      <c r="O916" t="s">
        <v>256</v>
      </c>
      <c r="P916" t="s">
        <v>18</v>
      </c>
    </row>
    <row r="917" spans="1:16" x14ac:dyDescent="0.3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s="2">
        <f t="shared" si="73"/>
        <v>371200000</v>
      </c>
      <c r="K917" s="2">
        <f t="shared" si="70"/>
        <v>695600000</v>
      </c>
      <c r="L917" s="2">
        <f t="shared" si="71"/>
        <v>324400000</v>
      </c>
      <c r="M917" s="10">
        <f t="shared" si="74"/>
        <v>0.20371943183482211</v>
      </c>
      <c r="N917" s="10">
        <f t="shared" si="72"/>
        <v>9.5006589544589251E-2</v>
      </c>
      <c r="O917" t="s">
        <v>163</v>
      </c>
      <c r="P917" t="s">
        <v>12</v>
      </c>
    </row>
    <row r="918" spans="1:16" x14ac:dyDescent="0.3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s="2">
        <f t="shared" si="73"/>
        <v>372300000</v>
      </c>
      <c r="K918" s="2">
        <f t="shared" si="70"/>
        <v>709900000</v>
      </c>
      <c r="L918" s="2">
        <f t="shared" si="71"/>
        <v>337600000</v>
      </c>
      <c r="M918" s="10">
        <f t="shared" si="74"/>
        <v>0.20415851834809617</v>
      </c>
      <c r="N918" s="10">
        <f t="shared" si="72"/>
        <v>9.7089612331761194E-2</v>
      </c>
      <c r="O918" t="s">
        <v>163</v>
      </c>
      <c r="P918" t="s">
        <v>12</v>
      </c>
    </row>
    <row r="919" spans="1:16" x14ac:dyDescent="0.3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s="2">
        <f t="shared" si="73"/>
        <v>458900000</v>
      </c>
      <c r="K919" s="2">
        <f t="shared" si="70"/>
        <v>790400000</v>
      </c>
      <c r="L919" s="2">
        <f t="shared" si="71"/>
        <v>331500000</v>
      </c>
      <c r="M919" s="10">
        <f t="shared" si="74"/>
        <v>0.20897337598815535</v>
      </c>
      <c r="N919" s="10">
        <f t="shared" si="72"/>
        <v>8.7645083679242786E-2</v>
      </c>
      <c r="O919" t="s">
        <v>163</v>
      </c>
      <c r="P919" t="s">
        <v>12</v>
      </c>
    </row>
    <row r="920" spans="1:16" x14ac:dyDescent="0.3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s="2">
        <f t="shared" si="73"/>
        <v>432600000</v>
      </c>
      <c r="K920" s="2">
        <f t="shared" si="70"/>
        <v>923200000</v>
      </c>
      <c r="L920" s="2">
        <f t="shared" si="71"/>
        <v>490600000</v>
      </c>
      <c r="M920" s="10">
        <f t="shared" si="74"/>
        <v>0.23567854590013271</v>
      </c>
      <c r="N920" s="10">
        <f t="shared" si="72"/>
        <v>0.12524252016746656</v>
      </c>
      <c r="O920" t="s">
        <v>163</v>
      </c>
      <c r="P920" t="s">
        <v>12</v>
      </c>
    </row>
    <row r="921" spans="1:16" x14ac:dyDescent="0.3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s="2">
        <f t="shared" si="73"/>
        <v>328595000</v>
      </c>
      <c r="K921" s="2">
        <f t="shared" si="70"/>
        <v>1014431000</v>
      </c>
      <c r="L921" s="2">
        <f t="shared" si="71"/>
        <v>685836000</v>
      </c>
      <c r="M921" s="10">
        <f t="shared" si="74"/>
        <v>0.17092076874927864</v>
      </c>
      <c r="N921" s="10">
        <f t="shared" si="72"/>
        <v>0.11555602732559463</v>
      </c>
      <c r="O921" t="s">
        <v>200</v>
      </c>
      <c r="P921" t="s">
        <v>18</v>
      </c>
    </row>
    <row r="922" spans="1:16" x14ac:dyDescent="0.3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s="2">
        <f t="shared" si="73"/>
        <v>521502000</v>
      </c>
      <c r="K922" s="2">
        <f t="shared" si="70"/>
        <v>1443540000</v>
      </c>
      <c r="L922" s="2">
        <f t="shared" si="71"/>
        <v>922038000</v>
      </c>
      <c r="M922" s="10">
        <f t="shared" si="74"/>
        <v>0.18554947086124962</v>
      </c>
      <c r="N922" s="10">
        <f t="shared" si="72"/>
        <v>0.11851674564886658</v>
      </c>
      <c r="O922" t="s">
        <v>200</v>
      </c>
      <c r="P922" t="s">
        <v>18</v>
      </c>
    </row>
    <row r="923" spans="1:16" x14ac:dyDescent="0.3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s="2">
        <f t="shared" si="73"/>
        <v>630421000</v>
      </c>
      <c r="K923" s="2">
        <f t="shared" si="70"/>
        <v>1716437000</v>
      </c>
      <c r="L923" s="2">
        <f t="shared" si="71"/>
        <v>1086016000</v>
      </c>
      <c r="M923" s="10">
        <f t="shared" si="74"/>
        <v>0.18117326901138353</v>
      </c>
      <c r="N923" s="10">
        <f t="shared" si="72"/>
        <v>0.1146311043858101</v>
      </c>
      <c r="O923" t="s">
        <v>200</v>
      </c>
      <c r="P923" t="s">
        <v>18</v>
      </c>
    </row>
    <row r="924" spans="1:16" x14ac:dyDescent="0.3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s="2">
        <f t="shared" si="73"/>
        <v>764117000</v>
      </c>
      <c r="K924" s="2">
        <f t="shared" si="70"/>
        <v>2026480000</v>
      </c>
      <c r="L924" s="2">
        <f t="shared" si="71"/>
        <v>1262363000</v>
      </c>
      <c r="M924" s="10">
        <f t="shared" si="74"/>
        <v>0.1850666835677337</v>
      </c>
      <c r="N924" s="10">
        <f t="shared" si="72"/>
        <v>0.11528430276568975</v>
      </c>
      <c r="O924" t="s">
        <v>200</v>
      </c>
      <c r="P924" t="s">
        <v>18</v>
      </c>
    </row>
    <row r="925" spans="1:16" x14ac:dyDescent="0.3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s="2">
        <f t="shared" si="73"/>
        <v>1200900000</v>
      </c>
      <c r="K925" s="2">
        <f t="shared" si="70"/>
        <v>2249700000</v>
      </c>
      <c r="L925" s="2">
        <f t="shared" si="71"/>
        <v>1048800000</v>
      </c>
      <c r="M925" s="10">
        <f t="shared" si="74"/>
        <v>0.39667454244101985</v>
      </c>
      <c r="N925" s="10">
        <f t="shared" si="72"/>
        <v>0.18492788376767641</v>
      </c>
      <c r="O925" t="s">
        <v>198</v>
      </c>
      <c r="P925" t="s">
        <v>24</v>
      </c>
    </row>
    <row r="926" spans="1:16" x14ac:dyDescent="0.3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s="2">
        <f t="shared" si="73"/>
        <v>1210500000</v>
      </c>
      <c r="K926" s="2">
        <f t="shared" si="70"/>
        <v>2223200000</v>
      </c>
      <c r="L926" s="2">
        <f t="shared" si="71"/>
        <v>1012700000</v>
      </c>
      <c r="M926" s="10">
        <f t="shared" si="74"/>
        <v>0.3827625983506362</v>
      </c>
      <c r="N926" s="10">
        <f t="shared" si="72"/>
        <v>0.17435394177298005</v>
      </c>
      <c r="O926" t="s">
        <v>198</v>
      </c>
      <c r="P926" t="s">
        <v>24</v>
      </c>
    </row>
    <row r="927" spans="1:16" x14ac:dyDescent="0.3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s="2">
        <f t="shared" si="73"/>
        <v>1274900000</v>
      </c>
      <c r="K927" s="2">
        <f t="shared" si="70"/>
        <v>2203100000</v>
      </c>
      <c r="L927" s="2">
        <f t="shared" si="71"/>
        <v>928200000</v>
      </c>
      <c r="M927" s="10">
        <f t="shared" si="74"/>
        <v>0.36647481535697646</v>
      </c>
      <c r="N927" s="10">
        <f t="shared" si="72"/>
        <v>0.15440149045179319</v>
      </c>
      <c r="O927" t="s">
        <v>198</v>
      </c>
      <c r="P927" t="s">
        <v>24</v>
      </c>
    </row>
    <row r="928" spans="1:16" x14ac:dyDescent="0.3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s="2">
        <f t="shared" si="73"/>
        <v>1786500000</v>
      </c>
      <c r="K928" s="2">
        <f t="shared" si="70"/>
        <v>2903300000</v>
      </c>
      <c r="L928" s="2">
        <f t="shared" si="71"/>
        <v>1116800000</v>
      </c>
      <c r="M928" s="10">
        <f t="shared" si="74"/>
        <v>0.33447771339039878</v>
      </c>
      <c r="N928" s="10">
        <f t="shared" si="72"/>
        <v>0.12866211218764761</v>
      </c>
      <c r="O928" t="s">
        <v>198</v>
      </c>
      <c r="P928" t="s">
        <v>24</v>
      </c>
    </row>
    <row r="929" spans="1:16" x14ac:dyDescent="0.3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s="2">
        <f t="shared" si="73"/>
        <v>1283436000</v>
      </c>
      <c r="K929" s="2">
        <f t="shared" si="70"/>
        <v>1724140000</v>
      </c>
      <c r="L929" s="2">
        <f t="shared" si="71"/>
        <v>440704000</v>
      </c>
      <c r="M929" s="10">
        <f t="shared" si="74"/>
        <v>0.41818318525902698</v>
      </c>
      <c r="N929" s="10">
        <f t="shared" si="72"/>
        <v>0.10689097316714084</v>
      </c>
      <c r="O929" t="s">
        <v>353</v>
      </c>
      <c r="P929" t="s">
        <v>18</v>
      </c>
    </row>
    <row r="930" spans="1:16" x14ac:dyDescent="0.3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s="2">
        <f t="shared" si="73"/>
        <v>1535049000</v>
      </c>
      <c r="K930" s="2">
        <f t="shared" si="70"/>
        <v>2075402000</v>
      </c>
      <c r="L930" s="2">
        <f t="shared" si="71"/>
        <v>540353000</v>
      </c>
      <c r="M930" s="10">
        <f t="shared" si="74"/>
        <v>0.40995368321913483</v>
      </c>
      <c r="N930" s="10">
        <f t="shared" si="72"/>
        <v>0.10673580472048748</v>
      </c>
      <c r="O930" t="s">
        <v>353</v>
      </c>
      <c r="P930" t="s">
        <v>18</v>
      </c>
    </row>
    <row r="931" spans="1:16" x14ac:dyDescent="0.3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s="2">
        <f t="shared" si="73"/>
        <v>1987239000</v>
      </c>
      <c r="K931" s="2">
        <f t="shared" si="70"/>
        <v>2651913000</v>
      </c>
      <c r="L931" s="2">
        <f t="shared" si="71"/>
        <v>664674000</v>
      </c>
      <c r="M931" s="10">
        <f t="shared" si="74"/>
        <v>0.39345516600435837</v>
      </c>
      <c r="N931" s="10">
        <f t="shared" si="72"/>
        <v>9.8615384067569686E-2</v>
      </c>
      <c r="O931" t="s">
        <v>353</v>
      </c>
      <c r="P931" t="s">
        <v>18</v>
      </c>
    </row>
    <row r="932" spans="1:16" x14ac:dyDescent="0.3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s="2">
        <f t="shared" si="73"/>
        <v>2109391000</v>
      </c>
      <c r="K932" s="2">
        <f t="shared" si="70"/>
        <v>2833529000</v>
      </c>
      <c r="L932" s="2">
        <f t="shared" si="71"/>
        <v>724138000</v>
      </c>
      <c r="M932" s="10">
        <f t="shared" si="74"/>
        <v>0.39394878064819938</v>
      </c>
      <c r="N932" s="10">
        <f t="shared" si="72"/>
        <v>0.10067773512147776</v>
      </c>
      <c r="O932" t="s">
        <v>353</v>
      </c>
      <c r="P932" t="s">
        <v>18</v>
      </c>
    </row>
    <row r="933" spans="1:16" x14ac:dyDescent="0.3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s="2">
        <f t="shared" si="73"/>
        <v>0</v>
      </c>
      <c r="K933" s="2">
        <f t="shared" si="70"/>
        <v>1308000000</v>
      </c>
      <c r="L933" s="2">
        <f t="shared" si="71"/>
        <v>1308000000</v>
      </c>
      <c r="M933" s="10">
        <f t="shared" si="74"/>
        <v>9.9794003204394577E-2</v>
      </c>
      <c r="N933" s="10">
        <f t="shared" si="72"/>
        <v>9.9794003204394605E-2</v>
      </c>
      <c r="O933" t="s">
        <v>163</v>
      </c>
      <c r="P933" t="s">
        <v>12</v>
      </c>
    </row>
    <row r="934" spans="1:16" x14ac:dyDescent="0.3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s="2">
        <f t="shared" si="73"/>
        <v>0</v>
      </c>
      <c r="K934" s="2">
        <f t="shared" si="70"/>
        <v>1117000000</v>
      </c>
      <c r="L934" s="2">
        <f t="shared" si="71"/>
        <v>1117000000</v>
      </c>
      <c r="M934" s="10">
        <f t="shared" si="74"/>
        <v>9.7810858143607682E-2</v>
      </c>
      <c r="N934" s="10">
        <f t="shared" si="72"/>
        <v>9.781085814360771E-2</v>
      </c>
      <c r="O934" t="s">
        <v>163</v>
      </c>
      <c r="P934" t="s">
        <v>12</v>
      </c>
    </row>
    <row r="935" spans="1:16" x14ac:dyDescent="0.3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s="2">
        <f t="shared" si="73"/>
        <v>0</v>
      </c>
      <c r="K935" s="2">
        <f t="shared" si="70"/>
        <v>1012000000</v>
      </c>
      <c r="L935" s="2">
        <f t="shared" si="71"/>
        <v>1012000000</v>
      </c>
      <c r="M935" s="10">
        <f t="shared" si="74"/>
        <v>9.2117240123793964E-2</v>
      </c>
      <c r="N935" s="10">
        <f t="shared" si="72"/>
        <v>9.2117240123793923E-2</v>
      </c>
      <c r="O935" t="s">
        <v>163</v>
      </c>
      <c r="P935" t="s">
        <v>12</v>
      </c>
    </row>
    <row r="936" spans="1:16" x14ac:dyDescent="0.3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s="2">
        <f t="shared" si="73"/>
        <v>0</v>
      </c>
      <c r="K936" s="2">
        <f t="shared" si="70"/>
        <v>890000000</v>
      </c>
      <c r="L936" s="2">
        <f t="shared" si="71"/>
        <v>890000000</v>
      </c>
      <c r="M936" s="10">
        <f t="shared" si="74"/>
        <v>8.503726351996943E-2</v>
      </c>
      <c r="N936" s="10">
        <f t="shared" si="72"/>
        <v>8.503726351996943E-2</v>
      </c>
      <c r="O936" t="s">
        <v>163</v>
      </c>
      <c r="P936" t="s">
        <v>12</v>
      </c>
    </row>
    <row r="937" spans="1:16" x14ac:dyDescent="0.3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s="2">
        <f t="shared" si="73"/>
        <v>386566000</v>
      </c>
      <c r="K937" s="2">
        <f t="shared" si="70"/>
        <v>959720000</v>
      </c>
      <c r="L937" s="2">
        <f t="shared" si="71"/>
        <v>573154000</v>
      </c>
      <c r="M937" s="10">
        <f t="shared" si="74"/>
        <v>0.74847375990067344</v>
      </c>
      <c r="N937" s="10">
        <f t="shared" si="72"/>
        <v>0.4469957168571152</v>
      </c>
      <c r="O937" t="s">
        <v>33</v>
      </c>
      <c r="P937" t="s">
        <v>21</v>
      </c>
    </row>
    <row r="938" spans="1:16" x14ac:dyDescent="0.3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s="2">
        <f t="shared" si="73"/>
        <v>410076000</v>
      </c>
      <c r="K938" s="2">
        <f t="shared" si="70"/>
        <v>1049806000</v>
      </c>
      <c r="L938" s="2">
        <f t="shared" si="71"/>
        <v>639730000</v>
      </c>
      <c r="M938" s="10">
        <f t="shared" si="74"/>
        <v>0.75613410103530287</v>
      </c>
      <c r="N938" s="10">
        <f t="shared" si="72"/>
        <v>0.46077243648380206</v>
      </c>
      <c r="O938" t="s">
        <v>33</v>
      </c>
      <c r="P938" t="s">
        <v>21</v>
      </c>
    </row>
    <row r="939" spans="1:16" x14ac:dyDescent="0.3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s="2">
        <f t="shared" si="73"/>
        <v>436713000</v>
      </c>
      <c r="K939" s="2">
        <f t="shared" si="70"/>
        <v>1119412000</v>
      </c>
      <c r="L939" s="2">
        <f t="shared" si="71"/>
        <v>682699000</v>
      </c>
      <c r="M939" s="10">
        <f t="shared" si="74"/>
        <v>0.75885187768745865</v>
      </c>
      <c r="N939" s="10">
        <f t="shared" si="72"/>
        <v>0.46280316634567997</v>
      </c>
      <c r="O939" t="s">
        <v>33</v>
      </c>
      <c r="P939" t="s">
        <v>21</v>
      </c>
    </row>
    <row r="940" spans="1:16" x14ac:dyDescent="0.3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s="2">
        <f t="shared" si="73"/>
        <v>446582000</v>
      </c>
      <c r="K940" s="2">
        <f t="shared" si="70"/>
        <v>1080135000</v>
      </c>
      <c r="L940" s="2">
        <f t="shared" si="71"/>
        <v>633553000</v>
      </c>
      <c r="M940" s="10">
        <f t="shared" si="74"/>
        <v>0.75855586206121628</v>
      </c>
      <c r="N940" s="10">
        <f t="shared" si="72"/>
        <v>0.44493081149714592</v>
      </c>
      <c r="O940" t="s">
        <v>33</v>
      </c>
      <c r="P940" t="s">
        <v>21</v>
      </c>
    </row>
    <row r="941" spans="1:16" x14ac:dyDescent="0.3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s="2">
        <f t="shared" si="73"/>
        <v>12117600000</v>
      </c>
      <c r="K941" s="2">
        <f t="shared" si="70"/>
        <v>17806900000</v>
      </c>
      <c r="L941" s="2">
        <f t="shared" si="71"/>
        <v>5689300000</v>
      </c>
      <c r="M941" s="10">
        <f t="shared" si="74"/>
        <v>0.78779741100896328</v>
      </c>
      <c r="N941" s="10">
        <f t="shared" si="72"/>
        <v>0.25170107152021376</v>
      </c>
      <c r="O941" t="s">
        <v>25</v>
      </c>
      <c r="P941" t="s">
        <v>24</v>
      </c>
    </row>
    <row r="942" spans="1:16" x14ac:dyDescent="0.3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s="2">
        <f t="shared" si="73"/>
        <v>12138000000</v>
      </c>
      <c r="K942" s="2">
        <f t="shared" si="70"/>
        <v>18205000000</v>
      </c>
      <c r="L942" s="2">
        <f t="shared" si="71"/>
        <v>6067000000</v>
      </c>
      <c r="M942" s="10">
        <f t="shared" si="74"/>
        <v>0.78764856293617036</v>
      </c>
      <c r="N942" s="10">
        <f t="shared" si="72"/>
        <v>0.26249183363547079</v>
      </c>
      <c r="O942" t="s">
        <v>25</v>
      </c>
      <c r="P942" t="s">
        <v>24</v>
      </c>
    </row>
    <row r="943" spans="1:16" x14ac:dyDescent="0.3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s="2">
        <f t="shared" si="73"/>
        <v>11013900000</v>
      </c>
      <c r="K943" s="2">
        <f t="shared" si="70"/>
        <v>14683100000</v>
      </c>
      <c r="L943" s="2">
        <f t="shared" si="71"/>
        <v>3669200000</v>
      </c>
      <c r="M943" s="10">
        <f t="shared" si="74"/>
        <v>0.74854197679398027</v>
      </c>
      <c r="N943" s="10">
        <f t="shared" si="72"/>
        <v>0.18705520096249922</v>
      </c>
      <c r="O943" t="s">
        <v>25</v>
      </c>
      <c r="P943" t="s">
        <v>24</v>
      </c>
    </row>
    <row r="944" spans="1:16" x14ac:dyDescent="0.3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s="2">
        <f t="shared" si="73"/>
        <v>11228800000</v>
      </c>
      <c r="K944" s="2">
        <f t="shared" si="70"/>
        <v>14921500000</v>
      </c>
      <c r="L944" s="2">
        <f t="shared" si="71"/>
        <v>3692700000</v>
      </c>
      <c r="M944" s="10">
        <f t="shared" si="74"/>
        <v>0.74761883288991771</v>
      </c>
      <c r="N944" s="10">
        <f t="shared" si="72"/>
        <v>0.18501706022937367</v>
      </c>
      <c r="O944" t="s">
        <v>25</v>
      </c>
      <c r="P944" t="s">
        <v>24</v>
      </c>
    </row>
    <row r="945" spans="1:16" x14ac:dyDescent="0.3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>
        <v>0</v>
      </c>
      <c r="I945">
        <v>0</v>
      </c>
      <c r="J945" s="2">
        <f t="shared" si="73"/>
        <v>-318000000</v>
      </c>
      <c r="K945" s="2">
        <f t="shared" si="70"/>
        <v>4187000000</v>
      </c>
      <c r="L945" s="2">
        <f t="shared" si="71"/>
        <v>4505000000</v>
      </c>
      <c r="M945" s="10">
        <f t="shared" si="74"/>
        <v>9.2310066581418937E-2</v>
      </c>
      <c r="N945" s="10">
        <f t="shared" si="72"/>
        <v>9.9320957714184935E-2</v>
      </c>
      <c r="O945" t="s">
        <v>90</v>
      </c>
      <c r="P945" t="s">
        <v>12</v>
      </c>
    </row>
    <row r="946" spans="1:16" x14ac:dyDescent="0.3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>
        <v>0</v>
      </c>
      <c r="I946">
        <v>0</v>
      </c>
      <c r="J946" s="2">
        <f t="shared" si="73"/>
        <v>-329000000</v>
      </c>
      <c r="K946" s="2">
        <f t="shared" si="70"/>
        <v>4683000000</v>
      </c>
      <c r="L946" s="2">
        <f t="shared" si="71"/>
        <v>5012000000</v>
      </c>
      <c r="M946" s="10">
        <f t="shared" si="74"/>
        <v>0.11723326490762531</v>
      </c>
      <c r="N946" s="10">
        <f t="shared" si="72"/>
        <v>0.12546938366795174</v>
      </c>
      <c r="O946" t="s">
        <v>90</v>
      </c>
      <c r="P946" t="s">
        <v>12</v>
      </c>
    </row>
    <row r="947" spans="1:16" x14ac:dyDescent="0.3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>
        <v>0</v>
      </c>
      <c r="I947">
        <v>0</v>
      </c>
      <c r="J947" s="2">
        <f t="shared" si="73"/>
        <v>-220000000</v>
      </c>
      <c r="K947" s="2">
        <f t="shared" si="70"/>
        <v>4492000000</v>
      </c>
      <c r="L947" s="2">
        <f t="shared" si="71"/>
        <v>4712000000</v>
      </c>
      <c r="M947" s="10">
        <f t="shared" si="74"/>
        <v>0.11081507795539769</v>
      </c>
      <c r="N947" s="10">
        <f t="shared" si="72"/>
        <v>0.11624235247681074</v>
      </c>
      <c r="O947" t="s">
        <v>90</v>
      </c>
      <c r="P947" t="s">
        <v>12</v>
      </c>
    </row>
    <row r="948" spans="1:16" x14ac:dyDescent="0.3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>
        <v>0</v>
      </c>
      <c r="I948">
        <v>0</v>
      </c>
      <c r="J948" s="2">
        <f t="shared" si="73"/>
        <v>-487000000</v>
      </c>
      <c r="K948" s="2">
        <f t="shared" si="70"/>
        <v>5062000000</v>
      </c>
      <c r="L948" s="2">
        <f t="shared" si="71"/>
        <v>5549000000</v>
      </c>
      <c r="M948" s="10">
        <f t="shared" si="74"/>
        <v>0.10713681002370468</v>
      </c>
      <c r="N948" s="10">
        <f t="shared" si="72"/>
        <v>0.11744412461903149</v>
      </c>
      <c r="O948" t="s">
        <v>90</v>
      </c>
      <c r="P948" t="s">
        <v>12</v>
      </c>
    </row>
    <row r="949" spans="1:16" x14ac:dyDescent="0.3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s="2">
        <f t="shared" si="73"/>
        <v>430600000</v>
      </c>
      <c r="K949" s="2">
        <f t="shared" si="70"/>
        <v>950300000</v>
      </c>
      <c r="L949" s="2">
        <f t="shared" si="71"/>
        <v>519700000</v>
      </c>
      <c r="M949" s="10">
        <f t="shared" si="74"/>
        <v>0.30709322992405885</v>
      </c>
      <c r="N949" s="10">
        <f t="shared" si="72"/>
        <v>0.16794312489901439</v>
      </c>
      <c r="O949" t="s">
        <v>44</v>
      </c>
      <c r="P949" t="s">
        <v>41</v>
      </c>
    </row>
    <row r="950" spans="1:16" x14ac:dyDescent="0.3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s="2">
        <f t="shared" si="73"/>
        <v>470500000</v>
      </c>
      <c r="K950" s="2">
        <f t="shared" si="70"/>
        <v>1004400000</v>
      </c>
      <c r="L950" s="2">
        <f t="shared" si="71"/>
        <v>533900000</v>
      </c>
      <c r="M950" s="10">
        <f t="shared" si="74"/>
        <v>0.3065185546875</v>
      </c>
      <c r="N950" s="10">
        <f t="shared" si="72"/>
        <v>0.162933349609375</v>
      </c>
      <c r="O950" t="s">
        <v>44</v>
      </c>
      <c r="P950" t="s">
        <v>41</v>
      </c>
    </row>
    <row r="951" spans="1:16" x14ac:dyDescent="0.3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s="2">
        <f t="shared" si="73"/>
        <v>489200000</v>
      </c>
      <c r="K951" s="2">
        <f t="shared" si="70"/>
        <v>1032800000</v>
      </c>
      <c r="L951" s="2">
        <f t="shared" si="71"/>
        <v>543600000</v>
      </c>
      <c r="M951" s="10">
        <f t="shared" si="74"/>
        <v>0.30827090111333311</v>
      </c>
      <c r="N951" s="10">
        <f t="shared" si="72"/>
        <v>0.16225412649613469</v>
      </c>
      <c r="O951" t="s">
        <v>44</v>
      </c>
      <c r="P951" t="s">
        <v>41</v>
      </c>
    </row>
    <row r="952" spans="1:16" x14ac:dyDescent="0.3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s="2">
        <f t="shared" si="73"/>
        <v>505000000</v>
      </c>
      <c r="K952" s="2">
        <f t="shared" si="70"/>
        <v>1082000000</v>
      </c>
      <c r="L952" s="2">
        <f t="shared" si="71"/>
        <v>577000000</v>
      </c>
      <c r="M952" s="10">
        <f t="shared" si="74"/>
        <v>0.33255470863044012</v>
      </c>
      <c r="N952" s="10">
        <f t="shared" si="72"/>
        <v>0.17734202114580772</v>
      </c>
      <c r="O952" t="s">
        <v>44</v>
      </c>
      <c r="P952" t="s">
        <v>41</v>
      </c>
    </row>
    <row r="953" spans="1:16" x14ac:dyDescent="0.3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s="2">
        <f t="shared" si="73"/>
        <v>13767000000</v>
      </c>
      <c r="K953" s="2">
        <f t="shared" si="70"/>
        <v>17327000000</v>
      </c>
      <c r="L953" s="2">
        <f t="shared" si="71"/>
        <v>3560000000</v>
      </c>
      <c r="M953" s="10">
        <f t="shared" si="74"/>
        <v>0.34296629124522471</v>
      </c>
      <c r="N953" s="10">
        <f t="shared" si="72"/>
        <v>7.0465746917123567E-2</v>
      </c>
      <c r="O953" t="s">
        <v>293</v>
      </c>
      <c r="P953" t="s">
        <v>18</v>
      </c>
    </row>
    <row r="954" spans="1:16" x14ac:dyDescent="0.3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s="2">
        <f t="shared" si="73"/>
        <v>14327000000</v>
      </c>
      <c r="K954" s="2">
        <f t="shared" si="70"/>
        <v>18476000000</v>
      </c>
      <c r="L954" s="2">
        <f t="shared" si="71"/>
        <v>4149000000</v>
      </c>
      <c r="M954" s="10">
        <f t="shared" si="74"/>
        <v>0.34588239698972234</v>
      </c>
      <c r="N954" s="10">
        <f t="shared" si="72"/>
        <v>7.7671902203418394E-2</v>
      </c>
      <c r="O954" t="s">
        <v>293</v>
      </c>
      <c r="P954" t="s">
        <v>18</v>
      </c>
    </row>
    <row r="955" spans="1:16" x14ac:dyDescent="0.3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s="2">
        <f t="shared" si="73"/>
        <v>14766000000</v>
      </c>
      <c r="K955" s="2">
        <f t="shared" si="70"/>
        <v>19558000000</v>
      </c>
      <c r="L955" s="2">
        <f t="shared" si="71"/>
        <v>4792000000</v>
      </c>
      <c r="M955" s="10">
        <f t="shared" si="74"/>
        <v>0.34786475285915019</v>
      </c>
      <c r="N955" s="10">
        <f t="shared" si="72"/>
        <v>8.5232022481902425E-2</v>
      </c>
      <c r="O955" t="s">
        <v>293</v>
      </c>
      <c r="P955" t="s">
        <v>18</v>
      </c>
    </row>
    <row r="956" spans="1:16" x14ac:dyDescent="0.3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s="2">
        <f t="shared" si="73"/>
        <v>15599000000</v>
      </c>
      <c r="K956" s="2">
        <f t="shared" si="70"/>
        <v>20570000000</v>
      </c>
      <c r="L956" s="2">
        <f t="shared" si="71"/>
        <v>4971000000</v>
      </c>
      <c r="M956" s="10">
        <f t="shared" si="74"/>
        <v>0.34820733317533936</v>
      </c>
      <c r="N956" s="10">
        <f t="shared" si="72"/>
        <v>8.4148694857297632E-2</v>
      </c>
      <c r="O956" t="s">
        <v>293</v>
      </c>
      <c r="P956" t="s">
        <v>18</v>
      </c>
    </row>
    <row r="957" spans="1:16" x14ac:dyDescent="0.3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s="2">
        <f t="shared" si="73"/>
        <v>1284988000</v>
      </c>
      <c r="K957" s="2">
        <f t="shared" si="70"/>
        <v>1403059000</v>
      </c>
      <c r="L957" s="2">
        <f t="shared" si="71"/>
        <v>118071000</v>
      </c>
      <c r="M957" s="10">
        <f t="shared" si="74"/>
        <v>0.38985600108477103</v>
      </c>
      <c r="N957" s="10">
        <f t="shared" si="72"/>
        <v>3.2807378666242837E-2</v>
      </c>
      <c r="O957" t="s">
        <v>67</v>
      </c>
      <c r="P957" t="s">
        <v>21</v>
      </c>
    </row>
    <row r="958" spans="1:16" x14ac:dyDescent="0.3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s="2">
        <f t="shared" si="73"/>
        <v>1329812000</v>
      </c>
      <c r="K958" s="2">
        <f t="shared" si="70"/>
        <v>2007481000</v>
      </c>
      <c r="L958" s="2">
        <f t="shared" si="71"/>
        <v>677669000</v>
      </c>
      <c r="M958" s="10">
        <f t="shared" si="74"/>
        <v>0.43571659725883372</v>
      </c>
      <c r="N958" s="10">
        <f t="shared" si="72"/>
        <v>0.1470856415317488</v>
      </c>
      <c r="O958" t="s">
        <v>67</v>
      </c>
      <c r="P958" t="s">
        <v>21</v>
      </c>
    </row>
    <row r="959" spans="1:16" x14ac:dyDescent="0.3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s="2">
        <f t="shared" si="73"/>
        <v>1416853000</v>
      </c>
      <c r="K959" s="2">
        <f t="shared" si="70"/>
        <v>2284336000</v>
      </c>
      <c r="L959" s="2">
        <f t="shared" si="71"/>
        <v>867483000</v>
      </c>
      <c r="M959" s="10">
        <f t="shared" si="74"/>
        <v>0.43434122181760659</v>
      </c>
      <c r="N959" s="10">
        <f t="shared" si="72"/>
        <v>0.16494229663499713</v>
      </c>
      <c r="O959" t="s">
        <v>67</v>
      </c>
      <c r="P959" t="s">
        <v>21</v>
      </c>
    </row>
    <row r="960" spans="1:16" x14ac:dyDescent="0.3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s="2">
        <f t="shared" si="73"/>
        <v>1544666000</v>
      </c>
      <c r="K960" s="2">
        <f t="shared" si="70"/>
        <v>2618922000</v>
      </c>
      <c r="L960" s="2">
        <f t="shared" si="71"/>
        <v>1074256000</v>
      </c>
      <c r="M960" s="10">
        <f t="shared" si="74"/>
        <v>0.44494896526321492</v>
      </c>
      <c r="N960" s="10">
        <f t="shared" si="72"/>
        <v>0.18251368144137176</v>
      </c>
      <c r="O960" t="s">
        <v>67</v>
      </c>
      <c r="P960" t="s">
        <v>21</v>
      </c>
    </row>
    <row r="961" spans="1:16" x14ac:dyDescent="0.3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s="2">
        <f t="shared" si="73"/>
        <v>476974000</v>
      </c>
      <c r="K961" s="2">
        <f t="shared" si="70"/>
        <v>330864000</v>
      </c>
      <c r="L961" s="2">
        <f t="shared" si="71"/>
        <v>-146110000</v>
      </c>
      <c r="M961" s="10">
        <f t="shared" si="74"/>
        <v>4.2360839934396877E-2</v>
      </c>
      <c r="N961" s="10">
        <f t="shared" si="72"/>
        <v>-1.8706605502003044E-2</v>
      </c>
      <c r="O961" t="s">
        <v>362</v>
      </c>
      <c r="P961" t="s">
        <v>46</v>
      </c>
    </row>
    <row r="962" spans="1:16" x14ac:dyDescent="0.3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s="2">
        <f t="shared" si="73"/>
        <v>2345041000</v>
      </c>
      <c r="K962" s="2">
        <f t="shared" ref="K962:K1025" si="75">E962 - F962</f>
        <v>1964071000</v>
      </c>
      <c r="L962" s="2">
        <f t="shared" ref="L962:L1025" si="76">K962 - J962</f>
        <v>-380970000</v>
      </c>
      <c r="M962" s="10">
        <f t="shared" si="74"/>
        <v>0.20605505079954656</v>
      </c>
      <c r="N962" s="10">
        <f t="shared" ref="N962:N1025" si="77">L962 / E962</f>
        <v>-3.9968408832014343E-2</v>
      </c>
      <c r="O962" t="s">
        <v>362</v>
      </c>
      <c r="P962" t="s">
        <v>46</v>
      </c>
    </row>
    <row r="963" spans="1:16" x14ac:dyDescent="0.3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s="2">
        <f t="shared" ref="J963:J1026" si="78">G963 + H963 + I963</f>
        <v>3042635000</v>
      </c>
      <c r="K963" s="2">
        <f t="shared" si="75"/>
        <v>2657611000</v>
      </c>
      <c r="L963" s="2">
        <f t="shared" si="76"/>
        <v>-385024000</v>
      </c>
      <c r="M963" s="10">
        <f t="shared" ref="M963:M1026" si="79">1-(F963/E963)</f>
        <v>0.24879578973659833</v>
      </c>
      <c r="N963" s="10">
        <f t="shared" si="77"/>
        <v>-3.6044534037353103E-2</v>
      </c>
      <c r="O963" t="s">
        <v>362</v>
      </c>
      <c r="P963" t="s">
        <v>46</v>
      </c>
    </row>
    <row r="964" spans="1:16" x14ac:dyDescent="0.3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s="2">
        <f t="shared" si="78"/>
        <v>2844205000</v>
      </c>
      <c r="K964" s="2">
        <f t="shared" si="75"/>
        <v>2439269000</v>
      </c>
      <c r="L964" s="2">
        <f t="shared" si="76"/>
        <v>-404936000</v>
      </c>
      <c r="M964" s="10">
        <f t="shared" si="79"/>
        <v>0.24111782906779433</v>
      </c>
      <c r="N964" s="10">
        <f t="shared" si="77"/>
        <v>-4.0027274249538031E-2</v>
      </c>
      <c r="O964" t="s">
        <v>362</v>
      </c>
      <c r="P964" t="s">
        <v>46</v>
      </c>
    </row>
    <row r="965" spans="1:16" x14ac:dyDescent="0.3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s="2">
        <f t="shared" si="78"/>
        <v>8028000000</v>
      </c>
      <c r="K965" s="2">
        <f t="shared" si="75"/>
        <v>9392000000</v>
      </c>
      <c r="L965" s="2">
        <f t="shared" si="76"/>
        <v>1364000000</v>
      </c>
      <c r="M965" s="10">
        <f t="shared" si="79"/>
        <v>0.53065144923442009</v>
      </c>
      <c r="N965" s="10">
        <f t="shared" si="77"/>
        <v>7.706650093225606E-2</v>
      </c>
      <c r="O965" t="s">
        <v>13</v>
      </c>
      <c r="P965" t="s">
        <v>12</v>
      </c>
    </row>
    <row r="966" spans="1:16" x14ac:dyDescent="0.3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s="2">
        <f t="shared" si="78"/>
        <v>8577000000</v>
      </c>
      <c r="K966" s="2">
        <f t="shared" si="75"/>
        <v>10928000000</v>
      </c>
      <c r="L966" s="2">
        <f t="shared" si="76"/>
        <v>2351000000</v>
      </c>
      <c r="M966" s="10">
        <f t="shared" si="79"/>
        <v>0.58736898683149685</v>
      </c>
      <c r="N966" s="10">
        <f t="shared" si="77"/>
        <v>0.12636388067723731</v>
      </c>
      <c r="O966" t="s">
        <v>13</v>
      </c>
      <c r="P966" t="s">
        <v>12</v>
      </c>
    </row>
    <row r="967" spans="1:16" x14ac:dyDescent="0.3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s="2">
        <f t="shared" si="78"/>
        <v>9640000000</v>
      </c>
      <c r="K967" s="2">
        <f t="shared" si="75"/>
        <v>13795000000</v>
      </c>
      <c r="L967" s="2">
        <f t="shared" si="76"/>
        <v>4155000000</v>
      </c>
      <c r="M967" s="10">
        <f t="shared" si="79"/>
        <v>0.69601412714429867</v>
      </c>
      <c r="N967" s="10">
        <f t="shared" si="77"/>
        <v>0.20963673057517659</v>
      </c>
      <c r="O967" t="s">
        <v>13</v>
      </c>
      <c r="P967" t="s">
        <v>12</v>
      </c>
    </row>
    <row r="968" spans="1:16" x14ac:dyDescent="0.3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s="2">
        <f t="shared" si="78"/>
        <v>10533000000</v>
      </c>
      <c r="K968" s="2">
        <f t="shared" si="75"/>
        <v>14293000000</v>
      </c>
      <c r="L968" s="2">
        <f t="shared" si="76"/>
        <v>3760000000</v>
      </c>
      <c r="M968" s="10">
        <f t="shared" si="79"/>
        <v>0.6997796817625459</v>
      </c>
      <c r="N968" s="10">
        <f t="shared" si="77"/>
        <v>0.18408812729498164</v>
      </c>
      <c r="O968" t="s">
        <v>13</v>
      </c>
      <c r="P968" t="s">
        <v>12</v>
      </c>
    </row>
    <row r="969" spans="1:16" x14ac:dyDescent="0.3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s="2">
        <f t="shared" si="78"/>
        <v>1950000000</v>
      </c>
      <c r="K969" s="2">
        <f t="shared" si="75"/>
        <v>2525000000</v>
      </c>
      <c r="L969" s="2">
        <f t="shared" si="76"/>
        <v>575000000</v>
      </c>
      <c r="M969" s="10">
        <f t="shared" si="79"/>
        <v>0.39601631116687575</v>
      </c>
      <c r="N969" s="10">
        <f t="shared" si="77"/>
        <v>9.0181932245922206E-2</v>
      </c>
      <c r="O969" t="s">
        <v>365</v>
      </c>
      <c r="P969" t="s">
        <v>181</v>
      </c>
    </row>
    <row r="970" spans="1:16" x14ac:dyDescent="0.3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s="2">
        <f t="shared" si="78"/>
        <v>1962000000</v>
      </c>
      <c r="K970" s="2">
        <f t="shared" si="75"/>
        <v>2628000000</v>
      </c>
      <c r="L970" s="2">
        <f t="shared" si="76"/>
        <v>666000000</v>
      </c>
      <c r="M970" s="10">
        <f t="shared" si="79"/>
        <v>0.4162838587042611</v>
      </c>
      <c r="N970" s="10">
        <f t="shared" si="77"/>
        <v>0.10549659432916204</v>
      </c>
      <c r="O970" t="s">
        <v>365</v>
      </c>
      <c r="P970" t="s">
        <v>181</v>
      </c>
    </row>
    <row r="971" spans="1:16" x14ac:dyDescent="0.3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s="2">
        <f t="shared" si="78"/>
        <v>1989000000</v>
      </c>
      <c r="K971" s="2">
        <f t="shared" si="75"/>
        <v>3002000000</v>
      </c>
      <c r="L971" s="2">
        <f t="shared" si="76"/>
        <v>1013000000</v>
      </c>
      <c r="M971" s="10">
        <f t="shared" si="79"/>
        <v>0.4429688652796222</v>
      </c>
      <c r="N971" s="10">
        <f t="shared" si="77"/>
        <v>0.14947616939648811</v>
      </c>
      <c r="O971" t="s">
        <v>365</v>
      </c>
      <c r="P971" t="s">
        <v>181</v>
      </c>
    </row>
    <row r="972" spans="1:16" x14ac:dyDescent="0.3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s="2">
        <f t="shared" si="78"/>
        <v>2633000000</v>
      </c>
      <c r="K972" s="2">
        <f t="shared" si="75"/>
        <v>3964000000</v>
      </c>
      <c r="L972" s="2">
        <f t="shared" si="76"/>
        <v>1331000000</v>
      </c>
      <c r="M972" s="10">
        <f t="shared" si="79"/>
        <v>0.48171102199538218</v>
      </c>
      <c r="N972" s="10">
        <f t="shared" si="77"/>
        <v>0.16174504800097217</v>
      </c>
      <c r="O972" t="s">
        <v>365</v>
      </c>
      <c r="P972" t="s">
        <v>181</v>
      </c>
    </row>
    <row r="973" spans="1:16" x14ac:dyDescent="0.3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s="2">
        <f t="shared" si="78"/>
        <v>1081000000</v>
      </c>
      <c r="K973" s="2">
        <f t="shared" si="75"/>
        <v>5757000000</v>
      </c>
      <c r="L973" s="2">
        <f t="shared" si="76"/>
        <v>4676000000</v>
      </c>
      <c r="M973" s="10">
        <f t="shared" si="79"/>
        <v>0.12694037749162113</v>
      </c>
      <c r="N973" s="10">
        <f t="shared" si="77"/>
        <v>0.10310460398659375</v>
      </c>
      <c r="O973" t="s">
        <v>192</v>
      </c>
      <c r="P973" t="s">
        <v>58</v>
      </c>
    </row>
    <row r="974" spans="1:16" x14ac:dyDescent="0.3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s="2">
        <f t="shared" si="78"/>
        <v>1020000000</v>
      </c>
      <c r="K974" s="2">
        <f t="shared" si="75"/>
        <v>6122000000</v>
      </c>
      <c r="L974" s="2">
        <f t="shared" si="76"/>
        <v>5102000000</v>
      </c>
      <c r="M974" s="10">
        <f t="shared" si="79"/>
        <v>0.13894058372293583</v>
      </c>
      <c r="N974" s="10">
        <f t="shared" si="77"/>
        <v>0.11579138486677863</v>
      </c>
      <c r="O974" t="s">
        <v>192</v>
      </c>
      <c r="P974" t="s">
        <v>58</v>
      </c>
    </row>
    <row r="975" spans="1:16" x14ac:dyDescent="0.3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s="2">
        <f t="shared" si="78"/>
        <v>933000000</v>
      </c>
      <c r="K975" s="2">
        <f t="shared" si="75"/>
        <v>6669000000</v>
      </c>
      <c r="L975" s="2">
        <f t="shared" si="76"/>
        <v>5736000000</v>
      </c>
      <c r="M975" s="10">
        <f t="shared" si="79"/>
        <v>0.14622434660585859</v>
      </c>
      <c r="N975" s="10">
        <f t="shared" si="77"/>
        <v>0.12576740922645149</v>
      </c>
      <c r="O975" t="s">
        <v>192</v>
      </c>
      <c r="P975" t="s">
        <v>58</v>
      </c>
    </row>
    <row r="976" spans="1:16" x14ac:dyDescent="0.3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s="2">
        <f t="shared" si="78"/>
        <v>930000000</v>
      </c>
      <c r="K976" s="2">
        <f t="shared" si="75"/>
        <v>7052000000</v>
      </c>
      <c r="L976" s="2">
        <f t="shared" si="76"/>
        <v>6122000000</v>
      </c>
      <c r="M976" s="10">
        <f t="shared" si="79"/>
        <v>0.21542691308996487</v>
      </c>
      <c r="N976" s="10">
        <f t="shared" si="77"/>
        <v>0.18701695433022758</v>
      </c>
      <c r="O976" t="s">
        <v>192</v>
      </c>
      <c r="P976" t="s">
        <v>58</v>
      </c>
    </row>
    <row r="977" spans="1:16" x14ac:dyDescent="0.3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s="2">
        <f t="shared" si="78"/>
        <v>8482000000</v>
      </c>
      <c r="K977" s="2">
        <f t="shared" si="75"/>
        <v>11148000000</v>
      </c>
      <c r="L977" s="2">
        <f t="shared" si="76"/>
        <v>2666000000</v>
      </c>
      <c r="M977" s="10">
        <f t="shared" si="79"/>
        <v>0.40265838329841797</v>
      </c>
      <c r="N977" s="10">
        <f t="shared" si="77"/>
        <v>9.6294155891064076E-2</v>
      </c>
      <c r="O977" t="s">
        <v>333</v>
      </c>
      <c r="P977" t="s">
        <v>18</v>
      </c>
    </row>
    <row r="978" spans="1:16" x14ac:dyDescent="0.3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s="2">
        <f t="shared" si="78"/>
        <v>8440000000</v>
      </c>
      <c r="K978" s="2">
        <f t="shared" si="75"/>
        <v>11206000000</v>
      </c>
      <c r="L978" s="2">
        <f t="shared" si="76"/>
        <v>2766000000</v>
      </c>
      <c r="M978" s="10">
        <f t="shared" si="79"/>
        <v>0.40120296444810422</v>
      </c>
      <c r="N978" s="10">
        <f t="shared" si="77"/>
        <v>9.9029751888582582E-2</v>
      </c>
      <c r="O978" t="s">
        <v>333</v>
      </c>
      <c r="P978" t="s">
        <v>18</v>
      </c>
    </row>
    <row r="979" spans="1:16" x14ac:dyDescent="0.3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s="2">
        <f t="shared" si="78"/>
        <v>8355000000</v>
      </c>
      <c r="K979" s="2">
        <f t="shared" si="75"/>
        <v>11242000000</v>
      </c>
      <c r="L979" s="2">
        <f t="shared" si="76"/>
        <v>2887000000</v>
      </c>
      <c r="M979" s="10">
        <f t="shared" si="79"/>
        <v>0.4</v>
      </c>
      <c r="N979" s="10">
        <f t="shared" si="77"/>
        <v>0.10272193559864792</v>
      </c>
      <c r="O979" t="s">
        <v>333</v>
      </c>
      <c r="P979" t="s">
        <v>18</v>
      </c>
    </row>
    <row r="980" spans="1:16" x14ac:dyDescent="0.3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s="2">
        <f t="shared" si="78"/>
        <v>8256000000</v>
      </c>
      <c r="K980" s="2">
        <f t="shared" si="75"/>
        <v>10583000000</v>
      </c>
      <c r="L980" s="2">
        <f t="shared" si="76"/>
        <v>2327000000</v>
      </c>
      <c r="M980" s="10">
        <f t="shared" si="79"/>
        <v>0.39081945418959341</v>
      </c>
      <c r="N980" s="10">
        <f t="shared" si="77"/>
        <v>8.5933749399903989E-2</v>
      </c>
      <c r="O980" t="s">
        <v>333</v>
      </c>
      <c r="P980" t="s">
        <v>18</v>
      </c>
    </row>
    <row r="981" spans="1:16" x14ac:dyDescent="0.3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>
        <v>0</v>
      </c>
      <c r="G981" s="2">
        <v>3456000000</v>
      </c>
      <c r="H981">
        <v>0</v>
      </c>
      <c r="I981" s="2">
        <v>258000000</v>
      </c>
      <c r="J981" s="2">
        <f t="shared" si="78"/>
        <v>3714000000</v>
      </c>
      <c r="K981" s="2">
        <f t="shared" si="75"/>
        <v>8312000000</v>
      </c>
      <c r="L981" s="2">
        <f t="shared" si="76"/>
        <v>4598000000</v>
      </c>
      <c r="M981" s="10">
        <f t="shared" si="79"/>
        <v>1</v>
      </c>
      <c r="N981" s="10">
        <f t="shared" si="77"/>
        <v>0.55317613089509143</v>
      </c>
      <c r="O981" t="s">
        <v>56</v>
      </c>
      <c r="P981" t="s">
        <v>21</v>
      </c>
    </row>
    <row r="982" spans="1:16" x14ac:dyDescent="0.3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>
        <v>0</v>
      </c>
      <c r="G982" s="2">
        <v>4014000000</v>
      </c>
      <c r="H982">
        <v>0</v>
      </c>
      <c r="I982" s="2">
        <v>321000000</v>
      </c>
      <c r="J982" s="2">
        <f t="shared" si="78"/>
        <v>4335000000</v>
      </c>
      <c r="K982" s="2">
        <f t="shared" si="75"/>
        <v>9441000000</v>
      </c>
      <c r="L982" s="2">
        <f t="shared" si="76"/>
        <v>5106000000</v>
      </c>
      <c r="M982" s="10">
        <f t="shared" si="79"/>
        <v>1</v>
      </c>
      <c r="N982" s="10">
        <f t="shared" si="77"/>
        <v>0.54083253892596128</v>
      </c>
      <c r="O982" t="s">
        <v>56</v>
      </c>
      <c r="P982" t="s">
        <v>21</v>
      </c>
    </row>
    <row r="983" spans="1:16" x14ac:dyDescent="0.3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>
        <v>0</v>
      </c>
      <c r="G983" s="2">
        <v>4162000000</v>
      </c>
      <c r="H983">
        <v>0</v>
      </c>
      <c r="I983" s="2">
        <v>366000000</v>
      </c>
      <c r="J983" s="2">
        <f t="shared" si="78"/>
        <v>4528000000</v>
      </c>
      <c r="K983" s="2">
        <f t="shared" si="75"/>
        <v>9667000000</v>
      </c>
      <c r="L983" s="2">
        <f t="shared" si="76"/>
        <v>5139000000</v>
      </c>
      <c r="M983" s="10">
        <f t="shared" si="79"/>
        <v>1</v>
      </c>
      <c r="N983" s="10">
        <f t="shared" si="77"/>
        <v>0.53160235853936066</v>
      </c>
      <c r="O983" t="s">
        <v>56</v>
      </c>
      <c r="P983" t="s">
        <v>21</v>
      </c>
    </row>
    <row r="984" spans="1:16" x14ac:dyDescent="0.3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>
        <v>0</v>
      </c>
      <c r="G984" s="2">
        <v>4525000000</v>
      </c>
      <c r="H984">
        <v>0</v>
      </c>
      <c r="I984" s="2">
        <v>373000000</v>
      </c>
      <c r="J984" s="2">
        <f t="shared" si="78"/>
        <v>4898000000</v>
      </c>
      <c r="K984" s="2">
        <f t="shared" si="75"/>
        <v>10776000000</v>
      </c>
      <c r="L984" s="2">
        <f t="shared" si="76"/>
        <v>5878000000</v>
      </c>
      <c r="M984" s="10">
        <f t="shared" si="79"/>
        <v>1</v>
      </c>
      <c r="N984" s="10">
        <f t="shared" si="77"/>
        <v>0.54547141796585008</v>
      </c>
      <c r="O984" t="s">
        <v>56</v>
      </c>
      <c r="P984" t="s">
        <v>21</v>
      </c>
    </row>
    <row r="985" spans="1:16" x14ac:dyDescent="0.3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s="2">
        <f t="shared" si="78"/>
        <v>168326000</v>
      </c>
      <c r="K985" s="2">
        <f t="shared" si="75"/>
        <v>358613000</v>
      </c>
      <c r="L985" s="2">
        <f t="shared" si="76"/>
        <v>190287000</v>
      </c>
      <c r="M985" s="10">
        <f t="shared" si="79"/>
        <v>0.75356596510103224</v>
      </c>
      <c r="N985" s="10">
        <f t="shared" si="77"/>
        <v>0.39985668896883303</v>
      </c>
      <c r="O985" t="s">
        <v>233</v>
      </c>
      <c r="P985" t="s">
        <v>51</v>
      </c>
    </row>
    <row r="986" spans="1:16" x14ac:dyDescent="0.3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s="2">
        <f t="shared" si="78"/>
        <v>230699000</v>
      </c>
      <c r="K986" s="2">
        <f t="shared" si="75"/>
        <v>463440000</v>
      </c>
      <c r="L986" s="2">
        <f t="shared" si="76"/>
        <v>232741000</v>
      </c>
      <c r="M986" s="10">
        <f t="shared" si="79"/>
        <v>0.72926403247887461</v>
      </c>
      <c r="N986" s="10">
        <f t="shared" si="77"/>
        <v>0.36623865049017296</v>
      </c>
      <c r="O986" t="s">
        <v>233</v>
      </c>
      <c r="P986" t="s">
        <v>51</v>
      </c>
    </row>
    <row r="987" spans="1:16" x14ac:dyDescent="0.3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s="2">
        <f t="shared" si="78"/>
        <v>359476000</v>
      </c>
      <c r="K987" s="2">
        <f t="shared" si="75"/>
        <v>716953000</v>
      </c>
      <c r="L987" s="2">
        <f t="shared" si="76"/>
        <v>357477000</v>
      </c>
      <c r="M987" s="10">
        <f t="shared" si="79"/>
        <v>0.72249307691377485</v>
      </c>
      <c r="N987" s="10">
        <f t="shared" si="77"/>
        <v>0.36023931506794099</v>
      </c>
      <c r="O987" t="s">
        <v>233</v>
      </c>
      <c r="P987" t="s">
        <v>51</v>
      </c>
    </row>
    <row r="988" spans="1:16" x14ac:dyDescent="0.3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s="2">
        <f t="shared" si="78"/>
        <v>348512000</v>
      </c>
      <c r="K988" s="2">
        <f t="shared" si="75"/>
        <v>761878000</v>
      </c>
      <c r="L988" s="2">
        <f t="shared" si="76"/>
        <v>413366000</v>
      </c>
      <c r="M988" s="10">
        <f t="shared" si="79"/>
        <v>0.73062269186471918</v>
      </c>
      <c r="N988" s="10">
        <f t="shared" si="77"/>
        <v>0.39640805961761794</v>
      </c>
      <c r="O988" t="s">
        <v>233</v>
      </c>
      <c r="P988" t="s">
        <v>51</v>
      </c>
    </row>
    <row r="989" spans="1:16" x14ac:dyDescent="0.3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s="2">
        <f t="shared" si="78"/>
        <v>298033000</v>
      </c>
      <c r="K989" s="2">
        <f t="shared" si="75"/>
        <v>459984000</v>
      </c>
      <c r="L989" s="2">
        <f t="shared" si="76"/>
        <v>161951000</v>
      </c>
      <c r="M989" s="10">
        <f t="shared" si="79"/>
        <v>0.57677015035416179</v>
      </c>
      <c r="N989" s="10">
        <f t="shared" si="77"/>
        <v>0.20306902548785793</v>
      </c>
      <c r="O989" t="s">
        <v>264</v>
      </c>
      <c r="P989" t="s">
        <v>51</v>
      </c>
    </row>
    <row r="990" spans="1:16" x14ac:dyDescent="0.3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s="2">
        <f t="shared" si="78"/>
        <v>384937000</v>
      </c>
      <c r="K990" s="2">
        <f t="shared" si="75"/>
        <v>606219000</v>
      </c>
      <c r="L990" s="2">
        <f t="shared" si="76"/>
        <v>221282000</v>
      </c>
      <c r="M990" s="10">
        <f t="shared" si="79"/>
        <v>0.58886228417397213</v>
      </c>
      <c r="N990" s="10">
        <f t="shared" si="77"/>
        <v>0.21494645328929796</v>
      </c>
      <c r="O990" t="s">
        <v>264</v>
      </c>
      <c r="P990" t="s">
        <v>51</v>
      </c>
    </row>
    <row r="991" spans="1:16" x14ac:dyDescent="0.3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s="2">
        <f t="shared" si="78"/>
        <v>408128000</v>
      </c>
      <c r="K991" s="2">
        <f t="shared" si="75"/>
        <v>663318000</v>
      </c>
      <c r="L991" s="2">
        <f t="shared" si="76"/>
        <v>255190000</v>
      </c>
      <c r="M991" s="10">
        <f t="shared" si="79"/>
        <v>0.60015363081736472</v>
      </c>
      <c r="N991" s="10">
        <f t="shared" si="77"/>
        <v>0.23088956586174855</v>
      </c>
      <c r="O991" t="s">
        <v>264</v>
      </c>
      <c r="P991" t="s">
        <v>51</v>
      </c>
    </row>
    <row r="992" spans="1:16" x14ac:dyDescent="0.3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s="2">
        <f t="shared" si="78"/>
        <v>494342000</v>
      </c>
      <c r="K992" s="2">
        <f t="shared" si="75"/>
        <v>790790000</v>
      </c>
      <c r="L992" s="2">
        <f t="shared" si="76"/>
        <v>296448000</v>
      </c>
      <c r="M992" s="10">
        <f t="shared" si="79"/>
        <v>0.61389637378905704</v>
      </c>
      <c r="N992" s="10">
        <f t="shared" si="77"/>
        <v>0.23013486793841395</v>
      </c>
      <c r="O992" t="s">
        <v>264</v>
      </c>
      <c r="P992" t="s">
        <v>51</v>
      </c>
    </row>
    <row r="993" spans="1:16" x14ac:dyDescent="0.3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s="2">
        <f t="shared" si="78"/>
        <v>684000000</v>
      </c>
      <c r="K993" s="2">
        <f t="shared" si="75"/>
        <v>1624000000</v>
      </c>
      <c r="L993" s="2">
        <f t="shared" si="76"/>
        <v>940000000</v>
      </c>
      <c r="M993" s="10">
        <f t="shared" si="79"/>
        <v>0.13746402573218219</v>
      </c>
      <c r="N993" s="10">
        <f t="shared" si="77"/>
        <v>7.9566615879465036E-2</v>
      </c>
      <c r="O993" t="s">
        <v>132</v>
      </c>
      <c r="P993" t="s">
        <v>18</v>
      </c>
    </row>
    <row r="994" spans="1:16" x14ac:dyDescent="0.3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s="2">
        <f t="shared" si="78"/>
        <v>776000000</v>
      </c>
      <c r="K994" s="2">
        <f t="shared" si="75"/>
        <v>1764000000</v>
      </c>
      <c r="L994" s="2">
        <f t="shared" si="76"/>
        <v>988000000</v>
      </c>
      <c r="M994" s="10">
        <f t="shared" si="79"/>
        <v>0.13798498122653313</v>
      </c>
      <c r="N994" s="10">
        <f t="shared" si="77"/>
        <v>7.7284105131414274E-2</v>
      </c>
      <c r="O994" t="s">
        <v>132</v>
      </c>
      <c r="P994" t="s">
        <v>18</v>
      </c>
    </row>
    <row r="995" spans="1:16" x14ac:dyDescent="0.3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s="2">
        <f t="shared" si="78"/>
        <v>807000000</v>
      </c>
      <c r="K995" s="2">
        <f t="shared" si="75"/>
        <v>1966000000</v>
      </c>
      <c r="L995" s="2">
        <f t="shared" si="76"/>
        <v>1159000000</v>
      </c>
      <c r="M995" s="10">
        <f t="shared" si="79"/>
        <v>0.14250507393447376</v>
      </c>
      <c r="N995" s="10">
        <f t="shared" si="77"/>
        <v>8.400985792983473E-2</v>
      </c>
      <c r="O995" t="s">
        <v>132</v>
      </c>
      <c r="P995" t="s">
        <v>18</v>
      </c>
    </row>
    <row r="996" spans="1:16" x14ac:dyDescent="0.3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s="2">
        <f t="shared" si="78"/>
        <v>773000000</v>
      </c>
      <c r="K996" s="2">
        <f t="shared" si="75"/>
        <v>2123000000</v>
      </c>
      <c r="L996" s="2">
        <f t="shared" si="76"/>
        <v>1350000000</v>
      </c>
      <c r="M996" s="10">
        <f t="shared" si="79"/>
        <v>0.14655529476736162</v>
      </c>
      <c r="N996" s="10">
        <f t="shared" si="77"/>
        <v>9.319342813751208E-2</v>
      </c>
      <c r="O996" t="s">
        <v>132</v>
      </c>
      <c r="P996" t="s">
        <v>18</v>
      </c>
    </row>
    <row r="997" spans="1:16" x14ac:dyDescent="0.3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s="2">
        <f t="shared" si="78"/>
        <v>1347000000</v>
      </c>
      <c r="K997" s="2">
        <f t="shared" si="75"/>
        <v>1959000000</v>
      </c>
      <c r="L997" s="2">
        <f t="shared" si="76"/>
        <v>612000000</v>
      </c>
      <c r="M997" s="10">
        <f t="shared" si="79"/>
        <v>0.28975003697677859</v>
      </c>
      <c r="N997" s="10">
        <f t="shared" si="77"/>
        <v>9.0519153971306027E-2</v>
      </c>
      <c r="O997" t="s">
        <v>63</v>
      </c>
      <c r="P997" t="s">
        <v>12</v>
      </c>
    </row>
    <row r="998" spans="1:16" x14ac:dyDescent="0.3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s="2">
        <f t="shared" si="78"/>
        <v>1338000000</v>
      </c>
      <c r="K998" s="2">
        <f t="shared" si="75"/>
        <v>2060000000</v>
      </c>
      <c r="L998" s="2">
        <f t="shared" si="76"/>
        <v>722000000</v>
      </c>
      <c r="M998" s="10">
        <f t="shared" si="79"/>
        <v>0.29403368541250352</v>
      </c>
      <c r="N998" s="10">
        <f t="shared" si="77"/>
        <v>0.10305452469312018</v>
      </c>
      <c r="O998" t="s">
        <v>63</v>
      </c>
      <c r="P998" t="s">
        <v>12</v>
      </c>
    </row>
    <row r="999" spans="1:16" x14ac:dyDescent="0.3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s="2">
        <f t="shared" si="78"/>
        <v>1339000000</v>
      </c>
      <c r="K999" s="2">
        <f t="shared" si="75"/>
        <v>2253000000</v>
      </c>
      <c r="L999" s="2">
        <f t="shared" si="76"/>
        <v>914000000</v>
      </c>
      <c r="M999" s="10">
        <f t="shared" si="79"/>
        <v>0.31545785494259315</v>
      </c>
      <c r="N999" s="10">
        <f t="shared" si="77"/>
        <v>0.12797535704284513</v>
      </c>
      <c r="O999" t="s">
        <v>63</v>
      </c>
      <c r="P999" t="s">
        <v>12</v>
      </c>
    </row>
    <row r="1000" spans="1:16" x14ac:dyDescent="0.3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s="2">
        <f t="shared" si="78"/>
        <v>1403000000</v>
      </c>
      <c r="K1000" s="2">
        <f t="shared" si="75"/>
        <v>2456000000</v>
      </c>
      <c r="L1000" s="2">
        <f t="shared" si="76"/>
        <v>1053000000</v>
      </c>
      <c r="M1000" s="10">
        <f t="shared" si="79"/>
        <v>0.33383172488786195</v>
      </c>
      <c r="N1000" s="10">
        <f t="shared" si="77"/>
        <v>0.14312899279597663</v>
      </c>
      <c r="O1000" t="s">
        <v>63</v>
      </c>
      <c r="P1000" t="s">
        <v>12</v>
      </c>
    </row>
    <row r="1001" spans="1:16" x14ac:dyDescent="0.3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s="2">
        <f t="shared" si="78"/>
        <v>2388182000</v>
      </c>
      <c r="K1001" s="2">
        <f t="shared" si="75"/>
        <v>3409197000</v>
      </c>
      <c r="L1001" s="2">
        <f t="shared" si="76"/>
        <v>1021015000</v>
      </c>
      <c r="M1001" s="10">
        <f t="shared" si="79"/>
        <v>0.53095470855167692</v>
      </c>
      <c r="N1001" s="10">
        <f t="shared" si="77"/>
        <v>0.15901478317383549</v>
      </c>
      <c r="O1001" t="s">
        <v>285</v>
      </c>
      <c r="P1001" t="s">
        <v>18</v>
      </c>
    </row>
    <row r="1002" spans="1:16" x14ac:dyDescent="0.3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s="2">
        <f t="shared" si="78"/>
        <v>2310780000</v>
      </c>
      <c r="K1002" s="2">
        <f t="shared" si="75"/>
        <v>3478883000</v>
      </c>
      <c r="L1002" s="2">
        <f t="shared" si="76"/>
        <v>1168103000</v>
      </c>
      <c r="M1002" s="10">
        <f t="shared" si="79"/>
        <v>0.53645966656036825</v>
      </c>
      <c r="N1002" s="10">
        <f t="shared" si="77"/>
        <v>0.18012682400878843</v>
      </c>
      <c r="O1002" t="s">
        <v>285</v>
      </c>
      <c r="P1002" t="s">
        <v>18</v>
      </c>
    </row>
    <row r="1003" spans="1:16" x14ac:dyDescent="0.3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s="2">
        <f t="shared" si="78"/>
        <v>2347308000</v>
      </c>
      <c r="K1003" s="2">
        <f t="shared" si="75"/>
        <v>3001022000</v>
      </c>
      <c r="L1003" s="2">
        <f t="shared" si="76"/>
        <v>653714000</v>
      </c>
      <c r="M1003" s="10">
        <f t="shared" si="79"/>
        <v>0.49819259177608088</v>
      </c>
      <c r="N1003" s="10">
        <f t="shared" si="77"/>
        <v>0.10852152098195514</v>
      </c>
      <c r="O1003" t="s">
        <v>285</v>
      </c>
      <c r="P1003" t="s">
        <v>18</v>
      </c>
    </row>
    <row r="1004" spans="1:16" x14ac:dyDescent="0.3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s="2">
        <f t="shared" si="78"/>
        <v>2265436000</v>
      </c>
      <c r="K1004" s="2">
        <f t="shared" si="75"/>
        <v>2806358000</v>
      </c>
      <c r="L1004" s="2">
        <f t="shared" si="76"/>
        <v>540922000</v>
      </c>
      <c r="M1004" s="10">
        <f t="shared" si="79"/>
        <v>0.49211791156089324</v>
      </c>
      <c r="N1004" s="10">
        <f t="shared" si="77"/>
        <v>9.4855112910520137E-2</v>
      </c>
      <c r="O1004" t="s">
        <v>285</v>
      </c>
      <c r="P1004" t="s">
        <v>18</v>
      </c>
    </row>
    <row r="1005" spans="1:16" x14ac:dyDescent="0.3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s="2">
        <f t="shared" si="78"/>
        <v>2211700000</v>
      </c>
      <c r="K1005" s="2">
        <f t="shared" si="75"/>
        <v>10816300000</v>
      </c>
      <c r="L1005" s="2">
        <f t="shared" si="76"/>
        <v>8604600000</v>
      </c>
      <c r="M1005" s="10">
        <f t="shared" si="79"/>
        <v>0.39236405847571376</v>
      </c>
      <c r="N1005" s="10">
        <f t="shared" si="77"/>
        <v>0.31213407334856896</v>
      </c>
      <c r="O1005" t="s">
        <v>154</v>
      </c>
      <c r="P1005" t="s">
        <v>18</v>
      </c>
    </row>
    <row r="1006" spans="1:16" x14ac:dyDescent="0.3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s="2">
        <f t="shared" si="78"/>
        <v>2138400000</v>
      </c>
      <c r="K1006" s="2">
        <f t="shared" si="75"/>
        <v>10902700000</v>
      </c>
      <c r="L1006" s="2">
        <f t="shared" si="76"/>
        <v>8764300000</v>
      </c>
      <c r="M1006" s="10">
        <f t="shared" si="79"/>
        <v>0.38791775333829082</v>
      </c>
      <c r="N1006" s="10">
        <f t="shared" si="77"/>
        <v>0.31183354266216462</v>
      </c>
      <c r="O1006" t="s">
        <v>154</v>
      </c>
      <c r="P1006" t="s">
        <v>18</v>
      </c>
    </row>
    <row r="1007" spans="1:16" x14ac:dyDescent="0.3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s="2">
        <f t="shared" si="78"/>
        <v>2506500000</v>
      </c>
      <c r="K1007" s="2">
        <f t="shared" si="75"/>
        <v>10455700000</v>
      </c>
      <c r="L1007" s="2">
        <f t="shared" si="76"/>
        <v>7949200000</v>
      </c>
      <c r="M1007" s="10">
        <f t="shared" si="79"/>
        <v>0.38102057847113657</v>
      </c>
      <c r="N1007" s="10">
        <f t="shared" si="77"/>
        <v>0.28968015363703614</v>
      </c>
      <c r="O1007" t="s">
        <v>154</v>
      </c>
      <c r="P1007" t="s">
        <v>18</v>
      </c>
    </row>
    <row r="1008" spans="1:16" x14ac:dyDescent="0.3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s="2">
        <f t="shared" si="78"/>
        <v>2643700000</v>
      </c>
      <c r="K1008" s="2">
        <f t="shared" si="75"/>
        <v>9789200000</v>
      </c>
      <c r="L1008" s="2">
        <f t="shared" si="76"/>
        <v>7145500000</v>
      </c>
      <c r="M1008" s="10">
        <f t="shared" si="79"/>
        <v>0.3852044229331445</v>
      </c>
      <c r="N1008" s="10">
        <f t="shared" si="77"/>
        <v>0.28117498917876677</v>
      </c>
      <c r="O1008" t="s">
        <v>154</v>
      </c>
      <c r="P1008" t="s">
        <v>18</v>
      </c>
    </row>
    <row r="1009" spans="1:16" x14ac:dyDescent="0.3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2">
        <f t="shared" si="78"/>
        <v>627731000</v>
      </c>
      <c r="K1009" s="2">
        <f t="shared" si="75"/>
        <v>838459000</v>
      </c>
      <c r="L1009" s="2">
        <f t="shared" si="76"/>
        <v>210728000</v>
      </c>
      <c r="M1009" s="10">
        <f t="shared" si="79"/>
        <v>0.53012569999298187</v>
      </c>
      <c r="N1009" s="10">
        <f t="shared" si="77"/>
        <v>0.13323529058441866</v>
      </c>
      <c r="O1009" t="s">
        <v>33</v>
      </c>
      <c r="P1009" t="s">
        <v>21</v>
      </c>
    </row>
    <row r="1010" spans="1:16" x14ac:dyDescent="0.3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2">
        <f t="shared" si="78"/>
        <v>666855000</v>
      </c>
      <c r="K1010" s="2">
        <f t="shared" si="75"/>
        <v>1128743000</v>
      </c>
      <c r="L1010" s="2">
        <f t="shared" si="76"/>
        <v>461888000</v>
      </c>
      <c r="M1010" s="10">
        <f t="shared" si="79"/>
        <v>0.58447238192290141</v>
      </c>
      <c r="N1010" s="10">
        <f t="shared" si="77"/>
        <v>0.23916939422136405</v>
      </c>
      <c r="O1010" t="s">
        <v>33</v>
      </c>
      <c r="P1010" t="s">
        <v>21</v>
      </c>
    </row>
    <row r="1011" spans="1:16" x14ac:dyDescent="0.3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2">
        <f t="shared" si="78"/>
        <v>801104000</v>
      </c>
      <c r="K1011" s="2">
        <f t="shared" si="75"/>
        <v>1229564000</v>
      </c>
      <c r="L1011" s="2">
        <f t="shared" si="76"/>
        <v>428460000</v>
      </c>
      <c r="M1011" s="10">
        <f t="shared" si="79"/>
        <v>0.57267973149961149</v>
      </c>
      <c r="N1011" s="10">
        <f t="shared" si="77"/>
        <v>0.19955883366650581</v>
      </c>
      <c r="O1011" t="s">
        <v>33</v>
      </c>
      <c r="P1011" t="s">
        <v>21</v>
      </c>
    </row>
    <row r="1012" spans="1:16" x14ac:dyDescent="0.3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2">
        <f t="shared" si="78"/>
        <v>849162000</v>
      </c>
      <c r="K1012" s="2">
        <f t="shared" si="75"/>
        <v>1205464000</v>
      </c>
      <c r="L1012" s="2">
        <f t="shared" si="76"/>
        <v>356302000</v>
      </c>
      <c r="M1012" s="10">
        <f t="shared" si="79"/>
        <v>0.5546611795517854</v>
      </c>
      <c r="N1012" s="10">
        <f t="shared" si="77"/>
        <v>0.16394258774767248</v>
      </c>
      <c r="O1012" t="s">
        <v>33</v>
      </c>
      <c r="P1012" t="s">
        <v>21</v>
      </c>
    </row>
    <row r="1013" spans="1:16" x14ac:dyDescent="0.3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s="2">
        <f t="shared" si="78"/>
        <v>4543000000</v>
      </c>
      <c r="K1013" s="2">
        <f t="shared" si="75"/>
        <v>6881000000</v>
      </c>
      <c r="L1013" s="2">
        <f t="shared" si="76"/>
        <v>2338000000</v>
      </c>
      <c r="M1013" s="10">
        <f t="shared" si="79"/>
        <v>5.6311172215129823E-2</v>
      </c>
      <c r="N1013" s="10">
        <f t="shared" si="77"/>
        <v>1.9133195849291303E-2</v>
      </c>
      <c r="O1013" t="s">
        <v>27</v>
      </c>
      <c r="P1013" t="s">
        <v>24</v>
      </c>
    </row>
    <row r="1014" spans="1:16" x14ac:dyDescent="0.3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s="2">
        <f t="shared" si="78"/>
        <v>5845000000</v>
      </c>
      <c r="K1014" s="2">
        <f t="shared" si="75"/>
        <v>8352000000</v>
      </c>
      <c r="L1014" s="2">
        <f t="shared" si="76"/>
        <v>2507000000</v>
      </c>
      <c r="M1014" s="10">
        <f t="shared" si="79"/>
        <v>6.0789565622452524E-2</v>
      </c>
      <c r="N1014" s="10">
        <f t="shared" si="77"/>
        <v>1.8247059508559451E-2</v>
      </c>
      <c r="O1014" t="s">
        <v>27</v>
      </c>
      <c r="P1014" t="s">
        <v>24</v>
      </c>
    </row>
    <row r="1015" spans="1:16" x14ac:dyDescent="0.3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s="2">
        <f t="shared" si="78"/>
        <v>8293000000</v>
      </c>
      <c r="K1015" s="2">
        <f t="shared" si="75"/>
        <v>11411000000</v>
      </c>
      <c r="L1015" s="2">
        <f t="shared" si="76"/>
        <v>3118000000</v>
      </c>
      <c r="M1015" s="10">
        <f t="shared" si="79"/>
        <v>6.3732581194671734E-2</v>
      </c>
      <c r="N1015" s="10">
        <f t="shared" si="77"/>
        <v>1.7414616437208524E-2</v>
      </c>
      <c r="O1015" t="s">
        <v>27</v>
      </c>
      <c r="P1015" t="s">
        <v>24</v>
      </c>
    </row>
    <row r="1016" spans="1:16" x14ac:dyDescent="0.3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s="2">
        <f t="shared" si="78"/>
        <v>7668000000</v>
      </c>
      <c r="K1016" s="2">
        <f t="shared" si="75"/>
        <v>11416000000</v>
      </c>
      <c r="L1016" s="2">
        <f t="shared" si="76"/>
        <v>3748000000</v>
      </c>
      <c r="M1016" s="10">
        <f t="shared" si="79"/>
        <v>5.980595544938283E-2</v>
      </c>
      <c r="N1016" s="10">
        <f t="shared" si="77"/>
        <v>1.9634961547327173E-2</v>
      </c>
      <c r="O1016" t="s">
        <v>27</v>
      </c>
      <c r="P1016" t="s">
        <v>24</v>
      </c>
    </row>
    <row r="1017" spans="1:16" x14ac:dyDescent="0.3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s="2">
        <f t="shared" si="78"/>
        <v>845700000</v>
      </c>
      <c r="K1017" s="2">
        <f t="shared" si="75"/>
        <v>1935300000</v>
      </c>
      <c r="L1017" s="2">
        <f t="shared" si="76"/>
        <v>1089600000</v>
      </c>
      <c r="M1017" s="10">
        <f t="shared" si="79"/>
        <v>0.70882320624107242</v>
      </c>
      <c r="N1017" s="10">
        <f t="shared" si="77"/>
        <v>0.39907702450280191</v>
      </c>
      <c r="O1017" t="s">
        <v>378</v>
      </c>
      <c r="P1017" t="s">
        <v>46</v>
      </c>
    </row>
    <row r="1018" spans="1:16" x14ac:dyDescent="0.3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s="2">
        <f t="shared" si="78"/>
        <v>915500000</v>
      </c>
      <c r="K1018" s="2">
        <f t="shared" si="75"/>
        <v>2150100000</v>
      </c>
      <c r="L1018" s="2">
        <f t="shared" si="76"/>
        <v>1234600000</v>
      </c>
      <c r="M1018" s="10">
        <f t="shared" si="79"/>
        <v>0.72333052985702273</v>
      </c>
      <c r="N1018" s="10">
        <f t="shared" si="77"/>
        <v>0.41534062237174096</v>
      </c>
      <c r="O1018" t="s">
        <v>378</v>
      </c>
      <c r="P1018" t="s">
        <v>46</v>
      </c>
    </row>
    <row r="1019" spans="1:16" x14ac:dyDescent="0.3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s="2">
        <f t="shared" si="78"/>
        <v>964900000</v>
      </c>
      <c r="K1019" s="2">
        <f t="shared" si="75"/>
        <v>2404000000</v>
      </c>
      <c r="L1019" s="2">
        <f t="shared" si="76"/>
        <v>1439100000</v>
      </c>
      <c r="M1019" s="10">
        <f t="shared" si="79"/>
        <v>0.72099091263533577</v>
      </c>
      <c r="N1019" s="10">
        <f t="shared" si="77"/>
        <v>0.43160483459796661</v>
      </c>
      <c r="O1019" t="s">
        <v>378</v>
      </c>
      <c r="P1019" t="s">
        <v>46</v>
      </c>
    </row>
    <row r="1020" spans="1:16" x14ac:dyDescent="0.3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s="2">
        <f t="shared" si="78"/>
        <v>1034800000</v>
      </c>
      <c r="K1020" s="2">
        <f t="shared" si="75"/>
        <v>2508200000</v>
      </c>
      <c r="L1020" s="2">
        <f t="shared" si="76"/>
        <v>1473400000</v>
      </c>
      <c r="M1020" s="10">
        <f t="shared" si="79"/>
        <v>0.71981632945903284</v>
      </c>
      <c r="N1020" s="10">
        <f t="shared" si="77"/>
        <v>0.42284402353278805</v>
      </c>
      <c r="O1020" t="s">
        <v>378</v>
      </c>
      <c r="P1020" t="s">
        <v>46</v>
      </c>
    </row>
    <row r="1021" spans="1:16" x14ac:dyDescent="0.3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s="2">
        <f t="shared" si="78"/>
        <v>9393000000</v>
      </c>
      <c r="K1021" s="2">
        <f t="shared" si="75"/>
        <v>13076000000</v>
      </c>
      <c r="L1021" s="2">
        <f t="shared" si="76"/>
        <v>3683000000</v>
      </c>
      <c r="M1021" s="10">
        <f t="shared" si="79"/>
        <v>0.37343995430529775</v>
      </c>
      <c r="N1021" s="10">
        <f t="shared" si="77"/>
        <v>0.1051834927888048</v>
      </c>
      <c r="O1021" t="s">
        <v>123</v>
      </c>
      <c r="P1021" t="s">
        <v>35</v>
      </c>
    </row>
    <row r="1022" spans="1:16" x14ac:dyDescent="0.3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s="2">
        <f t="shared" si="78"/>
        <v>8896000000</v>
      </c>
      <c r="K1022" s="2">
        <f t="shared" si="75"/>
        <v>13110000000</v>
      </c>
      <c r="L1022" s="2">
        <f t="shared" si="76"/>
        <v>4214000000</v>
      </c>
      <c r="M1022" s="10">
        <f t="shared" si="79"/>
        <v>0.37139862319045869</v>
      </c>
      <c r="N1022" s="10">
        <f t="shared" si="77"/>
        <v>0.11938015241224964</v>
      </c>
      <c r="O1022" t="s">
        <v>123</v>
      </c>
      <c r="P1022" t="s">
        <v>35</v>
      </c>
    </row>
    <row r="1023" spans="1:16" x14ac:dyDescent="0.3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s="2">
        <f t="shared" si="78"/>
        <v>8663000000</v>
      </c>
      <c r="K1023" s="2">
        <f t="shared" si="75"/>
        <v>12597000000</v>
      </c>
      <c r="L1023" s="2">
        <f t="shared" si="76"/>
        <v>3934000000</v>
      </c>
      <c r="M1023" s="10">
        <f t="shared" si="79"/>
        <v>0.36786006307674335</v>
      </c>
      <c r="N1023" s="10">
        <f t="shared" si="77"/>
        <v>0.11488143908421913</v>
      </c>
      <c r="O1023" t="s">
        <v>123</v>
      </c>
      <c r="P1023" t="s">
        <v>35</v>
      </c>
    </row>
    <row r="1024" spans="1:16" x14ac:dyDescent="0.3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s="2">
        <f t="shared" si="78"/>
        <v>7758000000</v>
      </c>
      <c r="K1024" s="2">
        <f t="shared" si="75"/>
        <v>11512000000</v>
      </c>
      <c r="L1024" s="2">
        <f t="shared" si="76"/>
        <v>3754000000</v>
      </c>
      <c r="M1024" s="10">
        <f t="shared" si="79"/>
        <v>0.38844648400593873</v>
      </c>
      <c r="N1024" s="10">
        <f t="shared" si="77"/>
        <v>0.12667026589283303</v>
      </c>
      <c r="O1024" t="s">
        <v>123</v>
      </c>
      <c r="P1024" t="s">
        <v>35</v>
      </c>
    </row>
    <row r="1025" spans="1:16" x14ac:dyDescent="0.3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s="2">
        <f t="shared" si="78"/>
        <v>26853000000</v>
      </c>
      <c r="K1025" s="2">
        <f t="shared" si="75"/>
        <v>30163000000</v>
      </c>
      <c r="L1025" s="2">
        <f t="shared" si="76"/>
        <v>3310000000</v>
      </c>
      <c r="M1025" s="10">
        <f t="shared" si="79"/>
        <v>0.44259721203228175</v>
      </c>
      <c r="N1025" s="10">
        <f t="shared" si="77"/>
        <v>4.8569332355099047E-2</v>
      </c>
      <c r="O1025" t="s">
        <v>47</v>
      </c>
      <c r="P1025" t="s">
        <v>46</v>
      </c>
    </row>
    <row r="1026" spans="1:16" x14ac:dyDescent="0.3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s="2">
        <f t="shared" si="78"/>
        <v>26040000000</v>
      </c>
      <c r="K1026" s="2">
        <f t="shared" ref="K1026:K1089" si="80">E1026 - F1026</f>
        <v>30092000000</v>
      </c>
      <c r="L1026" s="2">
        <f t="shared" ref="L1026:L1089" si="81">K1026 - J1026</f>
        <v>4052000000</v>
      </c>
      <c r="M1026" s="10">
        <f t="shared" si="79"/>
        <v>0.44123814132172023</v>
      </c>
      <c r="N1026" s="10">
        <f t="shared" ref="N1026:N1089" si="82">L1026 / E1026</f>
        <v>5.9414360914382909E-2</v>
      </c>
      <c r="O1026" t="s">
        <v>47</v>
      </c>
      <c r="P1026" t="s">
        <v>46</v>
      </c>
    </row>
    <row r="1027" spans="1:16" x14ac:dyDescent="0.3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s="2">
        <f t="shared" ref="J1027:J1090" si="83">G1027 + H1027 + I1027</f>
        <v>25410000000</v>
      </c>
      <c r="K1027" s="2">
        <f t="shared" si="80"/>
        <v>34214000000</v>
      </c>
      <c r="L1027" s="2">
        <f t="shared" si="81"/>
        <v>8804000000</v>
      </c>
      <c r="M1027" s="10">
        <f t="shared" ref="M1027:M1090" si="84">1-(F1027/E1027)</f>
        <v>0.46666484805499486</v>
      </c>
      <c r="N1027" s="10">
        <f t="shared" si="82"/>
        <v>0.12008292869223634</v>
      </c>
      <c r="O1027" t="s">
        <v>47</v>
      </c>
      <c r="P1027" t="s">
        <v>46</v>
      </c>
    </row>
    <row r="1028" spans="1:16" x14ac:dyDescent="0.3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s="2">
        <f t="shared" si="83"/>
        <v>23767000000</v>
      </c>
      <c r="K1028" s="2">
        <f t="shared" si="80"/>
        <v>31237000000</v>
      </c>
      <c r="L1028" s="2">
        <f t="shared" si="81"/>
        <v>7470000000</v>
      </c>
      <c r="M1028" s="10">
        <f t="shared" si="84"/>
        <v>0.44655544595502561</v>
      </c>
      <c r="N1028" s="10">
        <f t="shared" si="82"/>
        <v>0.10678903804091436</v>
      </c>
      <c r="O1028" t="s">
        <v>47</v>
      </c>
      <c r="P1028" t="s">
        <v>46</v>
      </c>
    </row>
    <row r="1029" spans="1:16" x14ac:dyDescent="0.3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s="2">
        <f t="shared" si="83"/>
        <v>1110550000</v>
      </c>
      <c r="K1029" s="2">
        <f t="shared" si="80"/>
        <v>1490058000</v>
      </c>
      <c r="L1029" s="2">
        <f t="shared" si="81"/>
        <v>379508000</v>
      </c>
      <c r="M1029" s="10">
        <f t="shared" si="84"/>
        <v>0.25744007408456837</v>
      </c>
      <c r="N1029" s="10">
        <f t="shared" si="82"/>
        <v>6.5568298439179121E-2</v>
      </c>
      <c r="O1029" t="s">
        <v>382</v>
      </c>
      <c r="P1029" t="s">
        <v>18</v>
      </c>
    </row>
    <row r="1030" spans="1:16" x14ac:dyDescent="0.3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s="2">
        <f t="shared" si="83"/>
        <v>1373878000</v>
      </c>
      <c r="K1030" s="2">
        <f t="shared" si="80"/>
        <v>1920809000</v>
      </c>
      <c r="L1030" s="2">
        <f t="shared" si="81"/>
        <v>546931000</v>
      </c>
      <c r="M1030" s="10">
        <f t="shared" si="84"/>
        <v>0.26137886776452168</v>
      </c>
      <c r="N1030" s="10">
        <f t="shared" si="82"/>
        <v>7.4424997761525294E-2</v>
      </c>
      <c r="O1030" t="s">
        <v>382</v>
      </c>
      <c r="P1030" t="s">
        <v>18</v>
      </c>
    </row>
    <row r="1031" spans="1:16" x14ac:dyDescent="0.3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s="2">
        <f t="shared" si="83"/>
        <v>1381396000</v>
      </c>
      <c r="K1031" s="2">
        <f t="shared" si="80"/>
        <v>2154192000</v>
      </c>
      <c r="L1031" s="2">
        <f t="shared" si="81"/>
        <v>772796000</v>
      </c>
      <c r="M1031" s="10">
        <f t="shared" si="84"/>
        <v>0.27605650119190928</v>
      </c>
      <c r="N1031" s="10">
        <f t="shared" si="82"/>
        <v>9.9032658135905602E-2</v>
      </c>
      <c r="O1031" t="s">
        <v>382</v>
      </c>
      <c r="P1031" t="s">
        <v>18</v>
      </c>
    </row>
    <row r="1032" spans="1:16" x14ac:dyDescent="0.3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s="2">
        <f t="shared" si="83"/>
        <v>1573120000</v>
      </c>
      <c r="K1032" s="2">
        <f t="shared" si="80"/>
        <v>2410686000</v>
      </c>
      <c r="L1032" s="2">
        <f t="shared" si="81"/>
        <v>837566000</v>
      </c>
      <c r="M1032" s="10">
        <f t="shared" si="84"/>
        <v>0.29866408773616704</v>
      </c>
      <c r="N1032" s="10">
        <f t="shared" si="82"/>
        <v>0.10376751070393678</v>
      </c>
      <c r="O1032" t="s">
        <v>382</v>
      </c>
      <c r="P1032" t="s">
        <v>18</v>
      </c>
    </row>
    <row r="1033" spans="1:16" x14ac:dyDescent="0.3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s="2">
        <f t="shared" si="83"/>
        <v>1557400000</v>
      </c>
      <c r="K1033" s="2">
        <f t="shared" si="80"/>
        <v>2397500000</v>
      </c>
      <c r="L1033" s="2">
        <f t="shared" si="81"/>
        <v>840100000</v>
      </c>
      <c r="M1033" s="10">
        <f t="shared" si="84"/>
        <v>0.61453874349575788</v>
      </c>
      <c r="N1033" s="10">
        <f t="shared" si="82"/>
        <v>0.21533847691795044</v>
      </c>
      <c r="O1033" t="s">
        <v>123</v>
      </c>
      <c r="P1033" t="s">
        <v>35</v>
      </c>
    </row>
    <row r="1034" spans="1:16" x14ac:dyDescent="0.3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s="2">
        <f t="shared" si="83"/>
        <v>1648800000</v>
      </c>
      <c r="K1034" s="2">
        <f t="shared" si="80"/>
        <v>2672200000</v>
      </c>
      <c r="L1034" s="2">
        <f t="shared" si="81"/>
        <v>1023400000</v>
      </c>
      <c r="M1034" s="10">
        <f t="shared" si="84"/>
        <v>0.63613207322589094</v>
      </c>
      <c r="N1034" s="10">
        <f t="shared" si="82"/>
        <v>0.24362606232294617</v>
      </c>
      <c r="O1034" t="s">
        <v>123</v>
      </c>
      <c r="P1034" t="s">
        <v>35</v>
      </c>
    </row>
    <row r="1035" spans="1:16" x14ac:dyDescent="0.3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s="2">
        <f t="shared" si="83"/>
        <v>1732700000</v>
      </c>
      <c r="K1035" s="2">
        <f t="shared" si="80"/>
        <v>2708700000</v>
      </c>
      <c r="L1035" s="2">
        <f t="shared" si="81"/>
        <v>976000000</v>
      </c>
      <c r="M1035" s="10">
        <f t="shared" si="84"/>
        <v>0.61431519742362739</v>
      </c>
      <c r="N1035" s="10">
        <f t="shared" si="82"/>
        <v>0.22135032771641758</v>
      </c>
      <c r="O1035" t="s">
        <v>123</v>
      </c>
      <c r="P1035" t="s">
        <v>35</v>
      </c>
    </row>
    <row r="1036" spans="1:16" x14ac:dyDescent="0.3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s="2">
        <f t="shared" si="83"/>
        <v>1640800000</v>
      </c>
      <c r="K1036" s="2">
        <f t="shared" si="80"/>
        <v>2616000000</v>
      </c>
      <c r="L1036" s="2">
        <f t="shared" si="81"/>
        <v>975200000</v>
      </c>
      <c r="M1036" s="10">
        <f t="shared" si="84"/>
        <v>0.64254660673494945</v>
      </c>
      <c r="N1036" s="10">
        <f t="shared" si="82"/>
        <v>0.23953037113452705</v>
      </c>
      <c r="O1036" t="s">
        <v>123</v>
      </c>
      <c r="P1036" t="s">
        <v>35</v>
      </c>
    </row>
    <row r="1037" spans="1:16" x14ac:dyDescent="0.3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s="2">
        <f t="shared" si="83"/>
        <v>1090300000</v>
      </c>
      <c r="K1037" s="2">
        <f t="shared" si="80"/>
        <v>1665800000</v>
      </c>
      <c r="L1037" s="2">
        <f t="shared" si="81"/>
        <v>575500000</v>
      </c>
      <c r="M1037" s="10">
        <f t="shared" si="84"/>
        <v>0.40398700101857687</v>
      </c>
      <c r="N1037" s="10">
        <f t="shared" si="82"/>
        <v>0.13956928748120484</v>
      </c>
      <c r="O1037" t="s">
        <v>123</v>
      </c>
      <c r="P1037" t="s">
        <v>35</v>
      </c>
    </row>
    <row r="1038" spans="1:16" x14ac:dyDescent="0.3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s="2">
        <f t="shared" si="83"/>
        <v>1122000000</v>
      </c>
      <c r="K1038" s="2">
        <f t="shared" si="80"/>
        <v>1730200000</v>
      </c>
      <c r="L1038" s="2">
        <f t="shared" si="81"/>
        <v>608200000</v>
      </c>
      <c r="M1038" s="10">
        <f t="shared" si="84"/>
        <v>0.40775829562594268</v>
      </c>
      <c r="N1038" s="10">
        <f t="shared" si="82"/>
        <v>0.14333521870286575</v>
      </c>
      <c r="O1038" t="s">
        <v>123</v>
      </c>
      <c r="P1038" t="s">
        <v>35</v>
      </c>
    </row>
    <row r="1039" spans="1:16" x14ac:dyDescent="0.3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s="2">
        <f t="shared" si="83"/>
        <v>1127400000</v>
      </c>
      <c r="K1039" s="2">
        <f t="shared" si="80"/>
        <v>1737300000</v>
      </c>
      <c r="L1039" s="2">
        <f t="shared" si="81"/>
        <v>609900000</v>
      </c>
      <c r="M1039" s="10">
        <f t="shared" si="84"/>
        <v>0.40437120312827313</v>
      </c>
      <c r="N1039" s="10">
        <f t="shared" si="82"/>
        <v>0.14195936037986173</v>
      </c>
      <c r="O1039" t="s">
        <v>123</v>
      </c>
      <c r="P1039" t="s">
        <v>35</v>
      </c>
    </row>
    <row r="1040" spans="1:16" x14ac:dyDescent="0.3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s="2">
        <f t="shared" si="83"/>
        <v>1175000000</v>
      </c>
      <c r="K1040" s="2">
        <f t="shared" si="80"/>
        <v>1831700000</v>
      </c>
      <c r="L1040" s="2">
        <f t="shared" si="81"/>
        <v>656700000</v>
      </c>
      <c r="M1040" s="10">
        <f t="shared" si="84"/>
        <v>0.4152102459480902</v>
      </c>
      <c r="N1040" s="10">
        <f t="shared" si="82"/>
        <v>0.14886093165589936</v>
      </c>
      <c r="O1040" t="s">
        <v>123</v>
      </c>
      <c r="P1040" t="s">
        <v>35</v>
      </c>
    </row>
    <row r="1041" spans="1:16" x14ac:dyDescent="0.3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s="2">
        <f t="shared" si="83"/>
        <v>135824000</v>
      </c>
      <c r="K1041" s="2">
        <f t="shared" si="80"/>
        <v>327134000</v>
      </c>
      <c r="L1041" s="2">
        <f t="shared" si="81"/>
        <v>191310000</v>
      </c>
      <c r="M1041" s="10">
        <f t="shared" si="84"/>
        <v>0.16099898567892823</v>
      </c>
      <c r="N1041" s="10">
        <f t="shared" si="82"/>
        <v>9.4153209236079907E-2</v>
      </c>
      <c r="O1041" t="s">
        <v>386</v>
      </c>
      <c r="P1041" t="s">
        <v>58</v>
      </c>
    </row>
    <row r="1042" spans="1:16" x14ac:dyDescent="0.3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s="2">
        <f t="shared" si="83"/>
        <v>145298000</v>
      </c>
      <c r="K1042" s="2">
        <f t="shared" si="80"/>
        <v>363957000</v>
      </c>
      <c r="L1042" s="2">
        <f t="shared" si="81"/>
        <v>218659000</v>
      </c>
      <c r="M1042" s="10">
        <f t="shared" si="84"/>
        <v>0.16884638776813909</v>
      </c>
      <c r="N1042" s="10">
        <f t="shared" si="82"/>
        <v>0.10143995665145478</v>
      </c>
      <c r="O1042" t="s">
        <v>386</v>
      </c>
      <c r="P1042" t="s">
        <v>58</v>
      </c>
    </row>
    <row r="1043" spans="1:16" x14ac:dyDescent="0.3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s="2">
        <f t="shared" si="83"/>
        <v>164596000</v>
      </c>
      <c r="K1043" s="2">
        <f t="shared" si="80"/>
        <v>522360000</v>
      </c>
      <c r="L1043" s="2">
        <f t="shared" si="81"/>
        <v>357764000</v>
      </c>
      <c r="M1043" s="10">
        <f t="shared" si="84"/>
        <v>0.17659521743260786</v>
      </c>
      <c r="N1043" s="10">
        <f t="shared" si="82"/>
        <v>0.12094994136143566</v>
      </c>
      <c r="O1043" t="s">
        <v>386</v>
      </c>
      <c r="P1043" t="s">
        <v>58</v>
      </c>
    </row>
    <row r="1044" spans="1:16" x14ac:dyDescent="0.3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s="2">
        <f t="shared" si="83"/>
        <v>233887000</v>
      </c>
      <c r="K1044" s="2">
        <f t="shared" si="80"/>
        <v>721767000</v>
      </c>
      <c r="L1044" s="2">
        <f t="shared" si="81"/>
        <v>487880000</v>
      </c>
      <c r="M1044" s="10">
        <f t="shared" si="84"/>
        <v>0.20391375223544106</v>
      </c>
      <c r="N1044" s="10">
        <f t="shared" si="82"/>
        <v>0.13783595182465666</v>
      </c>
      <c r="O1044" t="s">
        <v>386</v>
      </c>
      <c r="P1044" t="s">
        <v>58</v>
      </c>
    </row>
    <row r="1045" spans="1:16" x14ac:dyDescent="0.3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s="2">
        <f t="shared" si="83"/>
        <v>10095000000</v>
      </c>
      <c r="K1045" s="2">
        <f t="shared" si="80"/>
        <v>11924000000</v>
      </c>
      <c r="L1045" s="2">
        <f t="shared" si="81"/>
        <v>1829000000</v>
      </c>
      <c r="M1045" s="10">
        <f t="shared" si="84"/>
        <v>1</v>
      </c>
      <c r="N1045" s="10">
        <f t="shared" si="82"/>
        <v>0.15338812479033881</v>
      </c>
      <c r="O1045" t="s">
        <v>388</v>
      </c>
      <c r="P1045" t="s">
        <v>46</v>
      </c>
    </row>
    <row r="1046" spans="1:16" x14ac:dyDescent="0.3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s="2">
        <f t="shared" si="83"/>
        <v>10184000000</v>
      </c>
      <c r="K1046" s="2">
        <f t="shared" si="80"/>
        <v>12261000000</v>
      </c>
      <c r="L1046" s="2">
        <f t="shared" si="81"/>
        <v>2077000000</v>
      </c>
      <c r="M1046" s="10">
        <f t="shared" si="84"/>
        <v>1</v>
      </c>
      <c r="N1046" s="10">
        <f t="shared" si="82"/>
        <v>0.16939890710382513</v>
      </c>
      <c r="O1046" t="s">
        <v>388</v>
      </c>
      <c r="P1046" t="s">
        <v>46</v>
      </c>
    </row>
    <row r="1047" spans="1:16" x14ac:dyDescent="0.3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s="2">
        <f t="shared" si="83"/>
        <v>10650000000</v>
      </c>
      <c r="K1047" s="2">
        <f t="shared" si="80"/>
        <v>12951000000</v>
      </c>
      <c r="L1047" s="2">
        <f t="shared" si="81"/>
        <v>2301000000</v>
      </c>
      <c r="M1047" s="10">
        <f t="shared" si="84"/>
        <v>1</v>
      </c>
      <c r="N1047" s="10">
        <f t="shared" si="82"/>
        <v>0.17766967801714154</v>
      </c>
      <c r="O1047" t="s">
        <v>388</v>
      </c>
      <c r="P1047" t="s">
        <v>46</v>
      </c>
    </row>
    <row r="1048" spans="1:16" x14ac:dyDescent="0.3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s="2">
        <f t="shared" si="83"/>
        <v>10474000000</v>
      </c>
      <c r="K1048" s="2">
        <f t="shared" si="80"/>
        <v>12893000000</v>
      </c>
      <c r="L1048" s="2">
        <f t="shared" si="81"/>
        <v>2419000000</v>
      </c>
      <c r="M1048" s="10">
        <f t="shared" si="84"/>
        <v>1</v>
      </c>
      <c r="N1048" s="10">
        <f t="shared" si="82"/>
        <v>0.18762118979291087</v>
      </c>
      <c r="O1048" t="s">
        <v>388</v>
      </c>
      <c r="P1048" t="s">
        <v>46</v>
      </c>
    </row>
    <row r="1049" spans="1:16" x14ac:dyDescent="0.3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s="2">
        <f t="shared" si="83"/>
        <v>8099000000</v>
      </c>
      <c r="K1049" s="2">
        <f t="shared" si="80"/>
        <v>14765000000</v>
      </c>
      <c r="L1049" s="2">
        <f t="shared" si="81"/>
        <v>6666000000</v>
      </c>
      <c r="M1049" s="10">
        <f t="shared" si="84"/>
        <v>0.47828058695863429</v>
      </c>
      <c r="N1049" s="10">
        <f t="shared" si="82"/>
        <v>0.21593080884972951</v>
      </c>
      <c r="O1049" t="s">
        <v>163</v>
      </c>
      <c r="P1049" t="s">
        <v>12</v>
      </c>
    </row>
    <row r="1050" spans="1:16" x14ac:dyDescent="0.3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s="2">
        <f t="shared" si="83"/>
        <v>8239000000</v>
      </c>
      <c r="K1050" s="2">
        <f t="shared" si="80"/>
        <v>15374000000</v>
      </c>
      <c r="L1050" s="2">
        <f t="shared" si="81"/>
        <v>7135000000</v>
      </c>
      <c r="M1050" s="10">
        <f t="shared" si="84"/>
        <v>0.48314006473712323</v>
      </c>
      <c r="N1050" s="10">
        <f t="shared" si="82"/>
        <v>0.2242229973916596</v>
      </c>
      <c r="O1050" t="s">
        <v>163</v>
      </c>
      <c r="P1050" t="s">
        <v>12</v>
      </c>
    </row>
    <row r="1051" spans="1:16" x14ac:dyDescent="0.3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s="2">
        <f t="shared" si="83"/>
        <v>7945000000</v>
      </c>
      <c r="K1051" s="2">
        <f t="shared" si="80"/>
        <v>14891000000</v>
      </c>
      <c r="L1051" s="2">
        <f t="shared" si="81"/>
        <v>6946000000</v>
      </c>
      <c r="M1051" s="10">
        <f t="shared" si="84"/>
        <v>0.49187421549844756</v>
      </c>
      <c r="N1051" s="10">
        <f t="shared" si="82"/>
        <v>0.22943780141375439</v>
      </c>
      <c r="O1051" t="s">
        <v>163</v>
      </c>
      <c r="P1051" t="s">
        <v>12</v>
      </c>
    </row>
    <row r="1052" spans="1:16" x14ac:dyDescent="0.3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s="2">
        <f t="shared" si="83"/>
        <v>7846000000</v>
      </c>
      <c r="K1052" s="2">
        <f t="shared" si="80"/>
        <v>15069000000</v>
      </c>
      <c r="L1052" s="2">
        <f t="shared" si="81"/>
        <v>7223000000</v>
      </c>
      <c r="M1052" s="10">
        <f t="shared" si="84"/>
        <v>0.50048158357966055</v>
      </c>
      <c r="N1052" s="10">
        <f t="shared" si="82"/>
        <v>0.23989504799229466</v>
      </c>
      <c r="O1052" t="s">
        <v>163</v>
      </c>
      <c r="P1052" t="s">
        <v>12</v>
      </c>
    </row>
    <row r="1053" spans="1:16" x14ac:dyDescent="0.3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s="2">
        <f t="shared" si="83"/>
        <v>0</v>
      </c>
      <c r="K1053" s="2">
        <f t="shared" si="80"/>
        <v>1065656000</v>
      </c>
      <c r="L1053" s="2">
        <f t="shared" si="81"/>
        <v>1065656000</v>
      </c>
      <c r="M1053" s="10">
        <f t="shared" si="84"/>
        <v>0.51713251115396597</v>
      </c>
      <c r="N1053" s="10">
        <f t="shared" si="82"/>
        <v>0.51713251115396597</v>
      </c>
      <c r="O1053" t="s">
        <v>213</v>
      </c>
      <c r="P1053" t="s">
        <v>35</v>
      </c>
    </row>
    <row r="1054" spans="1:16" x14ac:dyDescent="0.3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s="2">
        <f t="shared" si="83"/>
        <v>0</v>
      </c>
      <c r="K1054" s="2">
        <f t="shared" si="80"/>
        <v>1172931000</v>
      </c>
      <c r="L1054" s="2">
        <f t="shared" si="81"/>
        <v>1172931000</v>
      </c>
      <c r="M1054" s="10">
        <f t="shared" si="84"/>
        <v>0.52213157955652267</v>
      </c>
      <c r="N1054" s="10">
        <f t="shared" si="82"/>
        <v>0.52213157955652267</v>
      </c>
      <c r="O1054" t="s">
        <v>213</v>
      </c>
      <c r="P1054" t="s">
        <v>35</v>
      </c>
    </row>
    <row r="1055" spans="1:16" x14ac:dyDescent="0.3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s="2">
        <f t="shared" si="83"/>
        <v>0</v>
      </c>
      <c r="K1055" s="2">
        <f t="shared" si="80"/>
        <v>1339810000</v>
      </c>
      <c r="L1055" s="2">
        <f t="shared" si="81"/>
        <v>1339810000</v>
      </c>
      <c r="M1055" s="10">
        <f t="shared" si="84"/>
        <v>0.54356279669450724</v>
      </c>
      <c r="N1055" s="10">
        <f t="shared" si="82"/>
        <v>0.54356279669450724</v>
      </c>
      <c r="O1055" t="s">
        <v>213</v>
      </c>
      <c r="P1055" t="s">
        <v>35</v>
      </c>
    </row>
    <row r="1056" spans="1:16" x14ac:dyDescent="0.3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s="2">
        <f t="shared" si="83"/>
        <v>0</v>
      </c>
      <c r="K1056" s="2">
        <f t="shared" si="80"/>
        <v>1632301000</v>
      </c>
      <c r="L1056" s="2">
        <f t="shared" si="81"/>
        <v>1632301000</v>
      </c>
      <c r="M1056" s="10">
        <f t="shared" si="84"/>
        <v>0.59954550196065182</v>
      </c>
      <c r="N1056" s="10">
        <f t="shared" si="82"/>
        <v>0.59954550196065182</v>
      </c>
      <c r="O1056" t="s">
        <v>213</v>
      </c>
      <c r="P1056" t="s">
        <v>35</v>
      </c>
    </row>
    <row r="1057" spans="1:16" x14ac:dyDescent="0.3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s="2">
        <f t="shared" si="83"/>
        <v>2249000000</v>
      </c>
      <c r="K1057" s="2">
        <f t="shared" si="80"/>
        <v>9563000000</v>
      </c>
      <c r="L1057" s="2">
        <f t="shared" si="81"/>
        <v>7314000000</v>
      </c>
      <c r="M1057" s="10">
        <f t="shared" si="84"/>
        <v>0.38845560159233083</v>
      </c>
      <c r="N1057" s="10">
        <f t="shared" si="82"/>
        <v>0.29709968315866442</v>
      </c>
      <c r="O1057" t="s">
        <v>392</v>
      </c>
      <c r="P1057" t="s">
        <v>35</v>
      </c>
    </row>
    <row r="1058" spans="1:16" x14ac:dyDescent="0.3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s="2">
        <f t="shared" si="83"/>
        <v>2362000000</v>
      </c>
      <c r="K1058" s="2">
        <f t="shared" si="80"/>
        <v>10457000000</v>
      </c>
      <c r="L1058" s="2">
        <f t="shared" si="81"/>
        <v>8095000000</v>
      </c>
      <c r="M1058" s="10">
        <f t="shared" si="84"/>
        <v>0.42740946619798903</v>
      </c>
      <c r="N1058" s="10">
        <f t="shared" si="82"/>
        <v>0.33086732608517944</v>
      </c>
      <c r="O1058" t="s">
        <v>392</v>
      </c>
      <c r="P1058" t="s">
        <v>35</v>
      </c>
    </row>
    <row r="1059" spans="1:16" x14ac:dyDescent="0.3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s="2">
        <f t="shared" si="83"/>
        <v>2541000000</v>
      </c>
      <c r="K1059" s="2">
        <f t="shared" si="80"/>
        <v>10160000000</v>
      </c>
      <c r="L1059" s="2">
        <f t="shared" si="81"/>
        <v>7619000000</v>
      </c>
      <c r="M1059" s="10">
        <f t="shared" si="84"/>
        <v>0.41432183345567242</v>
      </c>
      <c r="N1059" s="10">
        <f t="shared" si="82"/>
        <v>0.31070059538373707</v>
      </c>
      <c r="O1059" t="s">
        <v>392</v>
      </c>
      <c r="P1059" t="s">
        <v>35</v>
      </c>
    </row>
    <row r="1060" spans="1:16" x14ac:dyDescent="0.3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s="2">
        <f t="shared" si="83"/>
        <v>2749000000</v>
      </c>
      <c r="K1060" s="2">
        <f t="shared" si="80"/>
        <v>11114000000</v>
      </c>
      <c r="L1060" s="2">
        <f t="shared" si="81"/>
        <v>8365000000</v>
      </c>
      <c r="M1060" s="10">
        <f t="shared" si="84"/>
        <v>0.43697412911850275</v>
      </c>
      <c r="N1060" s="10">
        <f t="shared" si="82"/>
        <v>0.32889046158685226</v>
      </c>
      <c r="O1060" t="s">
        <v>392</v>
      </c>
      <c r="P1060" t="s">
        <v>35</v>
      </c>
    </row>
    <row r="1061" spans="1:16" x14ac:dyDescent="0.3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s="2">
        <f t="shared" si="83"/>
        <v>4083000000</v>
      </c>
      <c r="K1061" s="2">
        <f t="shared" si="80"/>
        <v>7653000000</v>
      </c>
      <c r="L1061" s="2">
        <f t="shared" si="81"/>
        <v>3570000000</v>
      </c>
      <c r="M1061" s="10">
        <f t="shared" si="84"/>
        <v>0.51497207455756677</v>
      </c>
      <c r="N1061" s="10">
        <f t="shared" si="82"/>
        <v>0.24022609514837495</v>
      </c>
      <c r="O1061" t="s">
        <v>137</v>
      </c>
      <c r="P1061" t="s">
        <v>58</v>
      </c>
    </row>
    <row r="1062" spans="1:16" x14ac:dyDescent="0.3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s="2">
        <f t="shared" si="83"/>
        <v>4499000000</v>
      </c>
      <c r="K1062" s="2">
        <f t="shared" si="80"/>
        <v>8574000000</v>
      </c>
      <c r="L1062" s="2">
        <f t="shared" si="81"/>
        <v>4075000000</v>
      </c>
      <c r="M1062" s="10">
        <f t="shared" si="84"/>
        <v>0.54077578051087982</v>
      </c>
      <c r="N1062" s="10">
        <f t="shared" si="82"/>
        <v>0.25701671397035636</v>
      </c>
      <c r="O1062" t="s">
        <v>137</v>
      </c>
      <c r="P1062" t="s">
        <v>58</v>
      </c>
    </row>
    <row r="1063" spans="1:16" x14ac:dyDescent="0.3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s="2">
        <f t="shared" si="83"/>
        <v>4266000000</v>
      </c>
      <c r="K1063" s="2">
        <f t="shared" si="80"/>
        <v>8182000000</v>
      </c>
      <c r="L1063" s="2">
        <f t="shared" si="81"/>
        <v>3916000000</v>
      </c>
      <c r="M1063" s="10">
        <f t="shared" si="84"/>
        <v>0.54543030464635689</v>
      </c>
      <c r="N1063" s="10">
        <f t="shared" si="82"/>
        <v>0.26104926338244117</v>
      </c>
      <c r="O1063" t="s">
        <v>137</v>
      </c>
      <c r="P1063" t="s">
        <v>58</v>
      </c>
    </row>
    <row r="1064" spans="1:16" x14ac:dyDescent="0.3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s="2">
        <f t="shared" si="83"/>
        <v>4345000000</v>
      </c>
      <c r="K1064" s="2">
        <f t="shared" si="80"/>
        <v>7017000000</v>
      </c>
      <c r="L1064" s="2">
        <f t="shared" si="81"/>
        <v>2672000000</v>
      </c>
      <c r="M1064" s="10">
        <f t="shared" si="84"/>
        <v>0.51970078506887862</v>
      </c>
      <c r="N1064" s="10">
        <f t="shared" si="82"/>
        <v>0.19789660790993926</v>
      </c>
      <c r="O1064" t="s">
        <v>137</v>
      </c>
      <c r="P1064" t="s">
        <v>58</v>
      </c>
    </row>
    <row r="1065" spans="1:16" x14ac:dyDescent="0.3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s="2">
        <f t="shared" si="83"/>
        <v>550600000</v>
      </c>
      <c r="K1065" s="2">
        <f t="shared" si="80"/>
        <v>2760200000</v>
      </c>
      <c r="L1065" s="2">
        <f t="shared" si="81"/>
        <v>2209600000</v>
      </c>
      <c r="M1065" s="10">
        <f t="shared" si="84"/>
        <v>0.27673674817778049</v>
      </c>
      <c r="N1065" s="10">
        <f t="shared" si="82"/>
        <v>0.22153377247069911</v>
      </c>
      <c r="O1065" t="s">
        <v>137</v>
      </c>
      <c r="P1065" t="s">
        <v>58</v>
      </c>
    </row>
    <row r="1066" spans="1:16" x14ac:dyDescent="0.3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s="2">
        <f t="shared" si="83"/>
        <v>505800000</v>
      </c>
      <c r="K1066" s="2">
        <f t="shared" si="80"/>
        <v>1926600000</v>
      </c>
      <c r="L1066" s="2">
        <f t="shared" si="81"/>
        <v>1420800000</v>
      </c>
      <c r="M1066" s="10">
        <f t="shared" si="84"/>
        <v>0.21274763135228247</v>
      </c>
      <c r="N1066" s="10">
        <f t="shared" si="82"/>
        <v>0.15689392433578481</v>
      </c>
      <c r="O1066" t="s">
        <v>137</v>
      </c>
      <c r="P1066" t="s">
        <v>58</v>
      </c>
    </row>
    <row r="1067" spans="1:16" x14ac:dyDescent="0.3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s="2">
        <f t="shared" si="83"/>
        <v>439100000</v>
      </c>
      <c r="K1067" s="2">
        <f t="shared" si="80"/>
        <v>1717900000</v>
      </c>
      <c r="L1067" s="2">
        <f t="shared" si="81"/>
        <v>1278800000</v>
      </c>
      <c r="M1067" s="10">
        <f t="shared" si="84"/>
        <v>0.1931244589839578</v>
      </c>
      <c r="N1067" s="10">
        <f t="shared" si="82"/>
        <v>0.14376131215360921</v>
      </c>
      <c r="O1067" t="s">
        <v>137</v>
      </c>
      <c r="P1067" t="s">
        <v>58</v>
      </c>
    </row>
    <row r="1068" spans="1:16" x14ac:dyDescent="0.3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s="2">
        <f t="shared" si="83"/>
        <v>491000000</v>
      </c>
      <c r="K1068" s="2">
        <f t="shared" si="80"/>
        <v>810000000</v>
      </c>
      <c r="L1068" s="2">
        <f t="shared" si="81"/>
        <v>319000000</v>
      </c>
      <c r="M1068" s="10">
        <f t="shared" si="84"/>
        <v>0.11308426872172894</v>
      </c>
      <c r="N1068" s="10">
        <f t="shared" si="82"/>
        <v>4.4535656447199416E-2</v>
      </c>
      <c r="O1068" t="s">
        <v>137</v>
      </c>
      <c r="P1068" t="s">
        <v>58</v>
      </c>
    </row>
    <row r="1069" spans="1:16" x14ac:dyDescent="0.3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s="2">
        <f t="shared" si="83"/>
        <v>8197000000</v>
      </c>
      <c r="K1069" s="2">
        <f t="shared" si="80"/>
        <v>13295000000</v>
      </c>
      <c r="L1069" s="2">
        <f t="shared" si="81"/>
        <v>5098000000</v>
      </c>
      <c r="M1069" s="10">
        <f t="shared" si="84"/>
        <v>0.16165509526646649</v>
      </c>
      <c r="N1069" s="10">
        <f t="shared" si="82"/>
        <v>6.198703841056382E-2</v>
      </c>
      <c r="O1069" t="s">
        <v>340</v>
      </c>
      <c r="P1069" t="s">
        <v>82</v>
      </c>
    </row>
    <row r="1070" spans="1:16" x14ac:dyDescent="0.3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s="2">
        <f t="shared" si="83"/>
        <v>9071000000</v>
      </c>
      <c r="K1070" s="2">
        <f t="shared" si="80"/>
        <v>12402000000</v>
      </c>
      <c r="L1070" s="2">
        <f t="shared" si="81"/>
        <v>3331000000</v>
      </c>
      <c r="M1070" s="10">
        <f t="shared" si="84"/>
        <v>0.12382188498402558</v>
      </c>
      <c r="N1070" s="10">
        <f t="shared" si="82"/>
        <v>3.3256789137380192E-2</v>
      </c>
      <c r="O1070" t="s">
        <v>340</v>
      </c>
      <c r="P1070" t="s">
        <v>82</v>
      </c>
    </row>
    <row r="1071" spans="1:16" x14ac:dyDescent="0.3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s="2">
        <f t="shared" si="83"/>
        <v>9776000000</v>
      </c>
      <c r="K1071" s="2">
        <f t="shared" si="80"/>
        <v>13542000000</v>
      </c>
      <c r="L1071" s="2">
        <f t="shared" si="81"/>
        <v>3766000000</v>
      </c>
      <c r="M1071" s="10">
        <f t="shared" si="84"/>
        <v>0.13844219307482342</v>
      </c>
      <c r="N1071" s="10">
        <f t="shared" si="82"/>
        <v>3.8500465154318778E-2</v>
      </c>
      <c r="O1071" t="s">
        <v>340</v>
      </c>
      <c r="P1071" t="s">
        <v>82</v>
      </c>
    </row>
    <row r="1072" spans="1:16" x14ac:dyDescent="0.3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s="2">
        <f t="shared" si="83"/>
        <v>11675000000</v>
      </c>
      <c r="K1072" s="2">
        <f t="shared" si="80"/>
        <v>16160000000</v>
      </c>
      <c r="L1072" s="2">
        <f t="shared" si="81"/>
        <v>4485000000</v>
      </c>
      <c r="M1072" s="10">
        <f t="shared" si="84"/>
        <v>0.22428557549513539</v>
      </c>
      <c r="N1072" s="10">
        <f t="shared" si="82"/>
        <v>6.2247574634633804E-2</v>
      </c>
      <c r="O1072" t="s">
        <v>340</v>
      </c>
      <c r="P1072" t="s">
        <v>82</v>
      </c>
    </row>
    <row r="1073" spans="1:16" x14ac:dyDescent="0.3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s="2">
        <f t="shared" si="83"/>
        <v>20944000000</v>
      </c>
      <c r="K1073" s="2">
        <f t="shared" si="80"/>
        <v>30821000000</v>
      </c>
      <c r="L1073" s="2">
        <f t="shared" si="81"/>
        <v>9877000000</v>
      </c>
      <c r="M1073" s="10">
        <f t="shared" si="84"/>
        <v>0.65206169208961851</v>
      </c>
      <c r="N1073" s="10">
        <f t="shared" si="82"/>
        <v>0.20896185499397044</v>
      </c>
      <c r="O1073" t="s">
        <v>25</v>
      </c>
      <c r="P1073" t="s">
        <v>24</v>
      </c>
    </row>
    <row r="1074" spans="1:16" x14ac:dyDescent="0.3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s="2">
        <f t="shared" si="83"/>
        <v>19414000000</v>
      </c>
      <c r="K1074" s="2">
        <f t="shared" si="80"/>
        <v>27079000000</v>
      </c>
      <c r="L1074" s="2">
        <f t="shared" si="81"/>
        <v>7665000000</v>
      </c>
      <c r="M1074" s="10">
        <f t="shared" si="84"/>
        <v>0.6149705902391388</v>
      </c>
      <c r="N1074" s="10">
        <f t="shared" si="82"/>
        <v>0.17407398996207391</v>
      </c>
      <c r="O1074" t="s">
        <v>25</v>
      </c>
      <c r="P1074" t="s">
        <v>24</v>
      </c>
    </row>
    <row r="1075" spans="1:16" x14ac:dyDescent="0.3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s="2">
        <f t="shared" si="83"/>
        <v>18786000000</v>
      </c>
      <c r="K1075" s="2">
        <f t="shared" si="80"/>
        <v>25469000000</v>
      </c>
      <c r="L1075" s="2">
        <f t="shared" si="81"/>
        <v>6683000000</v>
      </c>
      <c r="M1075" s="10">
        <f t="shared" si="84"/>
        <v>0.60300210715723179</v>
      </c>
      <c r="N1075" s="10">
        <f t="shared" si="82"/>
        <v>0.15822619977744631</v>
      </c>
      <c r="O1075" t="s">
        <v>25</v>
      </c>
      <c r="P1075" t="s">
        <v>24</v>
      </c>
    </row>
    <row r="1076" spans="1:16" x14ac:dyDescent="0.3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s="2">
        <f t="shared" si="83"/>
        <v>17017000000</v>
      </c>
      <c r="K1076" s="2">
        <f t="shared" si="80"/>
        <v>24564000000</v>
      </c>
      <c r="L1076" s="2">
        <f t="shared" si="81"/>
        <v>7547000000</v>
      </c>
      <c r="M1076" s="10">
        <f t="shared" si="84"/>
        <v>0.62190490657754816</v>
      </c>
      <c r="N1076" s="10">
        <f t="shared" si="82"/>
        <v>0.19107296571978327</v>
      </c>
      <c r="O1076" t="s">
        <v>25</v>
      </c>
      <c r="P1076" t="s">
        <v>24</v>
      </c>
    </row>
    <row r="1077" spans="1:16" x14ac:dyDescent="0.3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s="2">
        <f t="shared" si="83"/>
        <v>6025000000</v>
      </c>
      <c r="K1077" s="2">
        <f t="shared" si="80"/>
        <v>9887000000</v>
      </c>
      <c r="L1077" s="2">
        <f t="shared" si="81"/>
        <v>3862000000</v>
      </c>
      <c r="M1077" s="10">
        <f t="shared" si="84"/>
        <v>0.82625773023566773</v>
      </c>
      <c r="N1077" s="10">
        <f t="shared" si="82"/>
        <v>0.32274778539194382</v>
      </c>
      <c r="O1077" t="s">
        <v>83</v>
      </c>
      <c r="P1077" t="s">
        <v>82</v>
      </c>
    </row>
    <row r="1078" spans="1:16" x14ac:dyDescent="0.3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s="2">
        <f t="shared" si="83"/>
        <v>5969000000</v>
      </c>
      <c r="K1078" s="2">
        <f t="shared" si="80"/>
        <v>9169000000</v>
      </c>
      <c r="L1078" s="2">
        <f t="shared" si="81"/>
        <v>3200000000</v>
      </c>
      <c r="M1078" s="10">
        <f t="shared" si="84"/>
        <v>0.80962472406181019</v>
      </c>
      <c r="N1078" s="10">
        <f t="shared" si="82"/>
        <v>0.282560706401766</v>
      </c>
      <c r="O1078" t="s">
        <v>83</v>
      </c>
      <c r="P1078" t="s">
        <v>82</v>
      </c>
    </row>
    <row r="1079" spans="1:16" x14ac:dyDescent="0.3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s="2">
        <f t="shared" si="83"/>
        <v>6488000000</v>
      </c>
      <c r="K1079" s="2">
        <f t="shared" si="80"/>
        <v>8600000000</v>
      </c>
      <c r="L1079" s="2">
        <f t="shared" si="81"/>
        <v>2112000000</v>
      </c>
      <c r="M1079" s="10">
        <f t="shared" si="84"/>
        <v>0.79291904849714179</v>
      </c>
      <c r="N1079" s="10">
        <f t="shared" si="82"/>
        <v>0.1947261663286004</v>
      </c>
      <c r="O1079" t="s">
        <v>83</v>
      </c>
      <c r="P1079" t="s">
        <v>82</v>
      </c>
    </row>
    <row r="1080" spans="1:16" x14ac:dyDescent="0.3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s="2">
        <f t="shared" si="83"/>
        <v>4788000000</v>
      </c>
      <c r="K1080" s="2">
        <f t="shared" si="80"/>
        <v>3828000000</v>
      </c>
      <c r="L1080" s="2">
        <f t="shared" si="81"/>
        <v>-960000000</v>
      </c>
      <c r="M1080" s="10">
        <f t="shared" si="84"/>
        <v>0.69322709163346619</v>
      </c>
      <c r="N1080" s="10">
        <f t="shared" si="82"/>
        <v>-0.17385005432814199</v>
      </c>
      <c r="O1080" t="s">
        <v>83</v>
      </c>
      <c r="P1080" t="s">
        <v>82</v>
      </c>
    </row>
    <row r="1081" spans="1:16" x14ac:dyDescent="0.3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s="2">
        <f t="shared" si="83"/>
        <v>30700000000</v>
      </c>
      <c r="K1081" s="2">
        <f t="shared" si="80"/>
        <v>57464000000</v>
      </c>
      <c r="L1081" s="2">
        <f t="shared" si="81"/>
        <v>26764000000</v>
      </c>
      <c r="M1081" s="10">
        <f t="shared" si="84"/>
        <v>0.73814692545825888</v>
      </c>
      <c r="N1081" s="10">
        <f t="shared" si="82"/>
        <v>0.34379375457616668</v>
      </c>
      <c r="O1081" t="s">
        <v>399</v>
      </c>
      <c r="P1081" t="s">
        <v>21</v>
      </c>
    </row>
    <row r="1082" spans="1:16" x14ac:dyDescent="0.3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s="2">
        <f t="shared" si="83"/>
        <v>31869000000</v>
      </c>
      <c r="K1082" s="2">
        <f t="shared" si="80"/>
        <v>59755000000</v>
      </c>
      <c r="L1082" s="2">
        <f t="shared" si="81"/>
        <v>27886000000</v>
      </c>
      <c r="M1082" s="10">
        <f t="shared" si="84"/>
        <v>0.68816003132449644</v>
      </c>
      <c r="N1082" s="10">
        <f t="shared" si="82"/>
        <v>0.32114518673776099</v>
      </c>
      <c r="O1082" t="s">
        <v>399</v>
      </c>
      <c r="P1082" t="s">
        <v>21</v>
      </c>
    </row>
    <row r="1083" spans="1:16" x14ac:dyDescent="0.3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s="2">
        <f t="shared" si="83"/>
        <v>32370000000</v>
      </c>
      <c r="K1083" s="2">
        <f t="shared" si="80"/>
        <v>60542000000</v>
      </c>
      <c r="L1083" s="2">
        <f t="shared" si="81"/>
        <v>28172000000</v>
      </c>
      <c r="M1083" s="10">
        <f t="shared" si="84"/>
        <v>0.64695447745244716</v>
      </c>
      <c r="N1083" s="10">
        <f t="shared" si="82"/>
        <v>0.30104723231459712</v>
      </c>
      <c r="O1083" t="s">
        <v>399</v>
      </c>
      <c r="P1083" t="s">
        <v>21</v>
      </c>
    </row>
    <row r="1084" spans="1:16" x14ac:dyDescent="0.3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s="2">
        <f t="shared" si="83"/>
        <v>31248000000</v>
      </c>
      <c r="K1084" s="2">
        <f t="shared" si="80"/>
        <v>52540000000</v>
      </c>
      <c r="L1084" s="2">
        <f t="shared" si="81"/>
        <v>21292000000</v>
      </c>
      <c r="M1084" s="10">
        <f t="shared" si="84"/>
        <v>0.61579934364744493</v>
      </c>
      <c r="N1084" s="10">
        <f t="shared" si="82"/>
        <v>0.24955461790904829</v>
      </c>
      <c r="O1084" t="s">
        <v>399</v>
      </c>
      <c r="P1084" t="s">
        <v>21</v>
      </c>
    </row>
    <row r="1085" spans="1:16" x14ac:dyDescent="0.3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s="2">
        <f t="shared" si="83"/>
        <v>2713260000</v>
      </c>
      <c r="K1085" s="2">
        <f t="shared" si="80"/>
        <v>4492369000</v>
      </c>
      <c r="L1085" s="2">
        <f t="shared" si="81"/>
        <v>1779109000</v>
      </c>
      <c r="M1085" s="10">
        <f t="shared" si="84"/>
        <v>0.97470446120649912</v>
      </c>
      <c r="N1085" s="10">
        <f t="shared" si="82"/>
        <v>0.38601136266246905</v>
      </c>
      <c r="O1085" t="s">
        <v>104</v>
      </c>
      <c r="P1085" t="s">
        <v>46</v>
      </c>
    </row>
    <row r="1086" spans="1:16" x14ac:dyDescent="0.3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s="2">
        <f t="shared" si="83"/>
        <v>2772866000</v>
      </c>
      <c r="K1086" s="2">
        <f t="shared" si="80"/>
        <v>4738847000</v>
      </c>
      <c r="L1086" s="2">
        <f t="shared" si="81"/>
        <v>1965981000</v>
      </c>
      <c r="M1086" s="10">
        <f t="shared" si="84"/>
        <v>0.98264565615747224</v>
      </c>
      <c r="N1086" s="10">
        <f t="shared" si="82"/>
        <v>0.40766513241261504</v>
      </c>
      <c r="O1086" t="s">
        <v>104</v>
      </c>
      <c r="P1086" t="s">
        <v>46</v>
      </c>
    </row>
    <row r="1087" spans="1:16" x14ac:dyDescent="0.3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s="2">
        <f t="shared" si="83"/>
        <v>2813474000</v>
      </c>
      <c r="K1087" s="2">
        <f t="shared" si="80"/>
        <v>4673067000</v>
      </c>
      <c r="L1087" s="2">
        <f t="shared" si="81"/>
        <v>1859593000</v>
      </c>
      <c r="M1087" s="10">
        <f t="shared" si="84"/>
        <v>0.98668053165545855</v>
      </c>
      <c r="N1087" s="10">
        <f t="shared" si="82"/>
        <v>0.39263811323543385</v>
      </c>
      <c r="O1087" t="s">
        <v>104</v>
      </c>
      <c r="P1087" t="s">
        <v>46</v>
      </c>
    </row>
    <row r="1088" spans="1:16" x14ac:dyDescent="0.3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s="2">
        <f t="shared" si="83"/>
        <v>2992932000</v>
      </c>
      <c r="K1088" s="2">
        <f t="shared" si="80"/>
        <v>4922067000</v>
      </c>
      <c r="L1088" s="2">
        <f t="shared" si="81"/>
        <v>1929135000</v>
      </c>
      <c r="M1088" s="10">
        <f t="shared" si="84"/>
        <v>0.98522502837837811</v>
      </c>
      <c r="N1088" s="10">
        <f t="shared" si="82"/>
        <v>0.38614510633860172</v>
      </c>
      <c r="O1088" t="s">
        <v>104</v>
      </c>
      <c r="P1088" t="s">
        <v>46</v>
      </c>
    </row>
    <row r="1089" spans="1:16" x14ac:dyDescent="0.3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2">
        <f t="shared" si="83"/>
        <v>833578000</v>
      </c>
      <c r="K1089" s="2">
        <f t="shared" si="80"/>
        <v>1281931000</v>
      </c>
      <c r="L1089" s="2">
        <f t="shared" si="81"/>
        <v>448353000</v>
      </c>
      <c r="M1089" s="10">
        <f t="shared" si="84"/>
        <v>0.53885922154611321</v>
      </c>
      <c r="N1089" s="10">
        <f t="shared" si="82"/>
        <v>0.18846501766309146</v>
      </c>
      <c r="O1089" t="s">
        <v>317</v>
      </c>
      <c r="P1089" t="s">
        <v>24</v>
      </c>
    </row>
    <row r="1090" spans="1:16" x14ac:dyDescent="0.3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2">
        <f t="shared" si="83"/>
        <v>881064000</v>
      </c>
      <c r="K1090" s="2">
        <f t="shared" ref="K1090:K1153" si="85">E1090 - F1090</f>
        <v>1358750000</v>
      </c>
      <c r="L1090" s="2">
        <f t="shared" ref="L1090:L1153" si="86">K1090 - J1090</f>
        <v>477686000</v>
      </c>
      <c r="M1090" s="10">
        <f t="shared" si="84"/>
        <v>0.54656447771364491</v>
      </c>
      <c r="N1090" s="10">
        <f t="shared" ref="N1090:N1153" si="87">L1090 / E1090</f>
        <v>0.19215175646816571</v>
      </c>
      <c r="O1090" t="s">
        <v>317</v>
      </c>
      <c r="P1090" t="s">
        <v>24</v>
      </c>
    </row>
    <row r="1091" spans="1:16" x14ac:dyDescent="0.3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2">
        <f t="shared" ref="J1091:J1154" si="88">G1091 + H1091 + I1091</f>
        <v>850837000</v>
      </c>
      <c r="K1091" s="2">
        <f t="shared" si="85"/>
        <v>1351993000</v>
      </c>
      <c r="L1091" s="2">
        <f t="shared" si="86"/>
        <v>501156000</v>
      </c>
      <c r="M1091" s="10">
        <f t="shared" ref="M1091:M1154" si="89">1-(F1091/E1091)</f>
        <v>0.56440113264872904</v>
      </c>
      <c r="N1091" s="10">
        <f t="shared" si="87"/>
        <v>0.20921189239419616</v>
      </c>
      <c r="O1091" t="s">
        <v>317</v>
      </c>
      <c r="P1091" t="s">
        <v>24</v>
      </c>
    </row>
    <row r="1092" spans="1:16" x14ac:dyDescent="0.3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2">
        <f t="shared" si="88"/>
        <v>888642000</v>
      </c>
      <c r="K1092" s="2">
        <f t="shared" si="85"/>
        <v>1435587000</v>
      </c>
      <c r="L1092" s="2">
        <f t="shared" si="86"/>
        <v>546945000</v>
      </c>
      <c r="M1092" s="10">
        <f t="shared" si="89"/>
        <v>0.57234446071514999</v>
      </c>
      <c r="N1092" s="10">
        <f t="shared" si="87"/>
        <v>0.21805779870244557</v>
      </c>
      <c r="O1092" t="s">
        <v>317</v>
      </c>
      <c r="P1092" t="s">
        <v>24</v>
      </c>
    </row>
    <row r="1093" spans="1:16" x14ac:dyDescent="0.3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s="2">
        <f t="shared" si="88"/>
        <v>1485000000</v>
      </c>
      <c r="K1093" s="2">
        <f t="shared" si="85"/>
        <v>1847000000</v>
      </c>
      <c r="L1093" s="2">
        <f t="shared" si="86"/>
        <v>362000000</v>
      </c>
      <c r="M1093" s="10">
        <f t="shared" si="89"/>
        <v>0.20357103493882944</v>
      </c>
      <c r="N1093" s="10">
        <f t="shared" si="87"/>
        <v>3.9898600242477683E-2</v>
      </c>
      <c r="O1093" t="s">
        <v>33</v>
      </c>
      <c r="P1093" t="s">
        <v>21</v>
      </c>
    </row>
    <row r="1094" spans="1:16" x14ac:dyDescent="0.3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s="2">
        <f t="shared" si="88"/>
        <v>2310000000</v>
      </c>
      <c r="K1094" s="2">
        <f t="shared" si="85"/>
        <v>5437000000</v>
      </c>
      <c r="L1094" s="2">
        <f t="shared" si="86"/>
        <v>3127000000</v>
      </c>
      <c r="M1094" s="10">
        <f t="shared" si="89"/>
        <v>0.33237559603863553</v>
      </c>
      <c r="N1094" s="10">
        <f t="shared" si="87"/>
        <v>0.19116028854383177</v>
      </c>
      <c r="O1094" t="s">
        <v>33</v>
      </c>
      <c r="P1094" t="s">
        <v>21</v>
      </c>
    </row>
    <row r="1095" spans="1:16" x14ac:dyDescent="0.3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s="2">
        <f t="shared" si="88"/>
        <v>2214000000</v>
      </c>
      <c r="K1095" s="2">
        <f t="shared" si="85"/>
        <v>5215000000</v>
      </c>
      <c r="L1095" s="2">
        <f t="shared" si="86"/>
        <v>3001000000</v>
      </c>
      <c r="M1095" s="10">
        <f t="shared" si="89"/>
        <v>0.32207262845849804</v>
      </c>
      <c r="N1095" s="10">
        <f t="shared" si="87"/>
        <v>0.18533843873517786</v>
      </c>
      <c r="O1095" t="s">
        <v>33</v>
      </c>
      <c r="P1095" t="s">
        <v>21</v>
      </c>
    </row>
    <row r="1096" spans="1:16" x14ac:dyDescent="0.3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s="2">
        <f t="shared" si="88"/>
        <v>2270000000</v>
      </c>
      <c r="K1096" s="2">
        <f t="shared" si="85"/>
        <v>2505000000</v>
      </c>
      <c r="L1096" s="2">
        <f t="shared" si="86"/>
        <v>235000000</v>
      </c>
      <c r="M1096" s="10">
        <f t="shared" si="89"/>
        <v>0.20203242196951365</v>
      </c>
      <c r="N1096" s="10">
        <f t="shared" si="87"/>
        <v>1.8953141382369545E-2</v>
      </c>
      <c r="O1096" t="s">
        <v>33</v>
      </c>
      <c r="P1096" t="s">
        <v>21</v>
      </c>
    </row>
    <row r="1097" spans="1:16" x14ac:dyDescent="0.3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s="2">
        <f t="shared" si="88"/>
        <v>1576600000</v>
      </c>
      <c r="K1097" s="2">
        <f t="shared" si="85"/>
        <v>3529427000</v>
      </c>
      <c r="L1097" s="2">
        <f t="shared" si="86"/>
        <v>1952827000</v>
      </c>
      <c r="M1097" s="10">
        <f t="shared" si="89"/>
        <v>0.76584110925683335</v>
      </c>
      <c r="N1097" s="10">
        <f t="shared" si="87"/>
        <v>0.42373880968970157</v>
      </c>
      <c r="O1097" t="s">
        <v>143</v>
      </c>
      <c r="P1097" t="s">
        <v>82</v>
      </c>
    </row>
    <row r="1098" spans="1:16" x14ac:dyDescent="0.3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s="2">
        <f t="shared" si="88"/>
        <v>2068888000</v>
      </c>
      <c r="K1098" s="2">
        <f t="shared" si="85"/>
        <v>4059874000</v>
      </c>
      <c r="L1098" s="2">
        <f t="shared" si="86"/>
        <v>1990986000</v>
      </c>
      <c r="M1098" s="10">
        <f t="shared" si="89"/>
        <v>0.76418482101144314</v>
      </c>
      <c r="N1098" s="10">
        <f t="shared" si="87"/>
        <v>0.37476071426016894</v>
      </c>
      <c r="O1098" t="s">
        <v>143</v>
      </c>
      <c r="P1098" t="s">
        <v>82</v>
      </c>
    </row>
    <row r="1099" spans="1:16" x14ac:dyDescent="0.3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s="2">
        <f t="shared" si="88"/>
        <v>2428244000</v>
      </c>
      <c r="K1099" s="2">
        <f t="shared" si="85"/>
        <v>4199045000</v>
      </c>
      <c r="L1099" s="2">
        <f t="shared" si="86"/>
        <v>1770801000</v>
      </c>
      <c r="M1099" s="10">
        <f t="shared" si="89"/>
        <v>0.79393045818504415</v>
      </c>
      <c r="N1099" s="10">
        <f t="shared" si="87"/>
        <v>0.33481252267706929</v>
      </c>
      <c r="O1099" t="s">
        <v>143</v>
      </c>
      <c r="P1099" t="s">
        <v>82</v>
      </c>
    </row>
    <row r="1100" spans="1:16" x14ac:dyDescent="0.3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s="2">
        <f t="shared" si="88"/>
        <v>2040946000</v>
      </c>
      <c r="K1100" s="2">
        <f t="shared" si="85"/>
        <v>1954810000</v>
      </c>
      <c r="L1100" s="2">
        <f t="shared" si="86"/>
        <v>-86136000</v>
      </c>
      <c r="M1100" s="10">
        <f t="shared" si="89"/>
        <v>0.70137374978292977</v>
      </c>
      <c r="N1100" s="10">
        <f t="shared" si="87"/>
        <v>-3.0905064590063709E-2</v>
      </c>
      <c r="O1100" t="s">
        <v>143</v>
      </c>
      <c r="P1100" t="s">
        <v>82</v>
      </c>
    </row>
    <row r="1101" spans="1:16" x14ac:dyDescent="0.3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s="2">
        <f t="shared" si="88"/>
        <v>2127500000</v>
      </c>
      <c r="K1101" s="2">
        <f t="shared" si="85"/>
        <v>3528000000</v>
      </c>
      <c r="L1101" s="2">
        <f t="shared" si="86"/>
        <v>1400500000</v>
      </c>
      <c r="M1101" s="10">
        <f t="shared" si="89"/>
        <v>0.45701849836779107</v>
      </c>
      <c r="N1101" s="10">
        <f t="shared" si="87"/>
        <v>0.18142131716669258</v>
      </c>
      <c r="O1101" t="s">
        <v>25</v>
      </c>
      <c r="P1101" t="s">
        <v>24</v>
      </c>
    </row>
    <row r="1102" spans="1:16" x14ac:dyDescent="0.3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s="2">
        <f t="shared" si="88"/>
        <v>2852600000</v>
      </c>
      <c r="K1102" s="2">
        <f t="shared" si="85"/>
        <v>4216100000</v>
      </c>
      <c r="L1102" s="2">
        <f t="shared" si="86"/>
        <v>1363500000</v>
      </c>
      <c r="M1102" s="10">
        <f t="shared" si="89"/>
        <v>0.44712757044531404</v>
      </c>
      <c r="N1102" s="10">
        <f t="shared" si="87"/>
        <v>0.14460246253698578</v>
      </c>
      <c r="O1102" t="s">
        <v>25</v>
      </c>
      <c r="P1102" t="s">
        <v>24</v>
      </c>
    </row>
    <row r="1103" spans="1:16" x14ac:dyDescent="0.3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s="2">
        <f t="shared" si="88"/>
        <v>2014000000</v>
      </c>
      <c r="K1103" s="2">
        <f t="shared" si="85"/>
        <v>4171000000</v>
      </c>
      <c r="L1103" s="2">
        <f t="shared" si="86"/>
        <v>2157000000</v>
      </c>
      <c r="M1103" s="10">
        <f t="shared" si="89"/>
        <v>0.83170488534396814</v>
      </c>
      <c r="N1103" s="10">
        <f t="shared" si="87"/>
        <v>0.43010967098703889</v>
      </c>
      <c r="O1103" t="s">
        <v>83</v>
      </c>
      <c r="P1103" t="s">
        <v>82</v>
      </c>
    </row>
    <row r="1104" spans="1:16" x14ac:dyDescent="0.3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s="2">
        <f t="shared" si="88"/>
        <v>2254000000</v>
      </c>
      <c r="K1104" s="2">
        <f t="shared" si="85"/>
        <v>4170000000</v>
      </c>
      <c r="L1104" s="2">
        <f t="shared" si="86"/>
        <v>1916000000</v>
      </c>
      <c r="M1104" s="10">
        <f t="shared" si="89"/>
        <v>0.81524926686217003</v>
      </c>
      <c r="N1104" s="10">
        <f t="shared" si="87"/>
        <v>0.37458455522971651</v>
      </c>
      <c r="O1104" t="s">
        <v>83</v>
      </c>
      <c r="P1104" t="s">
        <v>82</v>
      </c>
    </row>
    <row r="1105" spans="1:16" x14ac:dyDescent="0.3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s="2">
        <f t="shared" si="88"/>
        <v>2876000000</v>
      </c>
      <c r="K1105" s="2">
        <f t="shared" si="85"/>
        <v>2204000000</v>
      </c>
      <c r="L1105" s="2">
        <f t="shared" si="86"/>
        <v>-672000000</v>
      </c>
      <c r="M1105" s="10">
        <f t="shared" si="89"/>
        <v>0.69242852654728249</v>
      </c>
      <c r="N1105" s="10">
        <f t="shared" si="87"/>
        <v>-0.21112158341187559</v>
      </c>
      <c r="O1105" t="s">
        <v>83</v>
      </c>
      <c r="P1105" t="s">
        <v>82</v>
      </c>
    </row>
    <row r="1106" spans="1:16" x14ac:dyDescent="0.3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s="2">
        <f t="shared" si="88"/>
        <v>2687000000</v>
      </c>
      <c r="K1106" s="2">
        <f t="shared" si="85"/>
        <v>2408000000</v>
      </c>
      <c r="L1106" s="2">
        <f t="shared" si="86"/>
        <v>-279000000</v>
      </c>
      <c r="M1106" s="10">
        <f t="shared" si="89"/>
        <v>0.68977370380979663</v>
      </c>
      <c r="N1106" s="10">
        <f t="shared" si="87"/>
        <v>-7.9919793755370949E-2</v>
      </c>
      <c r="O1106" t="s">
        <v>83</v>
      </c>
      <c r="P1106" t="s">
        <v>82</v>
      </c>
    </row>
    <row r="1107" spans="1:16" x14ac:dyDescent="0.3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s="2">
        <f t="shared" si="88"/>
        <v>936000000</v>
      </c>
      <c r="K1107" s="2">
        <f t="shared" si="85"/>
        <v>1577000000</v>
      </c>
      <c r="L1107" s="2">
        <f t="shared" si="86"/>
        <v>641000000</v>
      </c>
      <c r="M1107" s="10">
        <f t="shared" si="89"/>
        <v>0.52166721799536886</v>
      </c>
      <c r="N1107" s="10">
        <f t="shared" si="87"/>
        <v>0.2120410188554416</v>
      </c>
      <c r="O1107" t="s">
        <v>378</v>
      </c>
      <c r="P1107" t="s">
        <v>46</v>
      </c>
    </row>
    <row r="1108" spans="1:16" x14ac:dyDescent="0.3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s="2">
        <f t="shared" si="88"/>
        <v>1176000000</v>
      </c>
      <c r="K1108" s="2">
        <f t="shared" si="85"/>
        <v>1784000000</v>
      </c>
      <c r="L1108" s="2">
        <f t="shared" si="86"/>
        <v>608000000</v>
      </c>
      <c r="M1108" s="10">
        <f t="shared" si="89"/>
        <v>0.5754838709677419</v>
      </c>
      <c r="N1108" s="10">
        <f t="shared" si="87"/>
        <v>0.19612903225806452</v>
      </c>
      <c r="O1108" t="s">
        <v>378</v>
      </c>
      <c r="P1108" t="s">
        <v>46</v>
      </c>
    </row>
    <row r="1109" spans="1:16" x14ac:dyDescent="0.3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s="2">
        <f t="shared" si="88"/>
        <v>1232000000</v>
      </c>
      <c r="K1109" s="2">
        <f t="shared" si="85"/>
        <v>1950000000</v>
      </c>
      <c r="L1109" s="2">
        <f t="shared" si="86"/>
        <v>718000000</v>
      </c>
      <c r="M1109" s="10">
        <f t="shared" si="89"/>
        <v>0.57641146911025709</v>
      </c>
      <c r="N1109" s="10">
        <f t="shared" si="87"/>
        <v>0.21223765888264853</v>
      </c>
      <c r="O1109" t="s">
        <v>378</v>
      </c>
      <c r="P1109" t="s">
        <v>46</v>
      </c>
    </row>
    <row r="1110" spans="1:16" x14ac:dyDescent="0.3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s="2">
        <f t="shared" si="88"/>
        <v>1188000000</v>
      </c>
      <c r="K1110" s="2">
        <f t="shared" si="85"/>
        <v>1979000000</v>
      </c>
      <c r="L1110" s="2">
        <f t="shared" si="86"/>
        <v>791000000</v>
      </c>
      <c r="M1110" s="10">
        <f t="shared" si="89"/>
        <v>0.6011543134872418</v>
      </c>
      <c r="N1110" s="10">
        <f t="shared" si="87"/>
        <v>0.24027946537059539</v>
      </c>
      <c r="O1110" t="s">
        <v>378</v>
      </c>
      <c r="P1110" t="s">
        <v>46</v>
      </c>
    </row>
    <row r="1111" spans="1:16" x14ac:dyDescent="0.3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s="2">
        <f t="shared" si="88"/>
        <v>2704000000</v>
      </c>
      <c r="K1111" s="2">
        <f t="shared" si="85"/>
        <v>5980000000</v>
      </c>
      <c r="L1111" s="2">
        <f t="shared" si="86"/>
        <v>3276000000</v>
      </c>
      <c r="M1111" s="10">
        <f t="shared" si="89"/>
        <v>0.41947250280583614</v>
      </c>
      <c r="N1111" s="10">
        <f t="shared" si="87"/>
        <v>0.22979797979797981</v>
      </c>
      <c r="O1111" t="s">
        <v>42</v>
      </c>
      <c r="P1111" t="s">
        <v>41</v>
      </c>
    </row>
    <row r="1112" spans="1:16" x14ac:dyDescent="0.3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s="2">
        <f t="shared" si="88"/>
        <v>3443000000</v>
      </c>
      <c r="K1112" s="2">
        <f t="shared" si="85"/>
        <v>6984000000</v>
      </c>
      <c r="L1112" s="2">
        <f t="shared" si="86"/>
        <v>3541000000</v>
      </c>
      <c r="M1112" s="10">
        <f t="shared" si="89"/>
        <v>0.46141649048625788</v>
      </c>
      <c r="N1112" s="10">
        <f t="shared" si="87"/>
        <v>0.23394556025369978</v>
      </c>
      <c r="O1112" t="s">
        <v>42</v>
      </c>
      <c r="P1112" t="s">
        <v>41</v>
      </c>
    </row>
    <row r="1113" spans="1:16" x14ac:dyDescent="0.3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s="2">
        <f t="shared" si="88"/>
        <v>3875000000</v>
      </c>
      <c r="K1113" s="2">
        <f t="shared" si="85"/>
        <v>8270000000</v>
      </c>
      <c r="L1113" s="2">
        <f t="shared" si="86"/>
        <v>4395000000</v>
      </c>
      <c r="M1113" s="10">
        <f t="shared" si="89"/>
        <v>0.48587039539392518</v>
      </c>
      <c r="N1113" s="10">
        <f t="shared" si="87"/>
        <v>0.25821044591974618</v>
      </c>
      <c r="O1113" t="s">
        <v>42</v>
      </c>
      <c r="P1113" t="s">
        <v>41</v>
      </c>
    </row>
    <row r="1114" spans="1:16" x14ac:dyDescent="0.3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s="2">
        <f t="shared" si="88"/>
        <v>4230000000</v>
      </c>
      <c r="K1114" s="2">
        <f t="shared" si="85"/>
        <v>8890000000</v>
      </c>
      <c r="L1114" s="2">
        <f t="shared" si="86"/>
        <v>4660000000</v>
      </c>
      <c r="M1114" s="10">
        <f t="shared" si="89"/>
        <v>0.50840672538030418</v>
      </c>
      <c r="N1114" s="10">
        <f t="shared" si="87"/>
        <v>0.26649891341644744</v>
      </c>
      <c r="O1114" t="s">
        <v>42</v>
      </c>
      <c r="P1114" t="s">
        <v>41</v>
      </c>
    </row>
    <row r="1115" spans="1:16" x14ac:dyDescent="0.3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2">
        <f t="shared" si="88"/>
        <v>2493000000</v>
      </c>
      <c r="K1115" s="2">
        <f t="shared" si="85"/>
        <v>5630000000</v>
      </c>
      <c r="L1115" s="2">
        <f t="shared" si="86"/>
        <v>3137000000</v>
      </c>
      <c r="M1115" s="10">
        <f t="shared" si="89"/>
        <v>0.56503412284223198</v>
      </c>
      <c r="N1115" s="10">
        <f t="shared" si="87"/>
        <v>0.31483340024086715</v>
      </c>
      <c r="O1115" t="s">
        <v>409</v>
      </c>
      <c r="P1115" t="s">
        <v>58</v>
      </c>
    </row>
    <row r="1116" spans="1:16" x14ac:dyDescent="0.3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2">
        <f t="shared" si="88"/>
        <v>2415000000</v>
      </c>
      <c r="K1116" s="2">
        <f t="shared" si="85"/>
        <v>3115000000</v>
      </c>
      <c r="L1116" s="2">
        <f t="shared" si="86"/>
        <v>700000000</v>
      </c>
      <c r="M1116" s="10">
        <f t="shared" si="89"/>
        <v>0.37021630615640599</v>
      </c>
      <c r="N1116" s="10">
        <f t="shared" si="87"/>
        <v>8.3194675540765387E-2</v>
      </c>
      <c r="O1116" t="s">
        <v>409</v>
      </c>
      <c r="P1116" t="s">
        <v>58</v>
      </c>
    </row>
    <row r="1117" spans="1:16" x14ac:dyDescent="0.3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2">
        <f t="shared" si="88"/>
        <v>2099000000</v>
      </c>
      <c r="K1117" s="2">
        <f t="shared" si="85"/>
        <v>2835000000</v>
      </c>
      <c r="L1117" s="2">
        <f t="shared" si="86"/>
        <v>736000000</v>
      </c>
      <c r="M1117" s="10">
        <f t="shared" si="89"/>
        <v>0.38878222709818977</v>
      </c>
      <c r="N1117" s="10">
        <f t="shared" si="87"/>
        <v>0.10093252879868349</v>
      </c>
      <c r="O1117" t="s">
        <v>409</v>
      </c>
      <c r="P1117" t="s">
        <v>58</v>
      </c>
    </row>
    <row r="1118" spans="1:16" x14ac:dyDescent="0.3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2">
        <f t="shared" si="88"/>
        <v>2198000000</v>
      </c>
      <c r="K1118" s="2">
        <f t="shared" si="85"/>
        <v>3417000000</v>
      </c>
      <c r="L1118" s="2">
        <f t="shared" si="86"/>
        <v>1219000000</v>
      </c>
      <c r="M1118" s="10">
        <f t="shared" si="89"/>
        <v>0.44210117738387888</v>
      </c>
      <c r="N1118" s="10">
        <f t="shared" si="87"/>
        <v>0.15771768663475222</v>
      </c>
      <c r="O1118" t="s">
        <v>409</v>
      </c>
      <c r="P1118" t="s">
        <v>58</v>
      </c>
    </row>
    <row r="1119" spans="1:16" x14ac:dyDescent="0.3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s="2">
        <f t="shared" si="88"/>
        <v>1029012000</v>
      </c>
      <c r="K1119" s="2">
        <f t="shared" si="85"/>
        <v>1257359000</v>
      </c>
      <c r="L1119" s="2">
        <f t="shared" si="86"/>
        <v>228347000</v>
      </c>
      <c r="M1119" s="10">
        <f t="shared" si="89"/>
        <v>0.28742511821754957</v>
      </c>
      <c r="N1119" s="10">
        <f t="shared" si="87"/>
        <v>5.2198825848164911E-2</v>
      </c>
      <c r="O1119" t="s">
        <v>56</v>
      </c>
      <c r="P1119" t="s">
        <v>21</v>
      </c>
    </row>
    <row r="1120" spans="1:16" x14ac:dyDescent="0.3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s="2">
        <f t="shared" si="88"/>
        <v>1349248000</v>
      </c>
      <c r="K1120" s="2">
        <f t="shared" si="85"/>
        <v>1751896000</v>
      </c>
      <c r="L1120" s="2">
        <f t="shared" si="86"/>
        <v>402648000</v>
      </c>
      <c r="M1120" s="10">
        <f t="shared" si="89"/>
        <v>0.31825712633087333</v>
      </c>
      <c r="N1120" s="10">
        <f t="shared" si="87"/>
        <v>7.3146805177289914E-2</v>
      </c>
      <c r="O1120" t="s">
        <v>56</v>
      </c>
      <c r="P1120" t="s">
        <v>21</v>
      </c>
    </row>
    <row r="1121" spans="1:16" x14ac:dyDescent="0.3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s="2">
        <f t="shared" si="88"/>
        <v>1882209000</v>
      </c>
      <c r="K1121" s="2">
        <f t="shared" si="85"/>
        <v>2188035000</v>
      </c>
      <c r="L1121" s="2">
        <f t="shared" si="86"/>
        <v>305826000</v>
      </c>
      <c r="M1121" s="10">
        <f t="shared" si="89"/>
        <v>0.32274230398033132</v>
      </c>
      <c r="N1121" s="10">
        <f t="shared" si="87"/>
        <v>4.5110333178897413E-2</v>
      </c>
      <c r="O1121" t="s">
        <v>56</v>
      </c>
      <c r="P1121" t="s">
        <v>21</v>
      </c>
    </row>
    <row r="1122" spans="1:16" x14ac:dyDescent="0.3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s="2">
        <f t="shared" si="88"/>
        <v>2420975000</v>
      </c>
      <c r="K1122" s="2">
        <f t="shared" si="85"/>
        <v>2800768000</v>
      </c>
      <c r="L1122" s="2">
        <f t="shared" si="86"/>
        <v>379793000</v>
      </c>
      <c r="M1122" s="10">
        <f t="shared" si="89"/>
        <v>0.31716373923651764</v>
      </c>
      <c r="N1122" s="10">
        <f t="shared" si="87"/>
        <v>4.3008406271370835E-2</v>
      </c>
      <c r="O1122" t="s">
        <v>56</v>
      </c>
      <c r="P1122" t="s">
        <v>21</v>
      </c>
    </row>
    <row r="1123" spans="1:16" x14ac:dyDescent="0.3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s="2">
        <f t="shared" si="88"/>
        <v>1015000000</v>
      </c>
      <c r="K1123" s="2">
        <f t="shared" si="85"/>
        <v>1149000000</v>
      </c>
      <c r="L1123" s="2">
        <f t="shared" si="86"/>
        <v>134000000</v>
      </c>
      <c r="M1123" s="10">
        <f t="shared" si="89"/>
        <v>0.73559539052496792</v>
      </c>
      <c r="N1123" s="10">
        <f t="shared" si="87"/>
        <v>8.5787451984635082E-2</v>
      </c>
      <c r="O1123" t="s">
        <v>83</v>
      </c>
      <c r="P1123" t="s">
        <v>82</v>
      </c>
    </row>
    <row r="1124" spans="1:16" x14ac:dyDescent="0.3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s="2">
        <f t="shared" si="88"/>
        <v>996000000</v>
      </c>
      <c r="K1124" s="2">
        <f t="shared" si="85"/>
        <v>1446000000</v>
      </c>
      <c r="L1124" s="2">
        <f t="shared" si="86"/>
        <v>450000000</v>
      </c>
      <c r="M1124" s="10">
        <f t="shared" si="89"/>
        <v>0.77867528271405495</v>
      </c>
      <c r="N1124" s="10">
        <f t="shared" si="87"/>
        <v>0.24232633279483037</v>
      </c>
      <c r="O1124" t="s">
        <v>83</v>
      </c>
      <c r="P1124" t="s">
        <v>82</v>
      </c>
    </row>
    <row r="1125" spans="1:16" x14ac:dyDescent="0.3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s="2">
        <f t="shared" si="88"/>
        <v>1228000000</v>
      </c>
      <c r="K1125" s="2">
        <f t="shared" si="85"/>
        <v>1803000000</v>
      </c>
      <c r="L1125" s="2">
        <f t="shared" si="86"/>
        <v>575000000</v>
      </c>
      <c r="M1125" s="10">
        <f t="shared" si="89"/>
        <v>0.78802447552447552</v>
      </c>
      <c r="N1125" s="10">
        <f t="shared" si="87"/>
        <v>0.2513111888111888</v>
      </c>
      <c r="O1125" t="s">
        <v>83</v>
      </c>
      <c r="P1125" t="s">
        <v>82</v>
      </c>
    </row>
    <row r="1126" spans="1:16" x14ac:dyDescent="0.3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s="2">
        <f t="shared" si="88"/>
        <v>6121000000</v>
      </c>
      <c r="K1126" s="2">
        <f t="shared" si="85"/>
        <v>1060000000</v>
      </c>
      <c r="L1126" s="2">
        <f t="shared" si="86"/>
        <v>-5061000000</v>
      </c>
      <c r="M1126" s="10">
        <f t="shared" si="89"/>
        <v>0.680796403339756</v>
      </c>
      <c r="N1126" s="10">
        <f t="shared" si="87"/>
        <v>-3.2504816955684008</v>
      </c>
      <c r="O1126" t="s">
        <v>83</v>
      </c>
      <c r="P1126" t="s">
        <v>82</v>
      </c>
    </row>
    <row r="1127" spans="1:16" x14ac:dyDescent="0.3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s="2">
        <f t="shared" si="88"/>
        <v>7796000000</v>
      </c>
      <c r="K1127" s="2">
        <f t="shared" si="85"/>
        <v>11034000000</v>
      </c>
      <c r="L1127" s="2">
        <f t="shared" si="86"/>
        <v>3238000000</v>
      </c>
      <c r="M1127" s="10">
        <f t="shared" si="89"/>
        <v>0.4359025006913444</v>
      </c>
      <c r="N1127" s="10">
        <f t="shared" si="87"/>
        <v>0.12791846086990874</v>
      </c>
      <c r="O1127" t="s">
        <v>288</v>
      </c>
      <c r="P1127" t="s">
        <v>18</v>
      </c>
    </row>
    <row r="1128" spans="1:16" x14ac:dyDescent="0.3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s="2">
        <f t="shared" si="88"/>
        <v>8766000000</v>
      </c>
      <c r="K1128" s="2">
        <f t="shared" si="85"/>
        <v>12446000000</v>
      </c>
      <c r="L1128" s="2">
        <f t="shared" si="86"/>
        <v>3680000000</v>
      </c>
      <c r="M1128" s="10">
        <f t="shared" si="89"/>
        <v>0.44771394654483976</v>
      </c>
      <c r="N1128" s="10">
        <f t="shared" si="87"/>
        <v>0.13237886254901254</v>
      </c>
      <c r="O1128" t="s">
        <v>288</v>
      </c>
      <c r="P1128" t="s">
        <v>18</v>
      </c>
    </row>
    <row r="1129" spans="1:16" x14ac:dyDescent="0.3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s="2">
        <f t="shared" si="88"/>
        <v>9892000000</v>
      </c>
      <c r="K1129" s="2">
        <f t="shared" si="85"/>
        <v>14067000000</v>
      </c>
      <c r="L1129" s="2">
        <f t="shared" si="86"/>
        <v>4175000000</v>
      </c>
      <c r="M1129" s="10">
        <f t="shared" si="89"/>
        <v>0.45969085977582436</v>
      </c>
      <c r="N1129" s="10">
        <f t="shared" si="87"/>
        <v>0.13643344988725858</v>
      </c>
      <c r="O1129" t="s">
        <v>288</v>
      </c>
      <c r="P1129" t="s">
        <v>18</v>
      </c>
    </row>
    <row r="1130" spans="1:16" x14ac:dyDescent="0.3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s="2">
        <f t="shared" si="88"/>
        <v>10469000000</v>
      </c>
      <c r="K1130" s="2">
        <f t="shared" si="85"/>
        <v>14971000000</v>
      </c>
      <c r="L1130" s="2">
        <f t="shared" si="86"/>
        <v>4502000000</v>
      </c>
      <c r="M1130" s="10">
        <f t="shared" si="89"/>
        <v>0.46241042747714356</v>
      </c>
      <c r="N1130" s="10">
        <f t="shared" si="87"/>
        <v>0.13905361996540647</v>
      </c>
      <c r="O1130" t="s">
        <v>288</v>
      </c>
      <c r="P1130" t="s">
        <v>18</v>
      </c>
    </row>
    <row r="1131" spans="1:16" x14ac:dyDescent="0.3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s="2">
        <f t="shared" si="88"/>
        <v>2325000000</v>
      </c>
      <c r="K1131" s="2">
        <f t="shared" si="85"/>
        <v>3305000000</v>
      </c>
      <c r="L1131" s="2">
        <f t="shared" si="86"/>
        <v>980000000</v>
      </c>
      <c r="M1131" s="10">
        <f t="shared" si="89"/>
        <v>0.57951955111344899</v>
      </c>
      <c r="N1131" s="10">
        <f t="shared" si="87"/>
        <v>0.17183938278099245</v>
      </c>
      <c r="O1131" t="s">
        <v>210</v>
      </c>
      <c r="P1131" t="s">
        <v>12</v>
      </c>
    </row>
    <row r="1132" spans="1:16" x14ac:dyDescent="0.3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s="2">
        <f t="shared" si="88"/>
        <v>2490000000</v>
      </c>
      <c r="K1132" s="2">
        <f t="shared" si="85"/>
        <v>3668000000</v>
      </c>
      <c r="L1132" s="2">
        <f t="shared" si="86"/>
        <v>1178000000</v>
      </c>
      <c r="M1132" s="10">
        <f t="shared" si="89"/>
        <v>0.58333333333333326</v>
      </c>
      <c r="N1132" s="10">
        <f t="shared" si="87"/>
        <v>0.18734096692111959</v>
      </c>
      <c r="O1132" t="s">
        <v>210</v>
      </c>
      <c r="P1132" t="s">
        <v>12</v>
      </c>
    </row>
    <row r="1133" spans="1:16" x14ac:dyDescent="0.3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s="2">
        <f t="shared" si="88"/>
        <v>2489000000</v>
      </c>
      <c r="K1133" s="2">
        <f t="shared" si="85"/>
        <v>3633000000</v>
      </c>
      <c r="L1133" s="2">
        <f t="shared" si="86"/>
        <v>1144000000</v>
      </c>
      <c r="M1133" s="10">
        <f t="shared" si="89"/>
        <v>0.58862605314322747</v>
      </c>
      <c r="N1133" s="10">
        <f t="shared" si="87"/>
        <v>0.18535320803629293</v>
      </c>
      <c r="O1133" t="s">
        <v>210</v>
      </c>
      <c r="P1133" t="s">
        <v>12</v>
      </c>
    </row>
    <row r="1134" spans="1:16" x14ac:dyDescent="0.3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s="2">
        <f t="shared" si="88"/>
        <v>2454000000</v>
      </c>
      <c r="K1134" s="2">
        <f t="shared" si="85"/>
        <v>3702000000</v>
      </c>
      <c r="L1134" s="2">
        <f t="shared" si="86"/>
        <v>1248000000</v>
      </c>
      <c r="M1134" s="10">
        <f t="shared" si="89"/>
        <v>0.58678078934854971</v>
      </c>
      <c r="N1134" s="10">
        <f t="shared" si="87"/>
        <v>0.19781264859724204</v>
      </c>
      <c r="O1134" t="s">
        <v>210</v>
      </c>
      <c r="P1134" t="s">
        <v>12</v>
      </c>
    </row>
    <row r="1135" spans="1:16" x14ac:dyDescent="0.3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s="2">
        <f t="shared" si="88"/>
        <v>1654000000</v>
      </c>
      <c r="K1135" s="2">
        <f t="shared" si="85"/>
        <v>5043000000</v>
      </c>
      <c r="L1135" s="2">
        <f t="shared" si="86"/>
        <v>3389000000</v>
      </c>
      <c r="M1135" s="10">
        <f t="shared" si="89"/>
        <v>0.29329998836803539</v>
      </c>
      <c r="N1135" s="10">
        <f t="shared" si="87"/>
        <v>0.19710364080493195</v>
      </c>
      <c r="O1135" t="s">
        <v>113</v>
      </c>
      <c r="P1135" t="s">
        <v>82</v>
      </c>
    </row>
    <row r="1136" spans="1:16" x14ac:dyDescent="0.3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s="2">
        <f t="shared" si="88"/>
        <v>1905000000</v>
      </c>
      <c r="K1136" s="2">
        <f t="shared" si="85"/>
        <v>5104000000</v>
      </c>
      <c r="L1136" s="2">
        <f t="shared" si="86"/>
        <v>3199000000</v>
      </c>
      <c r="M1136" s="10">
        <f t="shared" si="89"/>
        <v>0.26554289579106183</v>
      </c>
      <c r="N1136" s="10">
        <f t="shared" si="87"/>
        <v>0.16643254773424901</v>
      </c>
      <c r="O1136" t="s">
        <v>113</v>
      </c>
      <c r="P1136" t="s">
        <v>82</v>
      </c>
    </row>
    <row r="1137" spans="1:16" x14ac:dyDescent="0.3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s="2">
        <f t="shared" si="88"/>
        <v>2092000000</v>
      </c>
      <c r="K1137" s="2">
        <f t="shared" si="85"/>
        <v>5809000000</v>
      </c>
      <c r="L1137" s="2">
        <f t="shared" si="86"/>
        <v>3717000000</v>
      </c>
      <c r="M1137" s="10">
        <f t="shared" si="89"/>
        <v>0.27094216417910444</v>
      </c>
      <c r="N1137" s="10">
        <f t="shared" si="87"/>
        <v>0.17336753731343282</v>
      </c>
      <c r="O1137" t="s">
        <v>113</v>
      </c>
      <c r="P1137" t="s">
        <v>82</v>
      </c>
    </row>
    <row r="1138" spans="1:16" x14ac:dyDescent="0.3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s="2">
        <f t="shared" si="88"/>
        <v>1764000000</v>
      </c>
      <c r="K1138" s="2">
        <f t="shared" si="85"/>
        <v>3063000000</v>
      </c>
      <c r="L1138" s="2">
        <f t="shared" si="86"/>
        <v>1299000000</v>
      </c>
      <c r="M1138" s="10">
        <f t="shared" si="89"/>
        <v>0.20756251270583448</v>
      </c>
      <c r="N1138" s="10">
        <f t="shared" si="87"/>
        <v>8.8026021549095348E-2</v>
      </c>
      <c r="O1138" t="s">
        <v>113</v>
      </c>
      <c r="P1138" t="s">
        <v>82</v>
      </c>
    </row>
    <row r="1139" spans="1:16" x14ac:dyDescent="0.3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s="2">
        <f t="shared" si="88"/>
        <v>3918000000</v>
      </c>
      <c r="K1139" s="2">
        <f t="shared" si="85"/>
        <v>7175000000</v>
      </c>
      <c r="L1139" s="2">
        <f t="shared" si="86"/>
        <v>3257000000</v>
      </c>
      <c r="M1139" s="10">
        <f t="shared" si="89"/>
        <v>0.63806136060471319</v>
      </c>
      <c r="N1139" s="10">
        <f t="shared" si="87"/>
        <v>0.28963983992885728</v>
      </c>
      <c r="O1139" t="s">
        <v>177</v>
      </c>
      <c r="P1139" t="s">
        <v>12</v>
      </c>
    </row>
    <row r="1140" spans="1:16" x14ac:dyDescent="0.3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s="2">
        <f t="shared" si="88"/>
        <v>3848000000</v>
      </c>
      <c r="K1140" s="2">
        <f t="shared" si="85"/>
        <v>7423000000</v>
      </c>
      <c r="L1140" s="2">
        <f t="shared" si="86"/>
        <v>3575000000</v>
      </c>
      <c r="M1140" s="10">
        <f t="shared" si="89"/>
        <v>0.63859256710254653</v>
      </c>
      <c r="N1140" s="10">
        <f t="shared" si="87"/>
        <v>0.30755333792154166</v>
      </c>
      <c r="O1140" t="s">
        <v>177</v>
      </c>
      <c r="P1140" t="s">
        <v>12</v>
      </c>
    </row>
    <row r="1141" spans="1:16" x14ac:dyDescent="0.3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s="2">
        <f t="shared" si="88"/>
        <v>3965000000</v>
      </c>
      <c r="K1141" s="2">
        <f t="shared" si="85"/>
        <v>6849000000</v>
      </c>
      <c r="L1141" s="2">
        <f t="shared" si="86"/>
        <v>2884000000</v>
      </c>
      <c r="M1141" s="10">
        <f t="shared" si="89"/>
        <v>0.65160308248501564</v>
      </c>
      <c r="N1141" s="10">
        <f t="shared" si="87"/>
        <v>0.27437922176767199</v>
      </c>
      <c r="O1141" t="s">
        <v>177</v>
      </c>
      <c r="P1141" t="s">
        <v>12</v>
      </c>
    </row>
    <row r="1142" spans="1:16" x14ac:dyDescent="0.3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s="2">
        <f t="shared" si="88"/>
        <v>3769000000</v>
      </c>
      <c r="K1142" s="2">
        <f t="shared" si="85"/>
        <v>6843000000</v>
      </c>
      <c r="L1142" s="2">
        <f t="shared" si="86"/>
        <v>3074000000</v>
      </c>
      <c r="M1142" s="10">
        <f t="shared" si="89"/>
        <v>0.69205097087378642</v>
      </c>
      <c r="N1142" s="10">
        <f t="shared" si="87"/>
        <v>0.31088187702265374</v>
      </c>
      <c r="O1142" t="s">
        <v>177</v>
      </c>
      <c r="P1142" t="s">
        <v>12</v>
      </c>
    </row>
    <row r="1143" spans="1:16" x14ac:dyDescent="0.3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s="2">
        <f t="shared" si="88"/>
        <v>3151600000</v>
      </c>
      <c r="K1143" s="2">
        <f t="shared" si="85"/>
        <v>3761100000</v>
      </c>
      <c r="L1143" s="2">
        <f t="shared" si="86"/>
        <v>609500000</v>
      </c>
      <c r="M1143" s="10">
        <f t="shared" si="89"/>
        <v>0.59394542353610014</v>
      </c>
      <c r="N1143" s="10">
        <f t="shared" si="87"/>
        <v>9.6251026467058298E-2</v>
      </c>
      <c r="O1143" t="s">
        <v>56</v>
      </c>
      <c r="P1143" t="s">
        <v>21</v>
      </c>
    </row>
    <row r="1144" spans="1:16" x14ac:dyDescent="0.3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s="2">
        <f t="shared" si="88"/>
        <v>3097000000</v>
      </c>
      <c r="K1144" s="2">
        <f t="shared" si="85"/>
        <v>3919000000</v>
      </c>
      <c r="L1144" s="2">
        <f t="shared" si="86"/>
        <v>822000000</v>
      </c>
      <c r="M1144" s="10">
        <f t="shared" si="89"/>
        <v>0.61960474308300395</v>
      </c>
      <c r="N1144" s="10">
        <f t="shared" si="87"/>
        <v>0.12996047430830041</v>
      </c>
      <c r="O1144" t="s">
        <v>56</v>
      </c>
      <c r="P1144" t="s">
        <v>21</v>
      </c>
    </row>
    <row r="1145" spans="1:16" x14ac:dyDescent="0.3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s="2">
        <f t="shared" si="88"/>
        <v>3117000000</v>
      </c>
      <c r="K1145" s="2">
        <f t="shared" si="85"/>
        <v>3833000000</v>
      </c>
      <c r="L1145" s="2">
        <f t="shared" si="86"/>
        <v>716000000</v>
      </c>
      <c r="M1145" s="10">
        <f t="shared" si="89"/>
        <v>0.62600032663726934</v>
      </c>
      <c r="N1145" s="10">
        <f t="shared" si="87"/>
        <v>0.11693614241384942</v>
      </c>
      <c r="O1145" t="s">
        <v>56</v>
      </c>
      <c r="P1145" t="s">
        <v>21</v>
      </c>
    </row>
    <row r="1146" spans="1:16" x14ac:dyDescent="0.3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s="2">
        <f t="shared" si="88"/>
        <v>2960000000</v>
      </c>
      <c r="K1146" s="2">
        <f t="shared" si="85"/>
        <v>3373000000</v>
      </c>
      <c r="L1146" s="2">
        <f t="shared" si="86"/>
        <v>413000000</v>
      </c>
      <c r="M1146" s="10">
        <f t="shared" si="89"/>
        <v>0.60818608005769925</v>
      </c>
      <c r="N1146" s="10">
        <f t="shared" si="87"/>
        <v>7.4468085106382975E-2</v>
      </c>
      <c r="O1146" t="s">
        <v>56</v>
      </c>
      <c r="P1146" t="s">
        <v>21</v>
      </c>
    </row>
    <row r="1147" spans="1:16" x14ac:dyDescent="0.3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s="2">
        <f t="shared" si="88"/>
        <v>454900000</v>
      </c>
      <c r="K1147" s="2">
        <f t="shared" si="85"/>
        <v>1513538000</v>
      </c>
      <c r="L1147" s="2">
        <f t="shared" si="86"/>
        <v>1058638000</v>
      </c>
      <c r="M1147" s="10">
        <f t="shared" si="89"/>
        <v>7.7899878188957494E-2</v>
      </c>
      <c r="N1147" s="10">
        <f t="shared" si="87"/>
        <v>5.448675305555694E-2</v>
      </c>
      <c r="O1147" t="s">
        <v>418</v>
      </c>
      <c r="P1147" t="s">
        <v>58</v>
      </c>
    </row>
    <row r="1148" spans="1:16" x14ac:dyDescent="0.3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s="2">
        <f t="shared" si="88"/>
        <v>467904000</v>
      </c>
      <c r="K1148" s="2">
        <f t="shared" si="85"/>
        <v>1410625000</v>
      </c>
      <c r="L1148" s="2">
        <f t="shared" si="86"/>
        <v>942721000</v>
      </c>
      <c r="M1148" s="10">
        <f t="shared" si="89"/>
        <v>7.4040604352939354E-2</v>
      </c>
      <c r="N1148" s="10">
        <f t="shared" si="87"/>
        <v>4.9481352291507172E-2</v>
      </c>
      <c r="O1148" t="s">
        <v>418</v>
      </c>
      <c r="P1148" t="s">
        <v>58</v>
      </c>
    </row>
    <row r="1149" spans="1:16" x14ac:dyDescent="0.3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s="2">
        <f t="shared" si="88"/>
        <v>520805000</v>
      </c>
      <c r="K1149" s="2">
        <f t="shared" si="85"/>
        <v>1906526000</v>
      </c>
      <c r="L1149" s="2">
        <f t="shared" si="86"/>
        <v>1385721000</v>
      </c>
      <c r="M1149" s="10">
        <f t="shared" si="89"/>
        <v>9.03346724857228E-2</v>
      </c>
      <c r="N1149" s="10">
        <f t="shared" si="87"/>
        <v>6.5657983521645272E-2</v>
      </c>
      <c r="O1149" t="s">
        <v>418</v>
      </c>
      <c r="P1149" t="s">
        <v>58</v>
      </c>
    </row>
    <row r="1150" spans="1:16" x14ac:dyDescent="0.3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s="2">
        <f t="shared" si="88"/>
        <v>458989000</v>
      </c>
      <c r="K1150" s="2">
        <f t="shared" si="85"/>
        <v>1581262000</v>
      </c>
      <c r="L1150" s="2">
        <f t="shared" si="86"/>
        <v>1122273000</v>
      </c>
      <c r="M1150" s="10">
        <f t="shared" si="89"/>
        <v>9.6188055970348074E-2</v>
      </c>
      <c r="N1150" s="10">
        <f t="shared" si="87"/>
        <v>6.8267787462172907E-2</v>
      </c>
      <c r="O1150" t="s">
        <v>418</v>
      </c>
      <c r="P1150" t="s">
        <v>58</v>
      </c>
    </row>
    <row r="1151" spans="1:16" x14ac:dyDescent="0.3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s="2">
        <f t="shared" si="88"/>
        <v>1578104000</v>
      </c>
      <c r="K1151" s="2">
        <f t="shared" si="85"/>
        <v>2226343000</v>
      </c>
      <c r="L1151" s="2">
        <f t="shared" si="86"/>
        <v>648239000</v>
      </c>
      <c r="M1151" s="10">
        <f t="shared" si="89"/>
        <v>0.52015427464260089</v>
      </c>
      <c r="N1151" s="10">
        <f t="shared" si="87"/>
        <v>0.15145208390622872</v>
      </c>
      <c r="O1151" t="s">
        <v>33</v>
      </c>
      <c r="P1151" t="s">
        <v>21</v>
      </c>
    </row>
    <row r="1152" spans="1:16" x14ac:dyDescent="0.3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s="2">
        <f t="shared" si="88"/>
        <v>1772000000</v>
      </c>
      <c r="K1152" s="2">
        <f t="shared" si="85"/>
        <v>2268000000</v>
      </c>
      <c r="L1152" s="2">
        <f t="shared" si="86"/>
        <v>496000000</v>
      </c>
      <c r="M1152" s="10">
        <f t="shared" si="89"/>
        <v>0.54915254237288136</v>
      </c>
      <c r="N1152" s="10">
        <f t="shared" si="87"/>
        <v>0.12009685230024213</v>
      </c>
      <c r="O1152" t="s">
        <v>33</v>
      </c>
      <c r="P1152" t="s">
        <v>21</v>
      </c>
    </row>
    <row r="1153" spans="1:16" x14ac:dyDescent="0.3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s="2">
        <f t="shared" si="88"/>
        <v>1840000000</v>
      </c>
      <c r="K1153" s="2">
        <f t="shared" si="85"/>
        <v>2599000000</v>
      </c>
      <c r="L1153" s="2">
        <f t="shared" si="86"/>
        <v>759000000</v>
      </c>
      <c r="M1153" s="10">
        <f t="shared" si="89"/>
        <v>0.55510465612985904</v>
      </c>
      <c r="N1153" s="10">
        <f t="shared" si="87"/>
        <v>0.16211020931225972</v>
      </c>
      <c r="O1153" t="s">
        <v>33</v>
      </c>
      <c r="P1153" t="s">
        <v>21</v>
      </c>
    </row>
    <row r="1154" spans="1:16" x14ac:dyDescent="0.3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s="2">
        <f t="shared" si="88"/>
        <v>1933000000</v>
      </c>
      <c r="K1154" s="2">
        <f t="shared" ref="K1154:K1217" si="90">E1154 - F1154</f>
        <v>2811000000</v>
      </c>
      <c r="L1154" s="2">
        <f t="shared" ref="L1154:L1217" si="91">K1154 - J1154</f>
        <v>878000000</v>
      </c>
      <c r="M1154" s="10">
        <f t="shared" si="89"/>
        <v>0.56107784431137731</v>
      </c>
      <c r="N1154" s="10">
        <f t="shared" ref="N1154:N1217" si="92">L1154 / E1154</f>
        <v>0.17524950099800399</v>
      </c>
      <c r="O1154" t="s">
        <v>33</v>
      </c>
      <c r="P1154" t="s">
        <v>21</v>
      </c>
    </row>
    <row r="1155" spans="1:16" x14ac:dyDescent="0.3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s="2">
        <f t="shared" ref="J1155:J1218" si="93">G1155 + H1155 + I1155</f>
        <v>1403500000</v>
      </c>
      <c r="K1155" s="2">
        <f t="shared" si="90"/>
        <v>2094100000</v>
      </c>
      <c r="L1155" s="2">
        <f t="shared" si="91"/>
        <v>690600000</v>
      </c>
      <c r="M1155" s="10">
        <f t="shared" ref="M1155:M1218" si="94">1-(F1155/E1155)</f>
        <v>0.3801579377325951</v>
      </c>
      <c r="N1155" s="10">
        <f t="shared" si="92"/>
        <v>0.12536988290823273</v>
      </c>
      <c r="O1155" t="s">
        <v>421</v>
      </c>
      <c r="P1155" t="s">
        <v>18</v>
      </c>
    </row>
    <row r="1156" spans="1:16" x14ac:dyDescent="0.3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s="2">
        <f t="shared" si="93"/>
        <v>1399500000</v>
      </c>
      <c r="K1156" s="2">
        <f t="shared" si="90"/>
        <v>2124900000</v>
      </c>
      <c r="L1156" s="2">
        <f t="shared" si="91"/>
        <v>725400000</v>
      </c>
      <c r="M1156" s="10">
        <f t="shared" si="94"/>
        <v>0.37897271268057786</v>
      </c>
      <c r="N1156" s="10">
        <f t="shared" si="92"/>
        <v>0.12937399678972714</v>
      </c>
      <c r="O1156" t="s">
        <v>421</v>
      </c>
      <c r="P1156" t="s">
        <v>18</v>
      </c>
    </row>
    <row r="1157" spans="1:16" x14ac:dyDescent="0.3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s="2">
        <f t="shared" si="93"/>
        <v>1545900000</v>
      </c>
      <c r="K1157" s="2">
        <f t="shared" si="90"/>
        <v>2203400000</v>
      </c>
      <c r="L1157" s="2">
        <f t="shared" si="91"/>
        <v>657500000</v>
      </c>
      <c r="M1157" s="10">
        <f t="shared" si="94"/>
        <v>0.3847389558232932</v>
      </c>
      <c r="N1157" s="10">
        <f t="shared" si="92"/>
        <v>0.11480705430417322</v>
      </c>
      <c r="O1157" t="s">
        <v>421</v>
      </c>
      <c r="P1157" t="s">
        <v>18</v>
      </c>
    </row>
    <row r="1158" spans="1:16" x14ac:dyDescent="0.3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s="2">
        <f t="shared" si="93"/>
        <v>1626000000</v>
      </c>
      <c r="K1158" s="2">
        <f t="shared" si="90"/>
        <v>2304600000</v>
      </c>
      <c r="L1158" s="2">
        <f t="shared" si="91"/>
        <v>678600000</v>
      </c>
      <c r="M1158" s="10">
        <f t="shared" si="94"/>
        <v>0.38957350778437039</v>
      </c>
      <c r="N1158" s="10">
        <f t="shared" si="92"/>
        <v>0.11471169937623611</v>
      </c>
      <c r="O1158" t="s">
        <v>421</v>
      </c>
      <c r="P1158" t="s">
        <v>18</v>
      </c>
    </row>
    <row r="1159" spans="1:16" x14ac:dyDescent="0.3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s="2">
        <f t="shared" si="93"/>
        <v>185638000</v>
      </c>
      <c r="K1159" s="2">
        <f t="shared" si="90"/>
        <v>463275000</v>
      </c>
      <c r="L1159" s="2">
        <f t="shared" si="91"/>
        <v>277637000</v>
      </c>
      <c r="M1159" s="10">
        <f t="shared" si="94"/>
        <v>0.95603211846935809</v>
      </c>
      <c r="N1159" s="10">
        <f t="shared" si="92"/>
        <v>0.57294239765900845</v>
      </c>
      <c r="O1159" t="s">
        <v>264</v>
      </c>
      <c r="P1159" t="s">
        <v>51</v>
      </c>
    </row>
    <row r="1160" spans="1:16" x14ac:dyDescent="0.3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s="2">
        <f t="shared" si="93"/>
        <v>363650000</v>
      </c>
      <c r="K1160" s="2">
        <f t="shared" si="90"/>
        <v>741358000</v>
      </c>
      <c r="L1160" s="2">
        <f t="shared" si="91"/>
        <v>377708000</v>
      </c>
      <c r="M1160" s="10">
        <f t="shared" si="94"/>
        <v>0.95020436831669464</v>
      </c>
      <c r="N1160" s="10">
        <f t="shared" si="92"/>
        <v>0.48411130863653201</v>
      </c>
      <c r="O1160" t="s">
        <v>264</v>
      </c>
      <c r="P1160" t="s">
        <v>51</v>
      </c>
    </row>
    <row r="1161" spans="1:16" x14ac:dyDescent="0.3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s="2">
        <f t="shared" si="93"/>
        <v>425746000</v>
      </c>
      <c r="K1161" s="2">
        <f t="shared" si="90"/>
        <v>879634000</v>
      </c>
      <c r="L1161" s="2">
        <f t="shared" si="91"/>
        <v>453888000</v>
      </c>
      <c r="M1161" s="10">
        <f t="shared" si="94"/>
        <v>0.94229168563639187</v>
      </c>
      <c r="N1161" s="10">
        <f t="shared" si="92"/>
        <v>0.48621914183641224</v>
      </c>
      <c r="O1161" t="s">
        <v>264</v>
      </c>
      <c r="P1161" t="s">
        <v>51</v>
      </c>
    </row>
    <row r="1162" spans="1:16" x14ac:dyDescent="0.3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s="2">
        <f t="shared" si="93"/>
        <v>458513000</v>
      </c>
      <c r="K1162" s="2">
        <f t="shared" si="90"/>
        <v>967933000</v>
      </c>
      <c r="L1162" s="2">
        <f t="shared" si="91"/>
        <v>509420000</v>
      </c>
      <c r="M1162" s="10">
        <f t="shared" si="94"/>
        <v>0.94590754286440237</v>
      </c>
      <c r="N1162" s="10">
        <f t="shared" si="92"/>
        <v>0.4978280733129089</v>
      </c>
      <c r="O1162" t="s">
        <v>264</v>
      </c>
      <c r="P1162" t="s">
        <v>51</v>
      </c>
    </row>
    <row r="1163" spans="1:16" x14ac:dyDescent="0.3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s="2">
        <f t="shared" si="93"/>
        <v>697059000</v>
      </c>
      <c r="K1163" s="2">
        <f t="shared" si="90"/>
        <v>1643802000</v>
      </c>
      <c r="L1163" s="2">
        <f t="shared" si="91"/>
        <v>946743000</v>
      </c>
      <c r="M1163" s="10">
        <f t="shared" si="94"/>
        <v>0.16140833362054519</v>
      </c>
      <c r="N1163" s="10">
        <f t="shared" si="92"/>
        <v>9.2962662167898433E-2</v>
      </c>
      <c r="O1163" t="s">
        <v>83</v>
      </c>
      <c r="P1163" t="s">
        <v>82</v>
      </c>
    </row>
    <row r="1164" spans="1:16" x14ac:dyDescent="0.3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s="2">
        <f t="shared" si="93"/>
        <v>780929000</v>
      </c>
      <c r="K1164" s="2">
        <f t="shared" si="90"/>
        <v>1649666000</v>
      </c>
      <c r="L1164" s="2">
        <f t="shared" si="91"/>
        <v>868737000</v>
      </c>
      <c r="M1164" s="10">
        <f t="shared" si="94"/>
        <v>0.13895576260506026</v>
      </c>
      <c r="N1164" s="10">
        <f t="shared" si="92"/>
        <v>7.3176032201810681E-2</v>
      </c>
      <c r="O1164" t="s">
        <v>83</v>
      </c>
      <c r="P1164" t="s">
        <v>82</v>
      </c>
    </row>
    <row r="1165" spans="1:16" x14ac:dyDescent="0.3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s="2">
        <f t="shared" si="93"/>
        <v>969571000</v>
      </c>
      <c r="K1165" s="2">
        <f t="shared" si="90"/>
        <v>2106543000</v>
      </c>
      <c r="L1165" s="2">
        <f t="shared" si="91"/>
        <v>1136972000</v>
      </c>
      <c r="M1165" s="10">
        <f t="shared" si="94"/>
        <v>0.17273696440641562</v>
      </c>
      <c r="N1165" s="10">
        <f t="shared" si="92"/>
        <v>9.3231940622665294E-2</v>
      </c>
      <c r="O1165" t="s">
        <v>83</v>
      </c>
      <c r="P1165" t="s">
        <v>82</v>
      </c>
    </row>
    <row r="1166" spans="1:16" x14ac:dyDescent="0.3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s="2">
        <f t="shared" si="93"/>
        <v>1047951000</v>
      </c>
      <c r="K1166" s="2">
        <f t="shared" si="90"/>
        <v>2122154000</v>
      </c>
      <c r="L1166" s="2">
        <f t="shared" si="91"/>
        <v>1074203000</v>
      </c>
      <c r="M1166" s="10">
        <f t="shared" si="94"/>
        <v>0.27336051626093649</v>
      </c>
      <c r="N1166" s="10">
        <f t="shared" si="92"/>
        <v>0.13837105443292372</v>
      </c>
      <c r="O1166" t="s">
        <v>83</v>
      </c>
      <c r="P1166" t="s">
        <v>82</v>
      </c>
    </row>
    <row r="1167" spans="1:16" x14ac:dyDescent="0.3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s="2">
        <f t="shared" si="93"/>
        <v>771600000</v>
      </c>
      <c r="K1167" s="2">
        <f t="shared" si="90"/>
        <v>2715700000</v>
      </c>
      <c r="L1167" s="2">
        <f t="shared" si="91"/>
        <v>1944100000</v>
      </c>
      <c r="M1167" s="10">
        <f t="shared" si="94"/>
        <v>0.17729047252216379</v>
      </c>
      <c r="N1167" s="10">
        <f t="shared" si="92"/>
        <v>0.12691770358667695</v>
      </c>
      <c r="O1167" t="s">
        <v>322</v>
      </c>
      <c r="P1167" t="s">
        <v>18</v>
      </c>
    </row>
    <row r="1168" spans="1:16" x14ac:dyDescent="0.3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s="2">
        <f t="shared" si="93"/>
        <v>722900000</v>
      </c>
      <c r="K1168" s="2">
        <f t="shared" si="90"/>
        <v>2643000000</v>
      </c>
      <c r="L1168" s="2">
        <f t="shared" si="91"/>
        <v>1920100000</v>
      </c>
      <c r="M1168" s="10">
        <f t="shared" si="94"/>
        <v>0.17463526799873141</v>
      </c>
      <c r="N1168" s="10">
        <f t="shared" si="92"/>
        <v>0.12686991225288086</v>
      </c>
      <c r="O1168" t="s">
        <v>322</v>
      </c>
      <c r="P1168" t="s">
        <v>18</v>
      </c>
    </row>
    <row r="1169" spans="1:16" x14ac:dyDescent="0.3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s="2">
        <f t="shared" si="93"/>
        <v>736800000</v>
      </c>
      <c r="K1169" s="2">
        <f t="shared" si="90"/>
        <v>2745700000</v>
      </c>
      <c r="L1169" s="2">
        <f t="shared" si="91"/>
        <v>2008900000</v>
      </c>
      <c r="M1169" s="10">
        <f t="shared" si="94"/>
        <v>0.17809676394087004</v>
      </c>
      <c r="N1169" s="10">
        <f t="shared" si="92"/>
        <v>0.1303050548424132</v>
      </c>
      <c r="O1169" t="s">
        <v>322</v>
      </c>
      <c r="P1169" t="s">
        <v>18</v>
      </c>
    </row>
    <row r="1170" spans="1:16" x14ac:dyDescent="0.3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s="2">
        <f t="shared" si="93"/>
        <v>2120025000</v>
      </c>
      <c r="K1170" s="2">
        <f t="shared" si="90"/>
        <v>3097418000</v>
      </c>
      <c r="L1170" s="2">
        <f t="shared" si="91"/>
        <v>977393000</v>
      </c>
      <c r="M1170" s="10">
        <f t="shared" si="94"/>
        <v>0.50102326297632027</v>
      </c>
      <c r="N1170" s="10">
        <f t="shared" si="92"/>
        <v>0.15809833547497129</v>
      </c>
      <c r="O1170" t="s">
        <v>78</v>
      </c>
      <c r="P1170" t="s">
        <v>18</v>
      </c>
    </row>
    <row r="1171" spans="1:16" x14ac:dyDescent="0.3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s="2">
        <f t="shared" si="93"/>
        <v>2265516000</v>
      </c>
      <c r="K1171" s="2">
        <f t="shared" si="90"/>
        <v>3369001000</v>
      </c>
      <c r="L1171" s="2">
        <f t="shared" si="91"/>
        <v>1103485000</v>
      </c>
      <c r="M1171" s="10">
        <f t="shared" si="94"/>
        <v>0.50667482599883262</v>
      </c>
      <c r="N1171" s="10">
        <f t="shared" si="92"/>
        <v>0.16595663532522603</v>
      </c>
      <c r="O1171" t="s">
        <v>78</v>
      </c>
      <c r="P1171" t="s">
        <v>18</v>
      </c>
    </row>
    <row r="1172" spans="1:16" x14ac:dyDescent="0.3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s="2">
        <f t="shared" si="93"/>
        <v>2438527000</v>
      </c>
      <c r="K1172" s="2">
        <f t="shared" si="90"/>
        <v>3708901000</v>
      </c>
      <c r="L1172" s="2">
        <f t="shared" si="91"/>
        <v>1270374000</v>
      </c>
      <c r="M1172" s="10">
        <f t="shared" si="94"/>
        <v>0.51397718512306056</v>
      </c>
      <c r="N1172" s="10">
        <f t="shared" si="92"/>
        <v>0.17604763582892155</v>
      </c>
      <c r="O1172" t="s">
        <v>78</v>
      </c>
      <c r="P1172" t="s">
        <v>18</v>
      </c>
    </row>
    <row r="1173" spans="1:16" x14ac:dyDescent="0.3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s="2">
        <f t="shared" si="93"/>
        <v>2648622000</v>
      </c>
      <c r="K1173" s="2">
        <f t="shared" si="90"/>
        <v>4162643000</v>
      </c>
      <c r="L1173" s="2">
        <f t="shared" si="91"/>
        <v>1514021000</v>
      </c>
      <c r="M1173" s="10">
        <f t="shared" si="94"/>
        <v>0.52250700857095445</v>
      </c>
      <c r="N1173" s="10">
        <f t="shared" si="92"/>
        <v>0.19004430205127007</v>
      </c>
      <c r="O1173" t="s">
        <v>78</v>
      </c>
      <c r="P1173" t="s">
        <v>18</v>
      </c>
    </row>
    <row r="1174" spans="1:16" x14ac:dyDescent="0.3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s="2">
        <f t="shared" si="93"/>
        <v>5464000000</v>
      </c>
      <c r="K1174" s="2">
        <f t="shared" si="90"/>
        <v>13570000000</v>
      </c>
      <c r="L1174" s="2">
        <f t="shared" si="91"/>
        <v>8106000000</v>
      </c>
      <c r="M1174" s="10">
        <f t="shared" si="94"/>
        <v>0.67512437810945269</v>
      </c>
      <c r="N1174" s="10">
        <f t="shared" si="92"/>
        <v>0.40328358208955223</v>
      </c>
      <c r="O1174" t="s">
        <v>83</v>
      </c>
      <c r="P1174" t="s">
        <v>82</v>
      </c>
    </row>
    <row r="1175" spans="1:16" x14ac:dyDescent="0.3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s="2">
        <f t="shared" si="93"/>
        <v>6311000000</v>
      </c>
      <c r="K1175" s="2">
        <f t="shared" si="90"/>
        <v>13673000000</v>
      </c>
      <c r="L1175" s="2">
        <f t="shared" si="91"/>
        <v>7362000000</v>
      </c>
      <c r="M1175" s="10">
        <f t="shared" si="94"/>
        <v>0.67788795240456123</v>
      </c>
      <c r="N1175" s="10">
        <f t="shared" si="92"/>
        <v>0.36499752107089739</v>
      </c>
      <c r="O1175" t="s">
        <v>83</v>
      </c>
      <c r="P1175" t="s">
        <v>82</v>
      </c>
    </row>
    <row r="1176" spans="1:16" x14ac:dyDescent="0.3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s="2">
        <f t="shared" si="93"/>
        <v>6314000000</v>
      </c>
      <c r="K1176" s="2">
        <f t="shared" si="90"/>
        <v>12509000000</v>
      </c>
      <c r="L1176" s="2">
        <f t="shared" si="91"/>
        <v>6195000000</v>
      </c>
      <c r="M1176" s="10">
        <f t="shared" si="94"/>
        <v>0.64773198011598998</v>
      </c>
      <c r="N1176" s="10">
        <f t="shared" si="92"/>
        <v>0.32078500414250205</v>
      </c>
      <c r="O1176" t="s">
        <v>83</v>
      </c>
      <c r="P1176" t="s">
        <v>82</v>
      </c>
    </row>
    <row r="1177" spans="1:16" x14ac:dyDescent="0.3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s="2">
        <f t="shared" si="93"/>
        <v>6157000000</v>
      </c>
      <c r="K1177" s="2">
        <f t="shared" si="90"/>
        <v>6676000000</v>
      </c>
      <c r="L1177" s="2">
        <f t="shared" si="91"/>
        <v>519000000</v>
      </c>
      <c r="M1177" s="10">
        <f t="shared" si="94"/>
        <v>0.53493589743589742</v>
      </c>
      <c r="N1177" s="10">
        <f t="shared" si="92"/>
        <v>4.158653846153846E-2</v>
      </c>
      <c r="O1177" t="s">
        <v>83</v>
      </c>
      <c r="P1177" t="s">
        <v>82</v>
      </c>
    </row>
    <row r="1178" spans="1:16" x14ac:dyDescent="0.3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s="2">
        <f t="shared" si="93"/>
        <v>879800000</v>
      </c>
      <c r="K1178" s="2">
        <f t="shared" si="90"/>
        <v>1264500000</v>
      </c>
      <c r="L1178" s="2">
        <f t="shared" si="91"/>
        <v>384700000</v>
      </c>
      <c r="M1178" s="10">
        <f t="shared" si="94"/>
        <v>0.93300376300450083</v>
      </c>
      <c r="N1178" s="10">
        <f t="shared" si="92"/>
        <v>0.28384859440714233</v>
      </c>
      <c r="O1178" t="s">
        <v>428</v>
      </c>
      <c r="P1178" t="s">
        <v>46</v>
      </c>
    </row>
    <row r="1179" spans="1:16" x14ac:dyDescent="0.3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s="2">
        <f t="shared" si="93"/>
        <v>882700000</v>
      </c>
      <c r="K1179" s="2">
        <f t="shared" si="90"/>
        <v>1265000000</v>
      </c>
      <c r="L1179" s="2">
        <f t="shared" si="91"/>
        <v>382300000</v>
      </c>
      <c r="M1179" s="10">
        <f t="shared" si="94"/>
        <v>0.93975187578931729</v>
      </c>
      <c r="N1179" s="10">
        <f t="shared" si="92"/>
        <v>0.28400564594012334</v>
      </c>
      <c r="O1179" t="s">
        <v>428</v>
      </c>
      <c r="P1179" t="s">
        <v>46</v>
      </c>
    </row>
    <row r="1180" spans="1:16" x14ac:dyDescent="0.3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s="2">
        <f t="shared" si="93"/>
        <v>882100000</v>
      </c>
      <c r="K1180" s="2">
        <f t="shared" si="90"/>
        <v>1300500000</v>
      </c>
      <c r="L1180" s="2">
        <f t="shared" si="91"/>
        <v>418400000</v>
      </c>
      <c r="M1180" s="10">
        <f t="shared" si="94"/>
        <v>0.94143622412045747</v>
      </c>
      <c r="N1180" s="10">
        <f t="shared" si="92"/>
        <v>0.30288113508035325</v>
      </c>
      <c r="O1180" t="s">
        <v>428</v>
      </c>
      <c r="P1180" t="s">
        <v>46</v>
      </c>
    </row>
    <row r="1181" spans="1:16" x14ac:dyDescent="0.3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s="2">
        <f t="shared" si="93"/>
        <v>894000000</v>
      </c>
      <c r="K1181" s="2">
        <f t="shared" si="90"/>
        <v>1325800000</v>
      </c>
      <c r="L1181" s="2">
        <f t="shared" si="91"/>
        <v>431800000</v>
      </c>
      <c r="M1181" s="10">
        <f t="shared" si="94"/>
        <v>0.93280799268275527</v>
      </c>
      <c r="N1181" s="10">
        <f t="shared" si="92"/>
        <v>0.30380637444592978</v>
      </c>
      <c r="O1181" t="s">
        <v>428</v>
      </c>
      <c r="P1181" t="s">
        <v>46</v>
      </c>
    </row>
    <row r="1182" spans="1:16" x14ac:dyDescent="0.3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s="2">
        <f t="shared" si="93"/>
        <v>1603985000</v>
      </c>
      <c r="K1182" s="2">
        <f t="shared" si="90"/>
        <v>2241315000</v>
      </c>
      <c r="L1182" s="2">
        <f t="shared" si="91"/>
        <v>637330000</v>
      </c>
      <c r="M1182" s="10">
        <f t="shared" si="94"/>
        <v>0.58616193213245871</v>
      </c>
      <c r="N1182" s="10">
        <f t="shared" si="92"/>
        <v>0.16667830456940674</v>
      </c>
      <c r="O1182" t="s">
        <v>430</v>
      </c>
      <c r="P1182" t="s">
        <v>12</v>
      </c>
    </row>
    <row r="1183" spans="1:16" x14ac:dyDescent="0.3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s="2">
        <f t="shared" si="93"/>
        <v>1530508000</v>
      </c>
      <c r="K1183" s="2">
        <f t="shared" si="90"/>
        <v>2140713000</v>
      </c>
      <c r="L1183" s="2">
        <f t="shared" si="91"/>
        <v>610205000</v>
      </c>
      <c r="M1183" s="10">
        <f t="shared" si="94"/>
        <v>0.56463303823059685</v>
      </c>
      <c r="N1183" s="10">
        <f t="shared" si="92"/>
        <v>0.16094726527727041</v>
      </c>
      <c r="O1183" t="s">
        <v>430</v>
      </c>
      <c r="P1183" t="s">
        <v>12</v>
      </c>
    </row>
    <row r="1184" spans="1:16" x14ac:dyDescent="0.3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s="2">
        <f t="shared" si="93"/>
        <v>1488331000</v>
      </c>
      <c r="K1184" s="2">
        <f t="shared" si="90"/>
        <v>2140713000</v>
      </c>
      <c r="L1184" s="2">
        <f t="shared" si="91"/>
        <v>652382000</v>
      </c>
      <c r="M1184" s="10">
        <f t="shared" si="94"/>
        <v>0.56017552251678926</v>
      </c>
      <c r="N1184" s="10">
        <f t="shared" si="92"/>
        <v>0.17071341545108942</v>
      </c>
      <c r="O1184" t="s">
        <v>430</v>
      </c>
      <c r="P1184" t="s">
        <v>12</v>
      </c>
    </row>
    <row r="1185" spans="1:16" x14ac:dyDescent="0.3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s="2">
        <f t="shared" si="93"/>
        <v>1390117000</v>
      </c>
      <c r="K1185" s="2">
        <f t="shared" si="90"/>
        <v>2019469000</v>
      </c>
      <c r="L1185" s="2">
        <f t="shared" si="91"/>
        <v>629352000</v>
      </c>
      <c r="M1185" s="10">
        <f t="shared" si="94"/>
        <v>0.56440333588592706</v>
      </c>
      <c r="N1185" s="10">
        <f t="shared" si="92"/>
        <v>0.17589196380161318</v>
      </c>
      <c r="O1185" t="s">
        <v>430</v>
      </c>
      <c r="P1185" t="s">
        <v>12</v>
      </c>
    </row>
    <row r="1186" spans="1:16" x14ac:dyDescent="0.3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2">
        <f t="shared" si="93"/>
        <v>1368300000</v>
      </c>
      <c r="K1186" s="2">
        <f t="shared" si="90"/>
        <v>2688500000</v>
      </c>
      <c r="L1186" s="2">
        <f t="shared" si="91"/>
        <v>1320200000</v>
      </c>
      <c r="M1186" s="10">
        <f t="shared" si="94"/>
        <v>0.16198905813168807</v>
      </c>
      <c r="N1186" s="10">
        <f t="shared" si="92"/>
        <v>7.9545454545454544E-2</v>
      </c>
      <c r="O1186" t="s">
        <v>126</v>
      </c>
      <c r="P1186" t="s">
        <v>12</v>
      </c>
    </row>
    <row r="1187" spans="1:16" x14ac:dyDescent="0.3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2">
        <f t="shared" si="93"/>
        <v>1382600000</v>
      </c>
      <c r="K1187" s="2">
        <f t="shared" si="90"/>
        <v>2760300000</v>
      </c>
      <c r="L1187" s="2">
        <f t="shared" si="91"/>
        <v>1377700000</v>
      </c>
      <c r="M1187" s="10">
        <f t="shared" si="94"/>
        <v>0.16567432927195247</v>
      </c>
      <c r="N1187" s="10">
        <f t="shared" si="92"/>
        <v>8.2690114638977255E-2</v>
      </c>
      <c r="O1187" t="s">
        <v>126</v>
      </c>
      <c r="P1187" t="s">
        <v>12</v>
      </c>
    </row>
    <row r="1188" spans="1:16" x14ac:dyDescent="0.3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2">
        <f t="shared" si="93"/>
        <v>1365500000</v>
      </c>
      <c r="K1188" s="2">
        <f t="shared" si="90"/>
        <v>3052800000</v>
      </c>
      <c r="L1188" s="2">
        <f t="shared" si="91"/>
        <v>1687300000</v>
      </c>
      <c r="M1188" s="10">
        <f t="shared" si="94"/>
        <v>0.16470994475138123</v>
      </c>
      <c r="N1188" s="10">
        <f t="shared" si="92"/>
        <v>9.1036127417127077E-2</v>
      </c>
      <c r="O1188" t="s">
        <v>126</v>
      </c>
      <c r="P1188" t="s">
        <v>12</v>
      </c>
    </row>
    <row r="1189" spans="1:16" x14ac:dyDescent="0.3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2">
        <f t="shared" si="93"/>
        <v>1365000000</v>
      </c>
      <c r="K1189" s="2">
        <f t="shared" si="90"/>
        <v>3379200000</v>
      </c>
      <c r="L1189" s="2">
        <f t="shared" si="91"/>
        <v>2014200000</v>
      </c>
      <c r="M1189" s="10">
        <f t="shared" si="94"/>
        <v>0.18098364870148298</v>
      </c>
      <c r="N1189" s="10">
        <f t="shared" si="92"/>
        <v>0.10787679486698837</v>
      </c>
      <c r="O1189" t="s">
        <v>126</v>
      </c>
      <c r="P1189" t="s">
        <v>12</v>
      </c>
    </row>
    <row r="1190" spans="1:16" x14ac:dyDescent="0.3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s="2">
        <f t="shared" si="93"/>
        <v>2077000000</v>
      </c>
      <c r="K1190" s="2">
        <f t="shared" si="90"/>
        <v>3839000000</v>
      </c>
      <c r="L1190" s="2">
        <f t="shared" si="91"/>
        <v>1762000000</v>
      </c>
      <c r="M1190" s="10">
        <f t="shared" si="94"/>
        <v>0.24612129760225665</v>
      </c>
      <c r="N1190" s="10">
        <f t="shared" si="92"/>
        <v>0.11296320041030901</v>
      </c>
      <c r="O1190" t="s">
        <v>42</v>
      </c>
      <c r="P1190" t="s">
        <v>41</v>
      </c>
    </row>
    <row r="1191" spans="1:16" x14ac:dyDescent="0.3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s="2">
        <f t="shared" si="93"/>
        <v>2433000000</v>
      </c>
      <c r="K1191" s="2">
        <f t="shared" si="90"/>
        <v>4883000000</v>
      </c>
      <c r="L1191" s="2">
        <f t="shared" si="91"/>
        <v>2450000000</v>
      </c>
      <c r="M1191" s="10">
        <f t="shared" si="94"/>
        <v>0.28572264482153309</v>
      </c>
      <c r="N1191" s="10">
        <f t="shared" si="92"/>
        <v>0.14335868929198362</v>
      </c>
      <c r="O1191" t="s">
        <v>42</v>
      </c>
      <c r="P1191" t="s">
        <v>41</v>
      </c>
    </row>
    <row r="1192" spans="1:16" x14ac:dyDescent="0.3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s="2">
        <f t="shared" si="93"/>
        <v>2612000000</v>
      </c>
      <c r="K1192" s="2">
        <f t="shared" si="90"/>
        <v>4120000000</v>
      </c>
      <c r="L1192" s="2">
        <f t="shared" si="91"/>
        <v>1508000000</v>
      </c>
      <c r="M1192" s="10">
        <f t="shared" si="94"/>
        <v>0.24475732192716693</v>
      </c>
      <c r="N1192" s="10">
        <f t="shared" si="92"/>
        <v>8.958593239470089E-2</v>
      </c>
      <c r="O1192" t="s">
        <v>42</v>
      </c>
      <c r="P1192" t="s">
        <v>41</v>
      </c>
    </row>
    <row r="1193" spans="1:16" x14ac:dyDescent="0.3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s="2">
        <f t="shared" si="93"/>
        <v>2755000000</v>
      </c>
      <c r="K1193" s="2">
        <f t="shared" si="90"/>
        <v>4932000000</v>
      </c>
      <c r="L1193" s="2">
        <f t="shared" si="91"/>
        <v>2177000000</v>
      </c>
      <c r="M1193" s="10">
        <f t="shared" si="94"/>
        <v>0.27918034642816714</v>
      </c>
      <c r="N1193" s="10">
        <f t="shared" si="92"/>
        <v>0.12323106532321974</v>
      </c>
      <c r="O1193" t="s">
        <v>42</v>
      </c>
      <c r="P1193" t="s">
        <v>41</v>
      </c>
    </row>
    <row r="1194" spans="1:16" x14ac:dyDescent="0.3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s="2">
        <f t="shared" si="93"/>
        <v>2253888000</v>
      </c>
      <c r="K1194" s="2">
        <f t="shared" si="90"/>
        <v>4083681000</v>
      </c>
      <c r="L1194" s="2">
        <f t="shared" si="91"/>
        <v>1829793000</v>
      </c>
      <c r="M1194" s="10">
        <f t="shared" si="94"/>
        <v>0.77622413112749844</v>
      </c>
      <c r="N1194" s="10">
        <f t="shared" si="92"/>
        <v>0.3478061781927087</v>
      </c>
      <c r="O1194" t="s">
        <v>76</v>
      </c>
      <c r="P1194" t="s">
        <v>18</v>
      </c>
    </row>
    <row r="1195" spans="1:16" x14ac:dyDescent="0.3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s="2">
        <f t="shared" si="93"/>
        <v>3303472000</v>
      </c>
      <c r="K1195" s="2">
        <f t="shared" si="90"/>
        <v>5715886000</v>
      </c>
      <c r="L1195" s="2">
        <f t="shared" si="91"/>
        <v>2412414000</v>
      </c>
      <c r="M1195" s="10">
        <f t="shared" si="94"/>
        <v>0.84139975440529247</v>
      </c>
      <c r="N1195" s="10">
        <f t="shared" si="92"/>
        <v>0.35511634541414738</v>
      </c>
      <c r="O1195" t="s">
        <v>76</v>
      </c>
      <c r="P1195" t="s">
        <v>18</v>
      </c>
    </row>
    <row r="1196" spans="1:16" x14ac:dyDescent="0.3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s="2">
        <f t="shared" si="93"/>
        <v>4510818000</v>
      </c>
      <c r="K1196" s="2">
        <f t="shared" si="90"/>
        <v>7584130000</v>
      </c>
      <c r="L1196" s="2">
        <f t="shared" si="91"/>
        <v>3073312000</v>
      </c>
      <c r="M1196" s="10">
        <f t="shared" si="94"/>
        <v>0.89838380160273001</v>
      </c>
      <c r="N1196" s="10">
        <f t="shared" si="92"/>
        <v>0.36405147565657359</v>
      </c>
      <c r="O1196" t="s">
        <v>76</v>
      </c>
      <c r="P1196" t="s">
        <v>18</v>
      </c>
    </row>
    <row r="1197" spans="1:16" x14ac:dyDescent="0.3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s="2">
        <f t="shared" si="93"/>
        <v>5332900000</v>
      </c>
      <c r="K1197" s="2">
        <f t="shared" si="90"/>
        <v>8591807000</v>
      </c>
      <c r="L1197" s="2">
        <f t="shared" si="91"/>
        <v>3258907000</v>
      </c>
      <c r="M1197" s="10">
        <f t="shared" si="94"/>
        <v>0.93146347669397189</v>
      </c>
      <c r="N1197" s="10">
        <f t="shared" si="92"/>
        <v>0.3533078483306622</v>
      </c>
      <c r="O1197" t="s">
        <v>76</v>
      </c>
      <c r="P1197" t="s">
        <v>18</v>
      </c>
    </row>
    <row r="1198" spans="1:16" x14ac:dyDescent="0.3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s="2">
        <f t="shared" si="93"/>
        <v>0</v>
      </c>
      <c r="K1198" s="2">
        <f t="shared" si="90"/>
        <v>1190769000</v>
      </c>
      <c r="L1198" s="2">
        <f t="shared" si="91"/>
        <v>1190769000</v>
      </c>
      <c r="M1198" s="10">
        <f t="shared" si="94"/>
        <v>0.32738509605708987</v>
      </c>
      <c r="N1198" s="10">
        <f t="shared" si="92"/>
        <v>0.32738509605708987</v>
      </c>
      <c r="O1198" t="s">
        <v>165</v>
      </c>
      <c r="P1198" t="s">
        <v>24</v>
      </c>
    </row>
    <row r="1199" spans="1:16" x14ac:dyDescent="0.3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s="2">
        <f t="shared" si="93"/>
        <v>0</v>
      </c>
      <c r="K1199" s="2">
        <f t="shared" si="90"/>
        <v>1018697000</v>
      </c>
      <c r="L1199" s="2">
        <f t="shared" si="91"/>
        <v>1018697000</v>
      </c>
      <c r="M1199" s="10">
        <f t="shared" si="94"/>
        <v>0.2841441940498296</v>
      </c>
      <c r="N1199" s="10">
        <f t="shared" si="92"/>
        <v>0.28414419404982955</v>
      </c>
      <c r="O1199" t="s">
        <v>165</v>
      </c>
      <c r="P1199" t="s">
        <v>24</v>
      </c>
    </row>
    <row r="1200" spans="1:16" x14ac:dyDescent="0.3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s="2">
        <f t="shared" si="93"/>
        <v>0</v>
      </c>
      <c r="K1200" s="2">
        <f t="shared" si="90"/>
        <v>1060549000</v>
      </c>
      <c r="L1200" s="2">
        <f t="shared" si="91"/>
        <v>1060549000</v>
      </c>
      <c r="M1200" s="10">
        <f t="shared" si="94"/>
        <v>0.27118016091069364</v>
      </c>
      <c r="N1200" s="10">
        <f t="shared" si="92"/>
        <v>0.27118016091069369</v>
      </c>
      <c r="O1200" t="s">
        <v>165</v>
      </c>
      <c r="P1200" t="s">
        <v>24</v>
      </c>
    </row>
    <row r="1201" spans="1:16" x14ac:dyDescent="0.3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s="2">
        <f t="shared" si="93"/>
        <v>0</v>
      </c>
      <c r="K1201" s="2">
        <f t="shared" si="90"/>
        <v>1322748000</v>
      </c>
      <c r="L1201" s="2">
        <f t="shared" si="91"/>
        <v>1322748000</v>
      </c>
      <c r="M1201" s="10">
        <f t="shared" si="94"/>
        <v>0.24555799716449933</v>
      </c>
      <c r="N1201" s="10">
        <f t="shared" si="92"/>
        <v>0.24555799716449933</v>
      </c>
      <c r="O1201" t="s">
        <v>165</v>
      </c>
      <c r="P1201" t="s">
        <v>24</v>
      </c>
    </row>
    <row r="1202" spans="1:16" x14ac:dyDescent="0.3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s="2">
        <f t="shared" si="93"/>
        <v>1152000000</v>
      </c>
      <c r="K1202" s="2">
        <f t="shared" si="90"/>
        <v>3430000000</v>
      </c>
      <c r="L1202" s="2">
        <f t="shared" si="91"/>
        <v>2278000000</v>
      </c>
      <c r="M1202" s="10">
        <f t="shared" si="94"/>
        <v>0.35067988958184237</v>
      </c>
      <c r="N1202" s="10">
        <f t="shared" si="92"/>
        <v>0.2329005214190778</v>
      </c>
      <c r="O1202" t="s">
        <v>44</v>
      </c>
      <c r="P1202" t="s">
        <v>41</v>
      </c>
    </row>
    <row r="1203" spans="1:16" x14ac:dyDescent="0.3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s="2">
        <f t="shared" si="93"/>
        <v>1246000000</v>
      </c>
      <c r="K1203" s="2">
        <f t="shared" si="90"/>
        <v>3545000000</v>
      </c>
      <c r="L1203" s="2">
        <f t="shared" si="91"/>
        <v>2299000000</v>
      </c>
      <c r="M1203" s="10">
        <f t="shared" si="94"/>
        <v>0.35563804173354741</v>
      </c>
      <c r="N1203" s="10">
        <f t="shared" si="92"/>
        <v>0.23063804173354735</v>
      </c>
      <c r="O1203" t="s">
        <v>44</v>
      </c>
      <c r="P1203" t="s">
        <v>41</v>
      </c>
    </row>
    <row r="1204" spans="1:16" x14ac:dyDescent="0.3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s="2">
        <f t="shared" si="93"/>
        <v>1227000000</v>
      </c>
      <c r="K1204" s="2">
        <f t="shared" si="90"/>
        <v>3850000000</v>
      </c>
      <c r="L1204" s="2">
        <f t="shared" si="91"/>
        <v>2623000000</v>
      </c>
      <c r="M1204" s="10">
        <f t="shared" si="94"/>
        <v>0.35366525812970784</v>
      </c>
      <c r="N1204" s="10">
        <f t="shared" si="92"/>
        <v>0.24095168105823994</v>
      </c>
      <c r="O1204" t="s">
        <v>44</v>
      </c>
      <c r="P1204" t="s">
        <v>41</v>
      </c>
    </row>
    <row r="1205" spans="1:16" x14ac:dyDescent="0.3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s="2">
        <f t="shared" si="93"/>
        <v>1214000000</v>
      </c>
      <c r="K1205" s="2">
        <f t="shared" si="90"/>
        <v>4176000000</v>
      </c>
      <c r="L1205" s="2">
        <f t="shared" si="91"/>
        <v>2962000000</v>
      </c>
      <c r="M1205" s="10">
        <f t="shared" si="94"/>
        <v>0.40096015362457993</v>
      </c>
      <c r="N1205" s="10">
        <f t="shared" si="92"/>
        <v>0.28439750360057608</v>
      </c>
      <c r="O1205" t="s">
        <v>44</v>
      </c>
      <c r="P1205" t="s">
        <v>41</v>
      </c>
    </row>
    <row r="1206" spans="1:16" x14ac:dyDescent="0.3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s="2">
        <f t="shared" si="93"/>
        <v>25467000000</v>
      </c>
      <c r="K1206" s="2">
        <f t="shared" si="90"/>
        <v>35172000000</v>
      </c>
      <c r="L1206" s="2">
        <f t="shared" si="91"/>
        <v>9705000000</v>
      </c>
      <c r="M1206" s="10">
        <f t="shared" si="94"/>
        <v>0.52957916133403593</v>
      </c>
      <c r="N1206" s="10">
        <f t="shared" si="92"/>
        <v>0.14612662802077844</v>
      </c>
      <c r="O1206" t="s">
        <v>213</v>
      </c>
      <c r="P1206" t="s">
        <v>35</v>
      </c>
    </row>
    <row r="1207" spans="1:16" x14ac:dyDescent="0.3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s="2">
        <f t="shared" si="93"/>
        <v>25864000000</v>
      </c>
      <c r="K1207" s="2">
        <f t="shared" si="90"/>
        <v>35445000000</v>
      </c>
      <c r="L1207" s="2">
        <f t="shared" si="91"/>
        <v>9581000000</v>
      </c>
      <c r="M1207" s="10">
        <f t="shared" si="94"/>
        <v>0.5315447715309749</v>
      </c>
      <c r="N1207" s="10">
        <f t="shared" si="92"/>
        <v>0.14367979844937989</v>
      </c>
      <c r="O1207" t="s">
        <v>213</v>
      </c>
      <c r="P1207" t="s">
        <v>35</v>
      </c>
    </row>
    <row r="1208" spans="1:16" x14ac:dyDescent="0.3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s="2">
        <f t="shared" si="93"/>
        <v>24613000000</v>
      </c>
      <c r="K1208" s="2">
        <f t="shared" si="90"/>
        <v>34325000000</v>
      </c>
      <c r="L1208" s="2">
        <f t="shared" si="91"/>
        <v>9712000000</v>
      </c>
      <c r="M1208" s="10">
        <f t="shared" si="94"/>
        <v>0.54435739659984783</v>
      </c>
      <c r="N1208" s="10">
        <f t="shared" si="92"/>
        <v>0.15402182187262117</v>
      </c>
      <c r="O1208" t="s">
        <v>213</v>
      </c>
      <c r="P1208" t="s">
        <v>35</v>
      </c>
    </row>
    <row r="1209" spans="1:16" x14ac:dyDescent="0.3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s="2">
        <f t="shared" si="93"/>
        <v>24805000000</v>
      </c>
      <c r="K1209" s="2">
        <f t="shared" si="90"/>
        <v>34590000000</v>
      </c>
      <c r="L1209" s="2">
        <f t="shared" si="91"/>
        <v>9785000000</v>
      </c>
      <c r="M1209" s="10">
        <f t="shared" si="94"/>
        <v>0.55080494912339373</v>
      </c>
      <c r="N1209" s="10">
        <f t="shared" si="92"/>
        <v>0.1558145830347617</v>
      </c>
      <c r="O1209" t="s">
        <v>213</v>
      </c>
      <c r="P1209" t="s">
        <v>35</v>
      </c>
    </row>
    <row r="1210" spans="1:16" x14ac:dyDescent="0.3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2">
        <f t="shared" si="93"/>
        <v>27762000000</v>
      </c>
      <c r="K1210" s="2">
        <f t="shared" si="90"/>
        <v>44836000000</v>
      </c>
      <c r="L1210" s="2">
        <f t="shared" si="91"/>
        <v>17074000000</v>
      </c>
      <c r="M1210" s="10">
        <f t="shared" si="94"/>
        <v>0.8203157875477981</v>
      </c>
      <c r="N1210" s="10">
        <f t="shared" si="92"/>
        <v>0.31238450701648462</v>
      </c>
      <c r="O1210" t="s">
        <v>25</v>
      </c>
      <c r="P1210" t="s">
        <v>24</v>
      </c>
    </row>
    <row r="1211" spans="1:16" x14ac:dyDescent="0.3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2">
        <f t="shared" si="93"/>
        <v>25632000000</v>
      </c>
      <c r="K1211" s="2">
        <f t="shared" si="90"/>
        <v>41998000000</v>
      </c>
      <c r="L1211" s="2">
        <f t="shared" si="91"/>
        <v>16366000000</v>
      </c>
      <c r="M1211" s="10">
        <f t="shared" si="94"/>
        <v>0.81416718362282881</v>
      </c>
      <c r="N1211" s="10">
        <f t="shared" si="92"/>
        <v>0.31726892059553352</v>
      </c>
      <c r="O1211" t="s">
        <v>25</v>
      </c>
      <c r="P1211" t="s">
        <v>24</v>
      </c>
    </row>
    <row r="1212" spans="1:16" x14ac:dyDescent="0.3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2">
        <f t="shared" si="93"/>
        <v>26529000000</v>
      </c>
      <c r="K1212" s="2">
        <f t="shared" si="90"/>
        <v>40028000000</v>
      </c>
      <c r="L1212" s="2">
        <f t="shared" si="91"/>
        <v>13499000000</v>
      </c>
      <c r="M1212" s="10">
        <f t="shared" si="94"/>
        <v>0.80693478479991931</v>
      </c>
      <c r="N1212" s="10">
        <f t="shared" si="92"/>
        <v>0.27212982562241711</v>
      </c>
      <c r="O1212" t="s">
        <v>25</v>
      </c>
      <c r="P1212" t="s">
        <v>24</v>
      </c>
    </row>
    <row r="1213" spans="1:16" x14ac:dyDescent="0.3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2">
        <f t="shared" si="93"/>
        <v>26227000000</v>
      </c>
      <c r="K1213" s="2">
        <f t="shared" si="90"/>
        <v>39203000000</v>
      </c>
      <c r="L1213" s="2">
        <f t="shared" si="91"/>
        <v>12976000000</v>
      </c>
      <c r="M1213" s="10">
        <f t="shared" si="94"/>
        <v>0.80250148410472666</v>
      </c>
      <c r="N1213" s="10">
        <f t="shared" si="92"/>
        <v>0.2656240404495302</v>
      </c>
      <c r="O1213" t="s">
        <v>25</v>
      </c>
      <c r="P1213" t="s">
        <v>24</v>
      </c>
    </row>
    <row r="1214" spans="1:16" x14ac:dyDescent="0.3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s="2">
        <f t="shared" si="93"/>
        <v>3481900000</v>
      </c>
      <c r="K1214" s="2">
        <f t="shared" si="90"/>
        <v>4605900000</v>
      </c>
      <c r="L1214" s="2">
        <f t="shared" si="91"/>
        <v>1124000000</v>
      </c>
      <c r="M1214" s="10">
        <f t="shared" si="94"/>
        <v>0.49581785887292107</v>
      </c>
      <c r="N1214" s="10">
        <f t="shared" si="92"/>
        <v>0.12099682437160235</v>
      </c>
      <c r="O1214" t="s">
        <v>378</v>
      </c>
      <c r="P1214" t="s">
        <v>46</v>
      </c>
    </row>
    <row r="1215" spans="1:16" x14ac:dyDescent="0.3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s="2">
        <f t="shared" si="93"/>
        <v>3751700000</v>
      </c>
      <c r="K1215" s="2">
        <f t="shared" si="90"/>
        <v>5246600000</v>
      </c>
      <c r="L1215" s="2">
        <f t="shared" si="91"/>
        <v>1494900000</v>
      </c>
      <c r="M1215" s="10">
        <f t="shared" si="94"/>
        <v>0.50074444529281514</v>
      </c>
      <c r="N1215" s="10">
        <f t="shared" si="92"/>
        <v>0.14267580361914942</v>
      </c>
      <c r="O1215" t="s">
        <v>378</v>
      </c>
      <c r="P1215" t="s">
        <v>46</v>
      </c>
    </row>
    <row r="1216" spans="1:16" x14ac:dyDescent="0.3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s="2">
        <f t="shared" si="93"/>
        <v>3835900000</v>
      </c>
      <c r="K1216" s="2">
        <f t="shared" si="90"/>
        <v>5266700000</v>
      </c>
      <c r="L1216" s="2">
        <f t="shared" si="91"/>
        <v>1430800000</v>
      </c>
      <c r="M1216" s="10">
        <f t="shared" si="94"/>
        <v>0.44019758617231119</v>
      </c>
      <c r="N1216" s="10">
        <f t="shared" si="92"/>
        <v>0.11958811139714487</v>
      </c>
      <c r="O1216" t="s">
        <v>378</v>
      </c>
      <c r="P1216" t="s">
        <v>46</v>
      </c>
    </row>
    <row r="1217" spans="1:16" x14ac:dyDescent="0.3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s="2">
        <f t="shared" si="93"/>
        <v>3889200000</v>
      </c>
      <c r="K1217" s="2">
        <f t="shared" si="90"/>
        <v>5480900000</v>
      </c>
      <c r="L1217" s="2">
        <f t="shared" si="91"/>
        <v>1591700000</v>
      </c>
      <c r="M1217" s="10">
        <f t="shared" si="94"/>
        <v>0.44221847491951816</v>
      </c>
      <c r="N1217" s="10">
        <f t="shared" si="92"/>
        <v>0.12842400819744879</v>
      </c>
      <c r="O1217" t="s">
        <v>378</v>
      </c>
      <c r="P1217" t="s">
        <v>46</v>
      </c>
    </row>
    <row r="1218" spans="1:16" x14ac:dyDescent="0.3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s="2">
        <f t="shared" si="93"/>
        <v>1206340000</v>
      </c>
      <c r="K1218" s="2">
        <f t="shared" ref="K1218:K1281" si="95">E1218 - F1218</f>
        <v>1949390000</v>
      </c>
      <c r="L1218" s="2">
        <f t="shared" ref="L1218:L1281" si="96">K1218 - J1218</f>
        <v>743050000</v>
      </c>
      <c r="M1218" s="10">
        <f t="shared" si="94"/>
        <v>0.92618820807271185</v>
      </c>
      <c r="N1218" s="10">
        <f t="shared" ref="N1218:N1281" si="97">L1218 / E1218</f>
        <v>0.35303564089711581</v>
      </c>
      <c r="O1218" t="s">
        <v>169</v>
      </c>
      <c r="P1218" t="s">
        <v>35</v>
      </c>
    </row>
    <row r="1219" spans="1:16" x14ac:dyDescent="0.3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s="2">
        <f t="shared" ref="J1219:J1282" si="98">G1219 + H1219 + I1219</f>
        <v>1790620000</v>
      </c>
      <c r="K1219" s="2">
        <f t="shared" si="95"/>
        <v>2614539000</v>
      </c>
      <c r="L1219" s="2">
        <f t="shared" si="96"/>
        <v>823919000</v>
      </c>
      <c r="M1219" s="10">
        <f t="shared" ref="M1219:M1282" si="99">1-(F1219/E1219)</f>
        <v>0.92728715894021652</v>
      </c>
      <c r="N1219" s="10">
        <f t="shared" si="97"/>
        <v>0.29221576297269392</v>
      </c>
      <c r="O1219" t="s">
        <v>169</v>
      </c>
      <c r="P1219" t="s">
        <v>35</v>
      </c>
    </row>
    <row r="1220" spans="1:16" x14ac:dyDescent="0.3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s="2">
        <f t="shared" si="98"/>
        <v>2459103000</v>
      </c>
      <c r="K1220" s="2">
        <f t="shared" si="95"/>
        <v>3711019000</v>
      </c>
      <c r="L1220" s="2">
        <f t="shared" si="96"/>
        <v>1251916000</v>
      </c>
      <c r="M1220" s="10">
        <f t="shared" si="99"/>
        <v>0.90430433011154732</v>
      </c>
      <c r="N1220" s="10">
        <f t="shared" si="97"/>
        <v>0.30506797721486412</v>
      </c>
      <c r="O1220" t="s">
        <v>169</v>
      </c>
      <c r="P1220" t="s">
        <v>35</v>
      </c>
    </row>
    <row r="1221" spans="1:16" x14ac:dyDescent="0.3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s="2">
        <f t="shared" si="98"/>
        <v>3229992000</v>
      </c>
      <c r="K1221" s="2">
        <f t="shared" si="95"/>
        <v>4560733000</v>
      </c>
      <c r="L1221" s="2">
        <f t="shared" si="96"/>
        <v>1330741000</v>
      </c>
      <c r="M1221" s="10">
        <f t="shared" si="99"/>
        <v>0.93833998535519614</v>
      </c>
      <c r="N1221" s="10">
        <f t="shared" si="97"/>
        <v>0.27379096527938801</v>
      </c>
      <c r="O1221" t="s">
        <v>169</v>
      </c>
      <c r="P1221" t="s">
        <v>35</v>
      </c>
    </row>
    <row r="1222" spans="1:16" x14ac:dyDescent="0.3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s="2">
        <f t="shared" si="98"/>
        <v>51500000</v>
      </c>
      <c r="K1222" s="2">
        <f t="shared" si="95"/>
        <v>1493000000</v>
      </c>
      <c r="L1222" s="2">
        <f t="shared" si="96"/>
        <v>1441500000</v>
      </c>
      <c r="M1222" s="10">
        <f t="shared" si="99"/>
        <v>8.7392223087234155E-2</v>
      </c>
      <c r="N1222" s="10">
        <f t="shared" si="97"/>
        <v>8.4377688935196302E-2</v>
      </c>
      <c r="O1222" t="s">
        <v>49</v>
      </c>
      <c r="P1222" t="s">
        <v>46</v>
      </c>
    </row>
    <row r="1223" spans="1:16" x14ac:dyDescent="0.3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s="2">
        <f t="shared" si="98"/>
        <v>57600000</v>
      </c>
      <c r="K1223" s="2">
        <f t="shared" si="95"/>
        <v>1895800000</v>
      </c>
      <c r="L1223" s="2">
        <f t="shared" si="96"/>
        <v>1838200000</v>
      </c>
      <c r="M1223" s="10">
        <f t="shared" si="99"/>
        <v>0.10433165115651954</v>
      </c>
      <c r="N1223" s="10">
        <f t="shared" si="97"/>
        <v>0.10116174762945149</v>
      </c>
      <c r="O1223" t="s">
        <v>49</v>
      </c>
      <c r="P1223" t="s">
        <v>46</v>
      </c>
    </row>
    <row r="1224" spans="1:16" x14ac:dyDescent="0.3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s="2">
        <f t="shared" si="98"/>
        <v>69800000</v>
      </c>
      <c r="K1224" s="2">
        <f t="shared" si="95"/>
        <v>2094100000</v>
      </c>
      <c r="L1224" s="2">
        <f t="shared" si="96"/>
        <v>2024300000</v>
      </c>
      <c r="M1224" s="10">
        <f t="shared" si="99"/>
        <v>0.10799117134399783</v>
      </c>
      <c r="N1224" s="10">
        <f t="shared" si="97"/>
        <v>0.10439163753003909</v>
      </c>
      <c r="O1224" t="s">
        <v>49</v>
      </c>
      <c r="P1224" t="s">
        <v>46</v>
      </c>
    </row>
    <row r="1225" spans="1:16" x14ac:dyDescent="0.3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s="2">
        <f t="shared" si="98"/>
        <v>100300000</v>
      </c>
      <c r="K1225" s="2">
        <f t="shared" si="95"/>
        <v>2147900000</v>
      </c>
      <c r="L1225" s="2">
        <f t="shared" si="96"/>
        <v>2047600000</v>
      </c>
      <c r="M1225" s="10">
        <f t="shared" si="99"/>
        <v>0.10299801475030934</v>
      </c>
      <c r="N1225" s="10">
        <f t="shared" si="97"/>
        <v>9.8188339775005032E-2</v>
      </c>
      <c r="O1225" t="s">
        <v>49</v>
      </c>
      <c r="P1225" t="s">
        <v>46</v>
      </c>
    </row>
    <row r="1226" spans="1:16" x14ac:dyDescent="0.3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s="2">
        <f t="shared" si="98"/>
        <v>1554973000</v>
      </c>
      <c r="K1226" s="2">
        <f t="shared" si="95"/>
        <v>2929029000</v>
      </c>
      <c r="L1226" s="2">
        <f t="shared" si="96"/>
        <v>1374056000</v>
      </c>
      <c r="M1226" s="10">
        <f t="shared" si="99"/>
        <v>0.22503807707981072</v>
      </c>
      <c r="N1226" s="10">
        <f t="shared" si="97"/>
        <v>0.1055690879264003</v>
      </c>
      <c r="O1226" t="s">
        <v>163</v>
      </c>
      <c r="P1226" t="s">
        <v>12</v>
      </c>
    </row>
    <row r="1227" spans="1:16" x14ac:dyDescent="0.3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s="2">
        <f t="shared" si="98"/>
        <v>1633992000</v>
      </c>
      <c r="K1227" s="2">
        <f t="shared" si="95"/>
        <v>3027744000</v>
      </c>
      <c r="L1227" s="2">
        <f t="shared" si="96"/>
        <v>1393752000</v>
      </c>
      <c r="M1227" s="10">
        <f t="shared" si="99"/>
        <v>0.22909735501084261</v>
      </c>
      <c r="N1227" s="10">
        <f t="shared" si="97"/>
        <v>0.10545967451048432</v>
      </c>
      <c r="O1227" t="s">
        <v>163</v>
      </c>
      <c r="P1227" t="s">
        <v>12</v>
      </c>
    </row>
    <row r="1228" spans="1:16" x14ac:dyDescent="0.3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s="2">
        <f t="shared" si="98"/>
        <v>1544746000</v>
      </c>
      <c r="K1228" s="2">
        <f t="shared" si="95"/>
        <v>3056499000</v>
      </c>
      <c r="L1228" s="2">
        <f t="shared" si="96"/>
        <v>1511753000</v>
      </c>
      <c r="M1228" s="10">
        <f t="shared" si="99"/>
        <v>0.24044686551271011</v>
      </c>
      <c r="N1228" s="10">
        <f t="shared" si="97"/>
        <v>0.11892569579752393</v>
      </c>
      <c r="O1228" t="s">
        <v>163</v>
      </c>
      <c r="P1228" t="s">
        <v>12</v>
      </c>
    </row>
    <row r="1229" spans="1:16" x14ac:dyDescent="0.3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s="2">
        <f t="shared" si="98"/>
        <v>1359360000</v>
      </c>
      <c r="K1229" s="2">
        <f t="shared" si="95"/>
        <v>2537369000</v>
      </c>
      <c r="L1229" s="2">
        <f t="shared" si="96"/>
        <v>1178009000</v>
      </c>
      <c r="M1229" s="10">
        <f t="shared" si="99"/>
        <v>0.22334514270312888</v>
      </c>
      <c r="N1229" s="10">
        <f t="shared" si="97"/>
        <v>0.10369110216549907</v>
      </c>
      <c r="O1229" t="s">
        <v>163</v>
      </c>
      <c r="P1229" t="s">
        <v>12</v>
      </c>
    </row>
    <row r="1230" spans="1:16" x14ac:dyDescent="0.3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s="2">
        <f t="shared" si="98"/>
        <v>568500000</v>
      </c>
      <c r="K1230" s="2">
        <f t="shared" si="95"/>
        <v>1172399000</v>
      </c>
      <c r="L1230" s="2">
        <f t="shared" si="96"/>
        <v>603899000</v>
      </c>
      <c r="M1230" s="10">
        <f t="shared" si="99"/>
        <v>0.20642299318877488</v>
      </c>
      <c r="N1230" s="10">
        <f t="shared" si="97"/>
        <v>0.10632782795252126</v>
      </c>
      <c r="O1230" t="s">
        <v>200</v>
      </c>
      <c r="P1230" t="s">
        <v>18</v>
      </c>
    </row>
    <row r="1231" spans="1:16" x14ac:dyDescent="0.3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s="2">
        <f t="shared" si="98"/>
        <v>861390000</v>
      </c>
      <c r="K1231" s="2">
        <f t="shared" si="95"/>
        <v>1577884000</v>
      </c>
      <c r="L1231" s="2">
        <f t="shared" si="96"/>
        <v>716494000</v>
      </c>
      <c r="M1231" s="10">
        <f t="shared" si="99"/>
        <v>0.27100405797439975</v>
      </c>
      <c r="N1231" s="10">
        <f t="shared" si="97"/>
        <v>0.12305897107411544</v>
      </c>
      <c r="O1231" t="s">
        <v>200</v>
      </c>
      <c r="P1231" t="s">
        <v>18</v>
      </c>
    </row>
    <row r="1232" spans="1:16" x14ac:dyDescent="0.3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s="2">
        <f t="shared" si="98"/>
        <v>794728000</v>
      </c>
      <c r="K1232" s="2">
        <f t="shared" si="95"/>
        <v>1628114000</v>
      </c>
      <c r="L1232" s="2">
        <f t="shared" si="96"/>
        <v>833386000</v>
      </c>
      <c r="M1232" s="10">
        <f t="shared" si="99"/>
        <v>0.27217047778956882</v>
      </c>
      <c r="N1232" s="10">
        <f t="shared" si="97"/>
        <v>0.13931645192114162</v>
      </c>
      <c r="O1232" t="s">
        <v>200</v>
      </c>
      <c r="P1232" t="s">
        <v>18</v>
      </c>
    </row>
    <row r="1233" spans="1:16" x14ac:dyDescent="0.3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s="2">
        <f t="shared" si="98"/>
        <v>957150000</v>
      </c>
      <c r="K1233" s="2">
        <f t="shared" si="95"/>
        <v>1939814000</v>
      </c>
      <c r="L1233" s="2">
        <f t="shared" si="96"/>
        <v>982664000</v>
      </c>
      <c r="M1233" s="10">
        <f t="shared" si="99"/>
        <v>0.25295951894483337</v>
      </c>
      <c r="N1233" s="10">
        <f t="shared" si="97"/>
        <v>0.12814332339307055</v>
      </c>
      <c r="O1233" t="s">
        <v>200</v>
      </c>
      <c r="P1233" t="s">
        <v>18</v>
      </c>
    </row>
    <row r="1234" spans="1:16" x14ac:dyDescent="0.3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s="2">
        <f t="shared" si="98"/>
        <v>759205000</v>
      </c>
      <c r="K1234" s="2">
        <f t="shared" si="95"/>
        <v>961529000</v>
      </c>
      <c r="L1234" s="2">
        <f t="shared" si="96"/>
        <v>202324000</v>
      </c>
      <c r="M1234" s="10">
        <f t="shared" si="99"/>
        <v>0.4567425807101313</v>
      </c>
      <c r="N1234" s="10">
        <f t="shared" si="97"/>
        <v>9.6107331031717827E-2</v>
      </c>
      <c r="O1234" t="s">
        <v>29</v>
      </c>
      <c r="P1234" t="s">
        <v>24</v>
      </c>
    </row>
    <row r="1235" spans="1:16" x14ac:dyDescent="0.3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s="2">
        <f t="shared" si="98"/>
        <v>714298000</v>
      </c>
      <c r="K1235" s="2">
        <f t="shared" si="95"/>
        <v>976142000</v>
      </c>
      <c r="L1235" s="2">
        <f t="shared" si="96"/>
        <v>261844000</v>
      </c>
      <c r="M1235" s="10">
        <f t="shared" si="99"/>
        <v>0.45242321742910829</v>
      </c>
      <c r="N1235" s="10">
        <f t="shared" si="97"/>
        <v>0.12135970478117675</v>
      </c>
      <c r="O1235" t="s">
        <v>29</v>
      </c>
      <c r="P1235" t="s">
        <v>24</v>
      </c>
    </row>
    <row r="1236" spans="1:16" x14ac:dyDescent="0.3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s="2">
        <f t="shared" si="98"/>
        <v>780476000</v>
      </c>
      <c r="K1236" s="2">
        <f t="shared" si="95"/>
        <v>1004608000</v>
      </c>
      <c r="L1236" s="2">
        <f t="shared" si="96"/>
        <v>224132000</v>
      </c>
      <c r="M1236" s="10">
        <f t="shared" si="99"/>
        <v>0.44904320944887377</v>
      </c>
      <c r="N1236" s="10">
        <f t="shared" si="97"/>
        <v>0.10018330793722027</v>
      </c>
      <c r="O1236" t="s">
        <v>29</v>
      </c>
      <c r="P1236" t="s">
        <v>24</v>
      </c>
    </row>
    <row r="1237" spans="1:16" x14ac:dyDescent="0.3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s="2">
        <f t="shared" si="98"/>
        <v>724776000</v>
      </c>
      <c r="K1237" s="2">
        <f t="shared" si="95"/>
        <v>1024500000</v>
      </c>
      <c r="L1237" s="2">
        <f t="shared" si="96"/>
        <v>299724000</v>
      </c>
      <c r="M1237" s="10">
        <f t="shared" si="99"/>
        <v>0.45284590111472145</v>
      </c>
      <c r="N1237" s="10">
        <f t="shared" si="97"/>
        <v>0.13248295252875428</v>
      </c>
      <c r="O1237" t="s">
        <v>29</v>
      </c>
      <c r="P1237" t="s">
        <v>24</v>
      </c>
    </row>
    <row r="1238" spans="1:16" x14ac:dyDescent="0.3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s="2">
        <f t="shared" si="98"/>
        <v>6983000000</v>
      </c>
      <c r="K1238" s="2">
        <f t="shared" si="95"/>
        <v>20807000000</v>
      </c>
      <c r="L1238" s="2">
        <f t="shared" si="96"/>
        <v>13824000000</v>
      </c>
      <c r="M1238" s="10">
        <f t="shared" si="99"/>
        <v>0.25999325244598837</v>
      </c>
      <c r="N1238" s="10">
        <f t="shared" si="97"/>
        <v>0.1727373826987717</v>
      </c>
      <c r="O1238" t="s">
        <v>392</v>
      </c>
      <c r="P1238" t="s">
        <v>35</v>
      </c>
    </row>
    <row r="1239" spans="1:16" x14ac:dyDescent="0.3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s="2">
        <f t="shared" si="98"/>
        <v>7094000000</v>
      </c>
      <c r="K1239" s="2">
        <f t="shared" si="95"/>
        <v>19331000000</v>
      </c>
      <c r="L1239" s="2">
        <f t="shared" si="96"/>
        <v>12237000000</v>
      </c>
      <c r="M1239" s="10">
        <f t="shared" si="99"/>
        <v>0.24131775397598187</v>
      </c>
      <c r="N1239" s="10">
        <f t="shared" si="97"/>
        <v>0.15276009287693806</v>
      </c>
      <c r="O1239" t="s">
        <v>392</v>
      </c>
      <c r="P1239" t="s">
        <v>35</v>
      </c>
    </row>
    <row r="1240" spans="1:16" x14ac:dyDescent="0.3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s="2">
        <f t="shared" si="98"/>
        <v>6738000000</v>
      </c>
      <c r="K1240" s="2">
        <f t="shared" si="95"/>
        <v>17429000000</v>
      </c>
      <c r="L1240" s="2">
        <f t="shared" si="96"/>
        <v>10691000000</v>
      </c>
      <c r="M1240" s="10">
        <f t="shared" si="99"/>
        <v>0.23582020890837252</v>
      </c>
      <c r="N1240" s="10">
        <f t="shared" si="97"/>
        <v>0.14465281160361532</v>
      </c>
      <c r="O1240" t="s">
        <v>392</v>
      </c>
      <c r="P1240" t="s">
        <v>35</v>
      </c>
    </row>
    <row r="1241" spans="1:16" x14ac:dyDescent="0.3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s="2">
        <f t="shared" si="98"/>
        <v>6479000000</v>
      </c>
      <c r="K1241" s="2">
        <f t="shared" si="95"/>
        <v>17294000000</v>
      </c>
      <c r="L1241" s="2">
        <f t="shared" si="96"/>
        <v>10815000000</v>
      </c>
      <c r="M1241" s="10">
        <f t="shared" si="99"/>
        <v>0.23073125825517327</v>
      </c>
      <c r="N1241" s="10">
        <f t="shared" si="97"/>
        <v>0.14429042199778527</v>
      </c>
      <c r="O1241" t="s">
        <v>392</v>
      </c>
      <c r="P1241" t="s">
        <v>35</v>
      </c>
    </row>
    <row r="1242" spans="1:16" x14ac:dyDescent="0.3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s="2">
        <f t="shared" si="98"/>
        <v>11473000000</v>
      </c>
      <c r="K1242" s="2">
        <f t="shared" si="95"/>
        <v>16220000000</v>
      </c>
      <c r="L1242" s="2">
        <f t="shared" si="96"/>
        <v>4747000000</v>
      </c>
      <c r="M1242" s="10">
        <f t="shared" si="99"/>
        <v>0.97675538961821029</v>
      </c>
      <c r="N1242" s="10">
        <f t="shared" si="97"/>
        <v>0.28586053233770925</v>
      </c>
      <c r="O1242" t="s">
        <v>104</v>
      </c>
      <c r="P1242" t="s">
        <v>46</v>
      </c>
    </row>
    <row r="1243" spans="1:16" x14ac:dyDescent="0.3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s="2">
        <f t="shared" si="98"/>
        <v>10324000000</v>
      </c>
      <c r="K1243" s="2">
        <f t="shared" si="95"/>
        <v>16528000000</v>
      </c>
      <c r="L1243" s="2">
        <f t="shared" si="96"/>
        <v>6204000000</v>
      </c>
      <c r="M1243" s="10">
        <f t="shared" si="99"/>
        <v>0.97961119013750597</v>
      </c>
      <c r="N1243" s="10">
        <f t="shared" si="97"/>
        <v>0.36770981507823614</v>
      </c>
      <c r="O1243" t="s">
        <v>104</v>
      </c>
      <c r="P1243" t="s">
        <v>46</v>
      </c>
    </row>
    <row r="1244" spans="1:16" x14ac:dyDescent="0.3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s="2">
        <f t="shared" si="98"/>
        <v>9761000000</v>
      </c>
      <c r="K1244" s="2">
        <f t="shared" si="95"/>
        <v>15956000000</v>
      </c>
      <c r="L1244" s="2">
        <f t="shared" si="96"/>
        <v>6195000000</v>
      </c>
      <c r="M1244" s="10">
        <f t="shared" si="99"/>
        <v>0.98003808119894353</v>
      </c>
      <c r="N1244" s="10">
        <f t="shared" si="97"/>
        <v>0.38050488299244517</v>
      </c>
      <c r="O1244" t="s">
        <v>104</v>
      </c>
      <c r="P1244" t="s">
        <v>46</v>
      </c>
    </row>
    <row r="1245" spans="1:16" x14ac:dyDescent="0.3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s="2">
        <f t="shared" si="98"/>
        <v>9718000000</v>
      </c>
      <c r="K1245" s="2">
        <f t="shared" si="95"/>
        <v>15867000000</v>
      </c>
      <c r="L1245" s="2">
        <f t="shared" si="96"/>
        <v>6149000000</v>
      </c>
      <c r="M1245" s="10">
        <f t="shared" si="99"/>
        <v>0.97523048555623848</v>
      </c>
      <c r="N1245" s="10">
        <f t="shared" si="97"/>
        <v>0.37793484941610328</v>
      </c>
      <c r="O1245" t="s">
        <v>104</v>
      </c>
      <c r="P1245" t="s">
        <v>46</v>
      </c>
    </row>
    <row r="1246" spans="1:16" x14ac:dyDescent="0.3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s="2">
        <f t="shared" si="98"/>
        <v>1210000000</v>
      </c>
      <c r="K1246" s="2">
        <f t="shared" si="95"/>
        <v>1265900000</v>
      </c>
      <c r="L1246" s="2">
        <f t="shared" si="96"/>
        <v>55900000</v>
      </c>
      <c r="M1246" s="10">
        <f t="shared" si="99"/>
        <v>0.29393052846661094</v>
      </c>
      <c r="N1246" s="10">
        <f t="shared" si="97"/>
        <v>1.2979474319680506E-2</v>
      </c>
      <c r="O1246" t="s">
        <v>156</v>
      </c>
      <c r="P1246" t="s">
        <v>12</v>
      </c>
    </row>
    <row r="1247" spans="1:16" x14ac:dyDescent="0.3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s="2">
        <f t="shared" si="98"/>
        <v>1616500000</v>
      </c>
      <c r="K1247" s="2">
        <f t="shared" si="95"/>
        <v>2370100000</v>
      </c>
      <c r="L1247" s="2">
        <f t="shared" si="96"/>
        <v>753600000</v>
      </c>
      <c r="M1247" s="10">
        <f t="shared" si="99"/>
        <v>0.33860022572395965</v>
      </c>
      <c r="N1247" s="10">
        <f t="shared" si="97"/>
        <v>0.10766175693243996</v>
      </c>
      <c r="O1247" t="s">
        <v>156</v>
      </c>
      <c r="P1247" t="s">
        <v>12</v>
      </c>
    </row>
    <row r="1248" spans="1:16" x14ac:dyDescent="0.3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s="2">
        <f t="shared" si="98"/>
        <v>1611100000</v>
      </c>
      <c r="K1248" s="2">
        <f t="shared" si="95"/>
        <v>2463000000</v>
      </c>
      <c r="L1248" s="2">
        <f t="shared" si="96"/>
        <v>851900000</v>
      </c>
      <c r="M1248" s="10">
        <f t="shared" si="99"/>
        <v>0.34990765733769003</v>
      </c>
      <c r="N1248" s="10">
        <f t="shared" si="97"/>
        <v>0.12102571387981248</v>
      </c>
      <c r="O1248" t="s">
        <v>156</v>
      </c>
      <c r="P1248" t="s">
        <v>12</v>
      </c>
    </row>
    <row r="1249" spans="1:16" x14ac:dyDescent="0.3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s="2">
        <f t="shared" si="98"/>
        <v>1453900000</v>
      </c>
      <c r="K1249" s="2">
        <f t="shared" si="95"/>
        <v>2185800000</v>
      </c>
      <c r="L1249" s="2">
        <f t="shared" si="96"/>
        <v>731900000</v>
      </c>
      <c r="M1249" s="10">
        <f t="shared" si="99"/>
        <v>0.33893626918902153</v>
      </c>
      <c r="N1249" s="10">
        <f t="shared" si="97"/>
        <v>0.11349046363777329</v>
      </c>
      <c r="O1249" t="s">
        <v>156</v>
      </c>
      <c r="P1249" t="s">
        <v>12</v>
      </c>
    </row>
    <row r="1250" spans="1:16" x14ac:dyDescent="0.3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s="2">
        <f t="shared" si="98"/>
        <v>570490000</v>
      </c>
      <c r="K1250" s="2">
        <f t="shared" si="95"/>
        <v>1422245000</v>
      </c>
      <c r="L1250" s="2">
        <f t="shared" si="96"/>
        <v>851755000</v>
      </c>
      <c r="M1250" s="10">
        <f t="shared" si="99"/>
        <v>0.43074785783771541</v>
      </c>
      <c r="N1250" s="10">
        <f t="shared" si="97"/>
        <v>0.25796655404136648</v>
      </c>
      <c r="O1250" t="s">
        <v>42</v>
      </c>
      <c r="P1250" t="s">
        <v>41</v>
      </c>
    </row>
    <row r="1251" spans="1:16" x14ac:dyDescent="0.3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s="2">
        <f t="shared" si="98"/>
        <v>587869000</v>
      </c>
      <c r="K1251" s="2">
        <f t="shared" si="95"/>
        <v>1434192000</v>
      </c>
      <c r="L1251" s="2">
        <f t="shared" si="96"/>
        <v>846323000</v>
      </c>
      <c r="M1251" s="10">
        <f t="shared" si="99"/>
        <v>0.4151509221832278</v>
      </c>
      <c r="N1251" s="10">
        <f t="shared" si="97"/>
        <v>0.24498238305253128</v>
      </c>
      <c r="O1251" t="s">
        <v>42</v>
      </c>
      <c r="P1251" t="s">
        <v>41</v>
      </c>
    </row>
    <row r="1252" spans="1:16" x14ac:dyDescent="0.3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s="2">
        <f t="shared" si="98"/>
        <v>592536000</v>
      </c>
      <c r="K1252" s="2">
        <f t="shared" si="95"/>
        <v>1403778000</v>
      </c>
      <c r="L1252" s="2">
        <f t="shared" si="96"/>
        <v>811242000</v>
      </c>
      <c r="M1252" s="10">
        <f t="shared" si="99"/>
        <v>0.40204065033199377</v>
      </c>
      <c r="N1252" s="10">
        <f t="shared" si="97"/>
        <v>0.23233891773245291</v>
      </c>
      <c r="O1252" t="s">
        <v>42</v>
      </c>
      <c r="P1252" t="s">
        <v>41</v>
      </c>
    </row>
    <row r="1253" spans="1:16" x14ac:dyDescent="0.3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s="2">
        <f t="shared" si="98"/>
        <v>671166000</v>
      </c>
      <c r="K1253" s="2">
        <f t="shared" si="95"/>
        <v>1525768000</v>
      </c>
      <c r="L1253" s="2">
        <f t="shared" si="96"/>
        <v>854602000</v>
      </c>
      <c r="M1253" s="10">
        <f t="shared" si="99"/>
        <v>0.43650203994171843</v>
      </c>
      <c r="N1253" s="10">
        <f t="shared" si="97"/>
        <v>0.24449032640497928</v>
      </c>
      <c r="O1253" t="s">
        <v>42</v>
      </c>
      <c r="P1253" t="s">
        <v>41</v>
      </c>
    </row>
    <row r="1254" spans="1:16" x14ac:dyDescent="0.3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2">
        <f t="shared" si="98"/>
        <v>4401000000</v>
      </c>
      <c r="K1254" s="2">
        <f t="shared" si="95"/>
        <v>5951000000</v>
      </c>
      <c r="L1254" s="2">
        <f t="shared" si="96"/>
        <v>1550000000</v>
      </c>
      <c r="M1254" s="10">
        <f t="shared" si="99"/>
        <v>0.41717490361023479</v>
      </c>
      <c r="N1254" s="10">
        <f t="shared" si="97"/>
        <v>0.10865755345250613</v>
      </c>
      <c r="O1254" t="s">
        <v>192</v>
      </c>
      <c r="P1254" t="s">
        <v>58</v>
      </c>
    </row>
    <row r="1255" spans="1:16" x14ac:dyDescent="0.3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2">
        <f t="shared" si="98"/>
        <v>4946000000</v>
      </c>
      <c r="K1255" s="2">
        <f t="shared" si="95"/>
        <v>6443000000</v>
      </c>
      <c r="L1255" s="2">
        <f t="shared" si="96"/>
        <v>1497000000</v>
      </c>
      <c r="M1255" s="10">
        <f t="shared" si="99"/>
        <v>0.4356027313907106</v>
      </c>
      <c r="N1255" s="10">
        <f t="shared" si="97"/>
        <v>0.10121019538908796</v>
      </c>
      <c r="O1255" t="s">
        <v>192</v>
      </c>
      <c r="P1255" t="s">
        <v>58</v>
      </c>
    </row>
    <row r="1256" spans="1:16" x14ac:dyDescent="0.3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2">
        <f t="shared" si="98"/>
        <v>4571000000</v>
      </c>
      <c r="K1256" s="2">
        <f t="shared" si="95"/>
        <v>6560000000</v>
      </c>
      <c r="L1256" s="2">
        <f t="shared" si="96"/>
        <v>1989000000</v>
      </c>
      <c r="M1256" s="10">
        <f t="shared" si="99"/>
        <v>0.44426384938371932</v>
      </c>
      <c r="N1256" s="10">
        <f t="shared" si="97"/>
        <v>0.13470134091832589</v>
      </c>
      <c r="O1256" t="s">
        <v>192</v>
      </c>
      <c r="P1256" t="s">
        <v>58</v>
      </c>
    </row>
    <row r="1257" spans="1:16" x14ac:dyDescent="0.3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2">
        <f t="shared" si="98"/>
        <v>5558000000</v>
      </c>
      <c r="K1257" s="2">
        <f t="shared" si="95"/>
        <v>6688000000</v>
      </c>
      <c r="L1257" s="2">
        <f t="shared" si="96"/>
        <v>1130000000</v>
      </c>
      <c r="M1257" s="10">
        <f t="shared" si="99"/>
        <v>0.45339299030574198</v>
      </c>
      <c r="N1257" s="10">
        <f t="shared" si="97"/>
        <v>7.6604975933835001E-2</v>
      </c>
      <c r="O1257" t="s">
        <v>192</v>
      </c>
      <c r="P1257" t="s">
        <v>58</v>
      </c>
    </row>
    <row r="1258" spans="1:16" x14ac:dyDescent="0.3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s="2">
        <f t="shared" si="98"/>
        <v>4230000000</v>
      </c>
      <c r="K1258" s="2">
        <f t="shared" si="95"/>
        <v>7256000000</v>
      </c>
      <c r="L1258" s="2">
        <f t="shared" si="96"/>
        <v>3026000000</v>
      </c>
      <c r="M1258" s="10">
        <f t="shared" si="99"/>
        <v>0.59808770194526872</v>
      </c>
      <c r="N1258" s="10">
        <f t="shared" si="97"/>
        <v>0.249423013517969</v>
      </c>
      <c r="O1258" t="s">
        <v>44</v>
      </c>
      <c r="P1258" t="s">
        <v>41</v>
      </c>
    </row>
    <row r="1259" spans="1:16" x14ac:dyDescent="0.3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s="2">
        <f t="shared" si="98"/>
        <v>2951000000</v>
      </c>
      <c r="K1259" s="2">
        <f t="shared" si="95"/>
        <v>5512000000</v>
      </c>
      <c r="L1259" s="2">
        <f t="shared" si="96"/>
        <v>2561000000</v>
      </c>
      <c r="M1259" s="10">
        <f t="shared" si="99"/>
        <v>0.7589150488778742</v>
      </c>
      <c r="N1259" s="10">
        <f t="shared" si="97"/>
        <v>0.35260911469089906</v>
      </c>
      <c r="O1259" t="s">
        <v>44</v>
      </c>
      <c r="P1259" t="s">
        <v>41</v>
      </c>
    </row>
    <row r="1260" spans="1:16" x14ac:dyDescent="0.3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s="2">
        <f t="shared" si="98"/>
        <v>3096000000</v>
      </c>
      <c r="K1260" s="2">
        <f t="shared" si="95"/>
        <v>5963000000</v>
      </c>
      <c r="L1260" s="2">
        <f t="shared" si="96"/>
        <v>2867000000</v>
      </c>
      <c r="M1260" s="10">
        <f t="shared" si="99"/>
        <v>0.75942435048395307</v>
      </c>
      <c r="N1260" s="10">
        <f t="shared" si="97"/>
        <v>0.36512990320937339</v>
      </c>
      <c r="O1260" t="s">
        <v>44</v>
      </c>
      <c r="P1260" t="s">
        <v>41</v>
      </c>
    </row>
    <row r="1261" spans="1:16" x14ac:dyDescent="0.3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s="2">
        <f t="shared" si="98"/>
        <v>3120000000</v>
      </c>
      <c r="K1261" s="2">
        <f t="shared" si="95"/>
        <v>5951000000</v>
      </c>
      <c r="L1261" s="2">
        <f t="shared" si="96"/>
        <v>2831000000</v>
      </c>
      <c r="M1261" s="10">
        <f t="shared" si="99"/>
        <v>0.77598122310601125</v>
      </c>
      <c r="N1261" s="10">
        <f t="shared" si="97"/>
        <v>0.36914852001564741</v>
      </c>
      <c r="O1261" t="s">
        <v>44</v>
      </c>
      <c r="P1261" t="s">
        <v>41</v>
      </c>
    </row>
    <row r="1262" spans="1:16" x14ac:dyDescent="0.3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s="2">
        <f t="shared" si="98"/>
        <v>17504000000</v>
      </c>
      <c r="K1262" s="2">
        <f t="shared" si="95"/>
        <v>18212000000</v>
      </c>
      <c r="L1262" s="2">
        <f t="shared" si="96"/>
        <v>708000000</v>
      </c>
      <c r="M1262" s="10">
        <f t="shared" si="99"/>
        <v>0.21464518486216366</v>
      </c>
      <c r="N1262" s="10">
        <f t="shared" si="97"/>
        <v>8.3444317418411972E-3</v>
      </c>
      <c r="O1262" t="s">
        <v>378</v>
      </c>
      <c r="P1262" t="s">
        <v>46</v>
      </c>
    </row>
    <row r="1263" spans="1:16" x14ac:dyDescent="0.3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s="2">
        <f t="shared" si="98"/>
        <v>16172000000</v>
      </c>
      <c r="K1263" s="2">
        <f t="shared" si="95"/>
        <v>14488000000</v>
      </c>
      <c r="L1263" s="2">
        <f t="shared" si="96"/>
        <v>-1684000000</v>
      </c>
      <c r="M1263" s="10">
        <f t="shared" si="99"/>
        <v>0.34943682014423194</v>
      </c>
      <c r="N1263" s="10">
        <f t="shared" si="97"/>
        <v>-4.0616482959890017E-2</v>
      </c>
      <c r="O1263" t="s">
        <v>378</v>
      </c>
      <c r="P1263" t="s">
        <v>46</v>
      </c>
    </row>
    <row r="1264" spans="1:16" x14ac:dyDescent="0.3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s="2">
        <f t="shared" si="98"/>
        <v>18786000000</v>
      </c>
      <c r="K1264" s="2">
        <f t="shared" si="95"/>
        <v>20545000000</v>
      </c>
      <c r="L1264" s="2">
        <f t="shared" si="96"/>
        <v>1759000000</v>
      </c>
      <c r="M1264" s="10">
        <f t="shared" si="99"/>
        <v>0.37972460955549392</v>
      </c>
      <c r="N1264" s="10">
        <f t="shared" si="97"/>
        <v>3.2510858515848812E-2</v>
      </c>
      <c r="O1264" t="s">
        <v>378</v>
      </c>
      <c r="P1264" t="s">
        <v>46</v>
      </c>
    </row>
    <row r="1265" spans="1:16" x14ac:dyDescent="0.3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s="2">
        <f t="shared" si="98"/>
        <v>16603000000</v>
      </c>
      <c r="K1265" s="2">
        <f t="shared" si="95"/>
        <v>24372000000</v>
      </c>
      <c r="L1265" s="2">
        <f t="shared" si="96"/>
        <v>7769000000</v>
      </c>
      <c r="M1265" s="10">
        <f t="shared" si="99"/>
        <v>0.42668814229940999</v>
      </c>
      <c r="N1265" s="10">
        <f t="shared" si="97"/>
        <v>0.13601428596439014</v>
      </c>
      <c r="O1265" t="s">
        <v>378</v>
      </c>
      <c r="P1265" t="s">
        <v>46</v>
      </c>
    </row>
    <row r="1266" spans="1:16" x14ac:dyDescent="0.3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s="2">
        <f t="shared" si="98"/>
        <v>16374000000</v>
      </c>
      <c r="K1266" s="2">
        <f t="shared" si="95"/>
        <v>20844000000</v>
      </c>
      <c r="L1266" s="2">
        <f t="shared" si="96"/>
        <v>4470000000</v>
      </c>
      <c r="M1266" s="10">
        <f t="shared" si="99"/>
        <v>0.1162585754922193</v>
      </c>
      <c r="N1266" s="10">
        <f t="shared" si="97"/>
        <v>2.4931674940041275E-2</v>
      </c>
      <c r="O1266" t="s">
        <v>340</v>
      </c>
      <c r="P1266" t="s">
        <v>82</v>
      </c>
    </row>
    <row r="1267" spans="1:16" x14ac:dyDescent="0.3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s="2">
        <f t="shared" si="98"/>
        <v>16568000000</v>
      </c>
      <c r="K1267" s="2">
        <f t="shared" si="95"/>
        <v>19145000000</v>
      </c>
      <c r="L1267" s="2">
        <f t="shared" si="96"/>
        <v>2577000000</v>
      </c>
      <c r="M1267" s="10">
        <f t="shared" si="99"/>
        <v>0.11157019977155647</v>
      </c>
      <c r="N1267" s="10">
        <f t="shared" si="97"/>
        <v>1.5017832583510105E-2</v>
      </c>
      <c r="O1267" t="s">
        <v>340</v>
      </c>
      <c r="P1267" t="s">
        <v>82</v>
      </c>
    </row>
    <row r="1268" spans="1:16" x14ac:dyDescent="0.3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s="2">
        <f t="shared" si="98"/>
        <v>17722000000</v>
      </c>
      <c r="K1268" s="2">
        <f t="shared" si="95"/>
        <v>21029000000</v>
      </c>
      <c r="L1268" s="2">
        <f t="shared" si="96"/>
        <v>3307000000</v>
      </c>
      <c r="M1268" s="10">
        <f t="shared" si="99"/>
        <v>0.13044314319033323</v>
      </c>
      <c r="N1268" s="10">
        <f t="shared" si="97"/>
        <v>2.051336128824157E-2</v>
      </c>
      <c r="O1268" t="s">
        <v>340</v>
      </c>
      <c r="P1268" t="s">
        <v>82</v>
      </c>
    </row>
    <row r="1269" spans="1:16" x14ac:dyDescent="0.3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s="2">
        <f t="shared" si="98"/>
        <v>16846000000</v>
      </c>
      <c r="K1269" s="2">
        <f t="shared" si="95"/>
        <v>21282000000</v>
      </c>
      <c r="L1269" s="2">
        <f t="shared" si="96"/>
        <v>4436000000</v>
      </c>
      <c r="M1269" s="10">
        <f t="shared" si="99"/>
        <v>0.21502399595857535</v>
      </c>
      <c r="N1269" s="10">
        <f t="shared" si="97"/>
        <v>4.4819398838090427E-2</v>
      </c>
      <c r="O1269" t="s">
        <v>340</v>
      </c>
      <c r="P1269" t="s">
        <v>82</v>
      </c>
    </row>
    <row r="1270" spans="1:16" x14ac:dyDescent="0.3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s="2">
        <f t="shared" si="98"/>
        <v>2594300000</v>
      </c>
      <c r="K1270" s="2">
        <f t="shared" si="95"/>
        <v>3249200000</v>
      </c>
      <c r="L1270" s="2">
        <f t="shared" si="96"/>
        <v>654900000</v>
      </c>
      <c r="M1270" s="10">
        <f t="shared" si="99"/>
        <v>0.53767996028462683</v>
      </c>
      <c r="N1270" s="10">
        <f t="shared" si="97"/>
        <v>0.10837332450769485</v>
      </c>
      <c r="O1270" t="s">
        <v>288</v>
      </c>
      <c r="P1270" t="s">
        <v>18</v>
      </c>
    </row>
    <row r="1271" spans="1:16" x14ac:dyDescent="0.3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s="2">
        <f t="shared" si="98"/>
        <v>3673500000</v>
      </c>
      <c r="K1271" s="2">
        <f t="shared" si="95"/>
        <v>4219300000</v>
      </c>
      <c r="L1271" s="2">
        <f t="shared" si="96"/>
        <v>545800000</v>
      </c>
      <c r="M1271" s="10">
        <f t="shared" si="99"/>
        <v>0.51540359620834553</v>
      </c>
      <c r="N1271" s="10">
        <f t="shared" si="97"/>
        <v>6.6671552819310073E-2</v>
      </c>
      <c r="O1271" t="s">
        <v>288</v>
      </c>
      <c r="P1271" t="s">
        <v>18</v>
      </c>
    </row>
    <row r="1272" spans="1:16" x14ac:dyDescent="0.3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s="2">
        <f t="shared" si="98"/>
        <v>3713600000</v>
      </c>
      <c r="K1272" s="2">
        <f t="shared" si="95"/>
        <v>4326700000</v>
      </c>
      <c r="L1272" s="2">
        <f t="shared" si="96"/>
        <v>613100000</v>
      </c>
      <c r="M1272" s="10">
        <f t="shared" si="99"/>
        <v>0.52500849390865412</v>
      </c>
      <c r="N1272" s="10">
        <f t="shared" si="97"/>
        <v>7.439450565451633E-2</v>
      </c>
      <c r="O1272" t="s">
        <v>288</v>
      </c>
      <c r="P1272" t="s">
        <v>18</v>
      </c>
    </row>
    <row r="1273" spans="1:16" x14ac:dyDescent="0.3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s="2">
        <f t="shared" si="98"/>
        <v>3417700000</v>
      </c>
      <c r="K1273" s="2">
        <f t="shared" si="95"/>
        <v>4161600000</v>
      </c>
      <c r="L1273" s="2">
        <f t="shared" si="96"/>
        <v>743900000</v>
      </c>
      <c r="M1273" s="10">
        <f t="shared" si="99"/>
        <v>0.51888333354113936</v>
      </c>
      <c r="N1273" s="10">
        <f t="shared" si="97"/>
        <v>9.2752141441093228E-2</v>
      </c>
      <c r="O1273" t="s">
        <v>288</v>
      </c>
      <c r="P1273" t="s">
        <v>18</v>
      </c>
    </row>
    <row r="1274" spans="1:16" x14ac:dyDescent="0.3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s="2">
        <f t="shared" si="98"/>
        <v>472585000</v>
      </c>
      <c r="K1274" s="2">
        <f t="shared" si="95"/>
        <v>937707000</v>
      </c>
      <c r="L1274" s="2">
        <f t="shared" si="96"/>
        <v>465122000</v>
      </c>
      <c r="M1274" s="10">
        <f t="shared" si="99"/>
        <v>0.15838925562335093</v>
      </c>
      <c r="N1274" s="10">
        <f t="shared" si="97"/>
        <v>7.8564335505700841E-2</v>
      </c>
      <c r="O1274" t="s">
        <v>163</v>
      </c>
      <c r="P1274" t="s">
        <v>12</v>
      </c>
    </row>
    <row r="1275" spans="1:16" x14ac:dyDescent="0.3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s="2">
        <f t="shared" si="98"/>
        <v>510934000</v>
      </c>
      <c r="K1275" s="2">
        <f t="shared" si="95"/>
        <v>986933000</v>
      </c>
      <c r="L1275" s="2">
        <f t="shared" si="96"/>
        <v>475999000</v>
      </c>
      <c r="M1275" s="10">
        <f t="shared" si="99"/>
        <v>0.15392983660650106</v>
      </c>
      <c r="N1275" s="10">
        <f t="shared" si="97"/>
        <v>7.4240549555904894E-2</v>
      </c>
      <c r="O1275" t="s">
        <v>163</v>
      </c>
      <c r="P1275" t="s">
        <v>12</v>
      </c>
    </row>
    <row r="1276" spans="1:16" x14ac:dyDescent="0.3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s="2">
        <f t="shared" si="98"/>
        <v>739734000</v>
      </c>
      <c r="K1276" s="2">
        <f t="shared" si="95"/>
        <v>1168794000</v>
      </c>
      <c r="L1276" s="2">
        <f t="shared" si="96"/>
        <v>429060000</v>
      </c>
      <c r="M1276" s="10">
        <f t="shared" si="99"/>
        <v>0.15086607095259474</v>
      </c>
      <c r="N1276" s="10">
        <f t="shared" si="97"/>
        <v>5.538238252670729E-2</v>
      </c>
      <c r="O1276" t="s">
        <v>163</v>
      </c>
      <c r="P1276" t="s">
        <v>12</v>
      </c>
    </row>
    <row r="1277" spans="1:16" x14ac:dyDescent="0.3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s="2">
        <f t="shared" si="98"/>
        <v>627711000</v>
      </c>
      <c r="K1277" s="2">
        <f t="shared" si="95"/>
        <v>923665000</v>
      </c>
      <c r="L1277" s="2">
        <f t="shared" si="96"/>
        <v>295954000</v>
      </c>
      <c r="M1277" s="10">
        <f t="shared" si="99"/>
        <v>0.12197726068599324</v>
      </c>
      <c r="N1277" s="10">
        <f t="shared" si="97"/>
        <v>3.9083063891196965E-2</v>
      </c>
      <c r="O1277" t="s">
        <v>163</v>
      </c>
      <c r="P1277" t="s">
        <v>12</v>
      </c>
    </row>
    <row r="1278" spans="1:16" x14ac:dyDescent="0.3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2">
        <f t="shared" si="98"/>
        <v>2326000000</v>
      </c>
      <c r="K1278" s="2">
        <f t="shared" si="95"/>
        <v>4828000000</v>
      </c>
      <c r="L1278" s="2">
        <f t="shared" si="96"/>
        <v>2502000000</v>
      </c>
      <c r="M1278" s="10">
        <f t="shared" si="99"/>
        <v>0.43014967925873127</v>
      </c>
      <c r="N1278" s="10">
        <f t="shared" si="97"/>
        <v>0.22291518175338559</v>
      </c>
      <c r="O1278" t="s">
        <v>86</v>
      </c>
      <c r="P1278" t="s">
        <v>58</v>
      </c>
    </row>
    <row r="1279" spans="1:16" x14ac:dyDescent="0.3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2">
        <f t="shared" si="98"/>
        <v>2556000000</v>
      </c>
      <c r="K1279" s="2">
        <f t="shared" si="95"/>
        <v>5181000000</v>
      </c>
      <c r="L1279" s="2">
        <f t="shared" si="96"/>
        <v>2625000000</v>
      </c>
      <c r="M1279" s="10">
        <f t="shared" si="99"/>
        <v>0.43446540880503148</v>
      </c>
      <c r="N1279" s="10">
        <f t="shared" si="97"/>
        <v>0.22012578616352202</v>
      </c>
      <c r="O1279" t="s">
        <v>86</v>
      </c>
      <c r="P1279" t="s">
        <v>58</v>
      </c>
    </row>
    <row r="1280" spans="1:16" x14ac:dyDescent="0.3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2">
        <f t="shared" si="98"/>
        <v>2703000000</v>
      </c>
      <c r="K1280" s="2">
        <f t="shared" si="95"/>
        <v>5311000000</v>
      </c>
      <c r="L1280" s="2">
        <f t="shared" si="96"/>
        <v>2608000000</v>
      </c>
      <c r="M1280" s="10">
        <f t="shared" si="99"/>
        <v>0.43273853173633181</v>
      </c>
      <c r="N1280" s="10">
        <f t="shared" si="97"/>
        <v>0.21249898150411473</v>
      </c>
      <c r="O1280" t="s">
        <v>86</v>
      </c>
      <c r="P1280" t="s">
        <v>58</v>
      </c>
    </row>
    <row r="1281" spans="1:16" x14ac:dyDescent="0.3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2">
        <f t="shared" si="98"/>
        <v>2495000000</v>
      </c>
      <c r="K1281" s="2">
        <f t="shared" si="95"/>
        <v>4816000000</v>
      </c>
      <c r="L1281" s="2">
        <f t="shared" si="96"/>
        <v>2321000000</v>
      </c>
      <c r="M1281" s="10">
        <f t="shared" si="99"/>
        <v>0.44691907943578324</v>
      </c>
      <c r="N1281" s="10">
        <f t="shared" si="97"/>
        <v>0.21538604305864886</v>
      </c>
      <c r="O1281" t="s">
        <v>86</v>
      </c>
      <c r="P1281" t="s">
        <v>58</v>
      </c>
    </row>
    <row r="1282" spans="1:16" x14ac:dyDescent="0.3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s="2">
        <f t="shared" si="98"/>
        <v>7816000000</v>
      </c>
      <c r="K1282" s="2">
        <f t="shared" ref="K1282:K1345" si="100">E1282 - F1282</f>
        <v>15046000000</v>
      </c>
      <c r="L1282" s="2">
        <f t="shared" ref="L1282:L1345" si="101">K1282 - J1282</f>
        <v>7230000000</v>
      </c>
      <c r="M1282" s="10">
        <f t="shared" si="99"/>
        <v>0.60508324619963005</v>
      </c>
      <c r="N1282" s="10">
        <f t="shared" ref="N1282:N1345" si="102">L1282 / E1282</f>
        <v>0.2907584653744068</v>
      </c>
      <c r="O1282" t="s">
        <v>33</v>
      </c>
      <c r="P1282" t="s">
        <v>21</v>
      </c>
    </row>
    <row r="1283" spans="1:16" x14ac:dyDescent="0.3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s="2">
        <f t="shared" ref="J1283:J1346" si="103">G1283 + H1283 + I1283</f>
        <v>8251000000</v>
      </c>
      <c r="K1283" s="2">
        <f t="shared" si="100"/>
        <v>15801000000</v>
      </c>
      <c r="L1283" s="2">
        <f t="shared" si="101"/>
        <v>7550000000</v>
      </c>
      <c r="M1283" s="10">
        <f t="shared" ref="M1283:M1346" si="104">1-(F1283/E1283)</f>
        <v>0.59655680144976775</v>
      </c>
      <c r="N1283" s="10">
        <f t="shared" si="102"/>
        <v>0.28504549401593232</v>
      </c>
      <c r="O1283" t="s">
        <v>33</v>
      </c>
      <c r="P1283" t="s">
        <v>21</v>
      </c>
    </row>
    <row r="1284" spans="1:16" x14ac:dyDescent="0.3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s="2">
        <f t="shared" si="103"/>
        <v>9127000000</v>
      </c>
      <c r="K1284" s="2">
        <f t="shared" si="100"/>
        <v>14903000000</v>
      </c>
      <c r="L1284" s="2">
        <f t="shared" si="101"/>
        <v>5776000000</v>
      </c>
      <c r="M1284" s="10">
        <f t="shared" si="104"/>
        <v>0.58949408646809864</v>
      </c>
      <c r="N1284" s="10">
        <f t="shared" si="102"/>
        <v>0.2284719750009889</v>
      </c>
      <c r="O1284" t="s">
        <v>33</v>
      </c>
      <c r="P1284" t="s">
        <v>21</v>
      </c>
    </row>
    <row r="1285" spans="1:16" x14ac:dyDescent="0.3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s="2">
        <f t="shared" si="103"/>
        <v>7310000000</v>
      </c>
      <c r="K1285" s="2">
        <f t="shared" si="100"/>
        <v>13805000000</v>
      </c>
      <c r="L1285" s="2">
        <f t="shared" si="101"/>
        <v>6495000000</v>
      </c>
      <c r="M1285" s="10">
        <f t="shared" si="104"/>
        <v>0.58610002547338036</v>
      </c>
      <c r="N1285" s="10">
        <f t="shared" si="102"/>
        <v>0.27574934193767514</v>
      </c>
      <c r="O1285" t="s">
        <v>33</v>
      </c>
      <c r="P1285" t="s">
        <v>21</v>
      </c>
    </row>
    <row r="1286" spans="1:16" x14ac:dyDescent="0.3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s="2">
        <f t="shared" si="103"/>
        <v>377586000</v>
      </c>
      <c r="K1286" s="2">
        <f t="shared" si="100"/>
        <v>404927000</v>
      </c>
      <c r="L1286" s="2">
        <f t="shared" si="101"/>
        <v>27341000</v>
      </c>
      <c r="M1286" s="10">
        <f t="shared" si="104"/>
        <v>0.35265290694990814</v>
      </c>
      <c r="N1286" s="10">
        <f t="shared" si="102"/>
        <v>2.3811410770132491E-2</v>
      </c>
      <c r="O1286" t="s">
        <v>33</v>
      </c>
      <c r="P1286" t="s">
        <v>21</v>
      </c>
    </row>
    <row r="1287" spans="1:16" x14ac:dyDescent="0.3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s="2">
        <f t="shared" si="103"/>
        <v>566842000</v>
      </c>
      <c r="K1287" s="2">
        <f t="shared" si="100"/>
        <v>689308000</v>
      </c>
      <c r="L1287" s="2">
        <f t="shared" si="101"/>
        <v>122466000</v>
      </c>
      <c r="M1287" s="10">
        <f t="shared" si="104"/>
        <v>0.40287650368271488</v>
      </c>
      <c r="N1287" s="10">
        <f t="shared" si="102"/>
        <v>7.1577109071717382E-2</v>
      </c>
      <c r="O1287" t="s">
        <v>33</v>
      </c>
      <c r="P1287" t="s">
        <v>21</v>
      </c>
    </row>
    <row r="1288" spans="1:16" x14ac:dyDescent="0.3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s="2">
        <f t="shared" si="103"/>
        <v>1037585000</v>
      </c>
      <c r="K1288" s="2">
        <f t="shared" si="100"/>
        <v>1049553000</v>
      </c>
      <c r="L1288" s="2">
        <f t="shared" si="101"/>
        <v>11968000</v>
      </c>
      <c r="M1288" s="10">
        <f t="shared" si="104"/>
        <v>0.40201576113311011</v>
      </c>
      <c r="N1288" s="10">
        <f t="shared" si="102"/>
        <v>4.5841654773423179E-3</v>
      </c>
      <c r="O1288" t="s">
        <v>33</v>
      </c>
      <c r="P1288" t="s">
        <v>21</v>
      </c>
    </row>
    <row r="1289" spans="1:16" x14ac:dyDescent="0.3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s="2">
        <f t="shared" si="103"/>
        <v>922340000</v>
      </c>
      <c r="K1289" s="2">
        <f t="shared" si="100"/>
        <v>1319801000</v>
      </c>
      <c r="L1289" s="2">
        <f t="shared" si="101"/>
        <v>397461000</v>
      </c>
      <c r="M1289" s="10">
        <f t="shared" si="104"/>
        <v>0.20559937750076529</v>
      </c>
      <c r="N1289" s="10">
        <f t="shared" si="102"/>
        <v>6.1916708792334352E-2</v>
      </c>
      <c r="O1289" t="s">
        <v>163</v>
      </c>
      <c r="P1289" t="s">
        <v>12</v>
      </c>
    </row>
    <row r="1290" spans="1:16" x14ac:dyDescent="0.3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s="2">
        <f t="shared" si="103"/>
        <v>1030014000</v>
      </c>
      <c r="K1290" s="2">
        <f t="shared" si="100"/>
        <v>1385734000</v>
      </c>
      <c r="L1290" s="2">
        <f t="shared" si="101"/>
        <v>355720000</v>
      </c>
      <c r="M1290" s="10">
        <f t="shared" si="104"/>
        <v>0.20873341975491255</v>
      </c>
      <c r="N1290" s="10">
        <f t="shared" si="102"/>
        <v>5.3582182493333859E-2</v>
      </c>
      <c r="O1290" t="s">
        <v>163</v>
      </c>
      <c r="P1290" t="s">
        <v>12</v>
      </c>
    </row>
    <row r="1291" spans="1:16" x14ac:dyDescent="0.3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s="2">
        <f t="shared" si="103"/>
        <v>961579000</v>
      </c>
      <c r="K1291" s="2">
        <f t="shared" si="100"/>
        <v>1485444000</v>
      </c>
      <c r="L1291" s="2">
        <f t="shared" si="101"/>
        <v>523865000</v>
      </c>
      <c r="M1291" s="10">
        <f t="shared" si="104"/>
        <v>0.22602985167287415</v>
      </c>
      <c r="N1291" s="10">
        <f t="shared" si="102"/>
        <v>7.9712953330189643E-2</v>
      </c>
      <c r="O1291" t="s">
        <v>163</v>
      </c>
      <c r="P1291" t="s">
        <v>12</v>
      </c>
    </row>
    <row r="1292" spans="1:16" x14ac:dyDescent="0.3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s="2">
        <f t="shared" si="103"/>
        <v>956158000</v>
      </c>
      <c r="K1292" s="2">
        <f t="shared" si="100"/>
        <v>1501416000</v>
      </c>
      <c r="L1292" s="2">
        <f t="shared" si="101"/>
        <v>545258000</v>
      </c>
      <c r="M1292" s="10">
        <f t="shared" si="104"/>
        <v>0.22121991152476561</v>
      </c>
      <c r="N1292" s="10">
        <f t="shared" si="102"/>
        <v>8.0338777872468833E-2</v>
      </c>
      <c r="O1292" t="s">
        <v>163</v>
      </c>
      <c r="P1292" t="s">
        <v>12</v>
      </c>
    </row>
    <row r="1293" spans="1:16" x14ac:dyDescent="0.3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s="2">
        <f t="shared" si="103"/>
        <v>1742036000</v>
      </c>
      <c r="K1293" s="2">
        <f t="shared" si="100"/>
        <v>2530590000</v>
      </c>
      <c r="L1293" s="2">
        <f t="shared" si="101"/>
        <v>788554000</v>
      </c>
      <c r="M1293" s="10">
        <f t="shared" si="104"/>
        <v>0.32916000262226031</v>
      </c>
      <c r="N1293" s="10">
        <f t="shared" si="102"/>
        <v>0.10256913870196034</v>
      </c>
      <c r="O1293" t="s">
        <v>132</v>
      </c>
      <c r="P1293" t="s">
        <v>18</v>
      </c>
    </row>
    <row r="1294" spans="1:16" x14ac:dyDescent="0.3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s="2">
        <f t="shared" si="103"/>
        <v>1799530000</v>
      </c>
      <c r="K1294" s="2">
        <f t="shared" si="100"/>
        <v>2654624000</v>
      </c>
      <c r="L1294" s="2">
        <f t="shared" si="101"/>
        <v>855094000</v>
      </c>
      <c r="M1294" s="10">
        <f t="shared" si="104"/>
        <v>0.33349991846625093</v>
      </c>
      <c r="N1294" s="10">
        <f t="shared" si="102"/>
        <v>0.1074252998846467</v>
      </c>
      <c r="O1294" t="s">
        <v>132</v>
      </c>
      <c r="P1294" t="s">
        <v>18</v>
      </c>
    </row>
    <row r="1295" spans="1:16" x14ac:dyDescent="0.3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s="2">
        <f t="shared" si="103"/>
        <v>1821397000</v>
      </c>
      <c r="K1295" s="2">
        <f t="shared" si="100"/>
        <v>2767574000</v>
      </c>
      <c r="L1295" s="2">
        <f t="shared" si="101"/>
        <v>946177000</v>
      </c>
      <c r="M1295" s="10">
        <f t="shared" si="104"/>
        <v>0.34278222732511299</v>
      </c>
      <c r="N1295" s="10">
        <f t="shared" si="102"/>
        <v>0.11719023935901747</v>
      </c>
      <c r="O1295" t="s">
        <v>132</v>
      </c>
      <c r="P1295" t="s">
        <v>18</v>
      </c>
    </row>
    <row r="1296" spans="1:16" x14ac:dyDescent="0.3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s="2">
        <f t="shared" si="103"/>
        <v>1913512000</v>
      </c>
      <c r="K1296" s="2">
        <f t="shared" si="100"/>
        <v>3199681000</v>
      </c>
      <c r="L1296" s="2">
        <f t="shared" si="101"/>
        <v>1286169000</v>
      </c>
      <c r="M1296" s="10">
        <f t="shared" si="104"/>
        <v>0.38554674895054553</v>
      </c>
      <c r="N1296" s="10">
        <f t="shared" si="102"/>
        <v>0.15497741073281188</v>
      </c>
      <c r="O1296" t="s">
        <v>132</v>
      </c>
      <c r="P1296" t="s">
        <v>18</v>
      </c>
    </row>
    <row r="1297" spans="1:16" x14ac:dyDescent="0.3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s="2">
        <f t="shared" si="103"/>
        <v>1206340000</v>
      </c>
      <c r="K1297" s="2">
        <f t="shared" si="100"/>
        <v>1949390000</v>
      </c>
      <c r="L1297" s="2">
        <f t="shared" si="101"/>
        <v>743050000</v>
      </c>
      <c r="M1297" s="10">
        <f t="shared" si="104"/>
        <v>0.92618820807271185</v>
      </c>
      <c r="N1297" s="10">
        <f t="shared" si="102"/>
        <v>0.35303564089711581</v>
      </c>
      <c r="O1297" t="s">
        <v>65</v>
      </c>
      <c r="P1297" t="s">
        <v>24</v>
      </c>
    </row>
    <row r="1298" spans="1:16" x14ac:dyDescent="0.3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s="2">
        <f t="shared" si="103"/>
        <v>1790620000</v>
      </c>
      <c r="K1298" s="2">
        <f t="shared" si="100"/>
        <v>2614539000</v>
      </c>
      <c r="L1298" s="2">
        <f t="shared" si="101"/>
        <v>823919000</v>
      </c>
      <c r="M1298" s="10">
        <f t="shared" si="104"/>
        <v>0.92728715894021652</v>
      </c>
      <c r="N1298" s="10">
        <f t="shared" si="102"/>
        <v>0.29221576297269392</v>
      </c>
      <c r="O1298" t="s">
        <v>65</v>
      </c>
      <c r="P1298" t="s">
        <v>24</v>
      </c>
    </row>
    <row r="1299" spans="1:16" x14ac:dyDescent="0.3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s="2">
        <f t="shared" si="103"/>
        <v>2459103000</v>
      </c>
      <c r="K1299" s="2">
        <f t="shared" si="100"/>
        <v>3711019000</v>
      </c>
      <c r="L1299" s="2">
        <f t="shared" si="101"/>
        <v>1251916000</v>
      </c>
      <c r="M1299" s="10">
        <f t="shared" si="104"/>
        <v>0.90430433011154732</v>
      </c>
      <c r="N1299" s="10">
        <f t="shared" si="102"/>
        <v>0.30506797721486412</v>
      </c>
      <c r="O1299" t="s">
        <v>65</v>
      </c>
      <c r="P1299" t="s">
        <v>24</v>
      </c>
    </row>
    <row r="1300" spans="1:16" x14ac:dyDescent="0.3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s="2">
        <f t="shared" si="103"/>
        <v>3229992000</v>
      </c>
      <c r="K1300" s="2">
        <f t="shared" si="100"/>
        <v>4560733000</v>
      </c>
      <c r="L1300" s="2">
        <f t="shared" si="101"/>
        <v>1330741000</v>
      </c>
      <c r="M1300" s="10">
        <f t="shared" si="104"/>
        <v>0.93833998535519614</v>
      </c>
      <c r="N1300" s="10">
        <f t="shared" si="102"/>
        <v>0.27379096527938801</v>
      </c>
      <c r="O1300" t="s">
        <v>65</v>
      </c>
      <c r="P1300" t="s">
        <v>24</v>
      </c>
    </row>
    <row r="1301" spans="1:16" x14ac:dyDescent="0.3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s="2">
        <f t="shared" si="103"/>
        <v>1326515000</v>
      </c>
      <c r="K1301" s="2">
        <f t="shared" si="100"/>
        <v>1723092000</v>
      </c>
      <c r="L1301" s="2">
        <f t="shared" si="101"/>
        <v>396577000</v>
      </c>
      <c r="M1301" s="10">
        <f t="shared" si="104"/>
        <v>0.40582539134858497</v>
      </c>
      <c r="N1301" s="10">
        <f t="shared" si="102"/>
        <v>9.3402451073330825E-2</v>
      </c>
      <c r="O1301" t="s">
        <v>461</v>
      </c>
      <c r="P1301" t="s">
        <v>12</v>
      </c>
    </row>
    <row r="1302" spans="1:16" x14ac:dyDescent="0.3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s="2">
        <f t="shared" si="103"/>
        <v>1426291000</v>
      </c>
      <c r="K1302" s="2">
        <f t="shared" si="100"/>
        <v>1922916000</v>
      </c>
      <c r="L1302" s="2">
        <f t="shared" si="101"/>
        <v>496625000</v>
      </c>
      <c r="M1302" s="10">
        <f t="shared" si="104"/>
        <v>0.40956555188120847</v>
      </c>
      <c r="N1302" s="10">
        <f t="shared" si="102"/>
        <v>0.10577710737390772</v>
      </c>
      <c r="O1302" t="s">
        <v>461</v>
      </c>
      <c r="P1302" t="s">
        <v>12</v>
      </c>
    </row>
    <row r="1303" spans="1:16" x14ac:dyDescent="0.3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s="2">
        <f t="shared" si="103"/>
        <v>1533991000</v>
      </c>
      <c r="K1303" s="2">
        <f t="shared" si="100"/>
        <v>2114471000</v>
      </c>
      <c r="L1303" s="2">
        <f t="shared" si="101"/>
        <v>580480000</v>
      </c>
      <c r="M1303" s="10">
        <f t="shared" si="104"/>
        <v>0.41501448596085566</v>
      </c>
      <c r="N1303" s="10">
        <f t="shared" si="102"/>
        <v>0.11393280343431406</v>
      </c>
      <c r="O1303" t="s">
        <v>461</v>
      </c>
      <c r="P1303" t="s">
        <v>12</v>
      </c>
    </row>
    <row r="1304" spans="1:16" x14ac:dyDescent="0.3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s="2">
        <f t="shared" si="103"/>
        <v>1607454000</v>
      </c>
      <c r="K1304" s="2">
        <f t="shared" si="100"/>
        <v>2160676000</v>
      </c>
      <c r="L1304" s="2">
        <f t="shared" si="101"/>
        <v>553222000</v>
      </c>
      <c r="M1304" s="10">
        <f t="shared" si="104"/>
        <v>0.41152605735297454</v>
      </c>
      <c r="N1304" s="10">
        <f t="shared" si="102"/>
        <v>0.10536761110917475</v>
      </c>
      <c r="O1304" t="s">
        <v>461</v>
      </c>
      <c r="P1304" t="s">
        <v>12</v>
      </c>
    </row>
    <row r="1305" spans="1:16" x14ac:dyDescent="0.3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s="2">
        <f t="shared" si="103"/>
        <v>924037000</v>
      </c>
      <c r="K1305" s="2">
        <f t="shared" si="100"/>
        <v>1128217000</v>
      </c>
      <c r="L1305" s="2">
        <f t="shared" si="101"/>
        <v>204180000</v>
      </c>
      <c r="M1305" s="10">
        <f t="shared" si="104"/>
        <v>0.84903865618817342</v>
      </c>
      <c r="N1305" s="10">
        <f t="shared" si="102"/>
        <v>0.1536554694890267</v>
      </c>
      <c r="O1305" t="s">
        <v>399</v>
      </c>
      <c r="P1305" t="s">
        <v>21</v>
      </c>
    </row>
    <row r="1306" spans="1:16" x14ac:dyDescent="0.3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s="2">
        <f t="shared" si="103"/>
        <v>1067555000</v>
      </c>
      <c r="K1306" s="2">
        <f t="shared" si="100"/>
        <v>1302015000</v>
      </c>
      <c r="L1306" s="2">
        <f t="shared" si="101"/>
        <v>234460000</v>
      </c>
      <c r="M1306" s="10">
        <f t="shared" si="104"/>
        <v>0.84843103970702749</v>
      </c>
      <c r="N1306" s="10">
        <f t="shared" si="102"/>
        <v>0.15278099067192749</v>
      </c>
      <c r="O1306" t="s">
        <v>399</v>
      </c>
      <c r="P1306" t="s">
        <v>21</v>
      </c>
    </row>
    <row r="1307" spans="1:16" x14ac:dyDescent="0.3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s="2">
        <f t="shared" si="103"/>
        <v>1266296000</v>
      </c>
      <c r="K1307" s="2">
        <f t="shared" si="100"/>
        <v>1516290000</v>
      </c>
      <c r="L1307" s="2">
        <f t="shared" si="101"/>
        <v>249994000</v>
      </c>
      <c r="M1307" s="10">
        <f t="shared" si="104"/>
        <v>0.84733127725289181</v>
      </c>
      <c r="N1307" s="10">
        <f t="shared" si="102"/>
        <v>0.13970133373270247</v>
      </c>
      <c r="O1307" t="s">
        <v>399</v>
      </c>
      <c r="P1307" t="s">
        <v>21</v>
      </c>
    </row>
    <row r="1308" spans="1:16" x14ac:dyDescent="0.3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s="2">
        <f t="shared" si="103"/>
        <v>1454553000</v>
      </c>
      <c r="K1308" s="2">
        <f t="shared" si="100"/>
        <v>1742601000</v>
      </c>
      <c r="L1308" s="2">
        <f t="shared" si="101"/>
        <v>288048000</v>
      </c>
      <c r="M1308" s="10">
        <f t="shared" si="104"/>
        <v>0.84912558533887528</v>
      </c>
      <c r="N1308" s="10">
        <f t="shared" si="102"/>
        <v>0.14035853681117613</v>
      </c>
      <c r="O1308" t="s">
        <v>399</v>
      </c>
      <c r="P1308" t="s">
        <v>21</v>
      </c>
    </row>
    <row r="1309" spans="1:16" x14ac:dyDescent="0.3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s="2">
        <f t="shared" si="103"/>
        <v>2998000000</v>
      </c>
      <c r="K1309" s="2">
        <f t="shared" si="100"/>
        <v>4156000000</v>
      </c>
      <c r="L1309" s="2">
        <f t="shared" si="101"/>
        <v>1158000000</v>
      </c>
      <c r="M1309" s="10">
        <f t="shared" si="104"/>
        <v>0.59841612670986322</v>
      </c>
      <c r="N1309" s="10">
        <f t="shared" si="102"/>
        <v>0.16673866090712744</v>
      </c>
      <c r="O1309" t="s">
        <v>288</v>
      </c>
      <c r="P1309" t="s">
        <v>18</v>
      </c>
    </row>
    <row r="1310" spans="1:16" x14ac:dyDescent="0.3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s="2">
        <f t="shared" si="103"/>
        <v>3177000000</v>
      </c>
      <c r="K1310" s="2">
        <f t="shared" si="100"/>
        <v>4310000000</v>
      </c>
      <c r="L1310" s="2">
        <f t="shared" si="101"/>
        <v>1133000000</v>
      </c>
      <c r="M1310" s="10">
        <f t="shared" si="104"/>
        <v>0.57852348993288594</v>
      </c>
      <c r="N1310" s="10">
        <f t="shared" si="102"/>
        <v>0.15208053691275167</v>
      </c>
      <c r="O1310" t="s">
        <v>288</v>
      </c>
      <c r="P1310" t="s">
        <v>18</v>
      </c>
    </row>
    <row r="1311" spans="1:16" x14ac:dyDescent="0.3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s="2">
        <f t="shared" si="103"/>
        <v>3326000000</v>
      </c>
      <c r="K1311" s="2">
        <f t="shared" si="100"/>
        <v>4378000000</v>
      </c>
      <c r="L1311" s="2">
        <f t="shared" si="101"/>
        <v>1052000000</v>
      </c>
      <c r="M1311" s="10">
        <f t="shared" si="104"/>
        <v>0.57454068241469813</v>
      </c>
      <c r="N1311" s="10">
        <f t="shared" si="102"/>
        <v>0.13805774278215224</v>
      </c>
      <c r="O1311" t="s">
        <v>288</v>
      </c>
      <c r="P1311" t="s">
        <v>18</v>
      </c>
    </row>
    <row r="1312" spans="1:16" x14ac:dyDescent="0.3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s="2">
        <f t="shared" si="103"/>
        <v>3413000000</v>
      </c>
      <c r="K1312" s="2">
        <f t="shared" si="100"/>
        <v>4187000000</v>
      </c>
      <c r="L1312" s="2">
        <f t="shared" si="101"/>
        <v>774000000</v>
      </c>
      <c r="M1312" s="10">
        <f t="shared" si="104"/>
        <v>0.56542876434841327</v>
      </c>
      <c r="N1312" s="10">
        <f t="shared" si="102"/>
        <v>0.10452397029034437</v>
      </c>
      <c r="O1312" t="s">
        <v>288</v>
      </c>
      <c r="P1312" t="s">
        <v>18</v>
      </c>
    </row>
    <row r="1313" spans="1:16" x14ac:dyDescent="0.3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s="2">
        <f t="shared" si="103"/>
        <v>1537700000</v>
      </c>
      <c r="K1313" s="2">
        <f t="shared" si="100"/>
        <v>2573800000</v>
      </c>
      <c r="L1313" s="2">
        <f t="shared" si="101"/>
        <v>1036100000</v>
      </c>
      <c r="M1313" s="10">
        <f t="shared" si="104"/>
        <v>0.40520159322407467</v>
      </c>
      <c r="N1313" s="10">
        <f t="shared" si="102"/>
        <v>0.16311654780459389</v>
      </c>
      <c r="O1313" t="s">
        <v>163</v>
      </c>
      <c r="P1313" t="s">
        <v>12</v>
      </c>
    </row>
    <row r="1314" spans="1:16" x14ac:dyDescent="0.3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s="2">
        <f t="shared" si="103"/>
        <v>1570100000</v>
      </c>
      <c r="K1314" s="2">
        <f t="shared" si="100"/>
        <v>2753900000</v>
      </c>
      <c r="L1314" s="2">
        <f t="shared" si="101"/>
        <v>1183800000</v>
      </c>
      <c r="M1314" s="10">
        <f t="shared" si="104"/>
        <v>0.41577715709217178</v>
      </c>
      <c r="N1314" s="10">
        <f t="shared" si="102"/>
        <v>0.1787272590020382</v>
      </c>
      <c r="O1314" t="s">
        <v>163</v>
      </c>
      <c r="P1314" t="s">
        <v>12</v>
      </c>
    </row>
    <row r="1315" spans="1:16" x14ac:dyDescent="0.3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s="2">
        <f t="shared" si="103"/>
        <v>1506400000</v>
      </c>
      <c r="K1315" s="2">
        <f t="shared" si="100"/>
        <v>2703100000</v>
      </c>
      <c r="L1315" s="2">
        <f t="shared" si="101"/>
        <v>1196700000</v>
      </c>
      <c r="M1315" s="10">
        <f t="shared" si="104"/>
        <v>0.42852613389559124</v>
      </c>
      <c r="N1315" s="10">
        <f t="shared" si="102"/>
        <v>0.18971448501085938</v>
      </c>
      <c r="O1315" t="s">
        <v>163</v>
      </c>
      <c r="P1315" t="s">
        <v>12</v>
      </c>
    </row>
    <row r="1316" spans="1:16" x14ac:dyDescent="0.3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s="2">
        <f t="shared" si="103"/>
        <v>1467400000</v>
      </c>
      <c r="K1316" s="2">
        <f t="shared" si="100"/>
        <v>2475500000</v>
      </c>
      <c r="L1316" s="2">
        <f t="shared" si="101"/>
        <v>1008100000</v>
      </c>
      <c r="M1316" s="10">
        <f t="shared" si="104"/>
        <v>0.42103920401394679</v>
      </c>
      <c r="N1316" s="10">
        <f t="shared" si="102"/>
        <v>0.1714601581767157</v>
      </c>
      <c r="O1316" t="s">
        <v>163</v>
      </c>
      <c r="P1316" t="s">
        <v>12</v>
      </c>
    </row>
    <row r="1317" spans="1:16" x14ac:dyDescent="0.3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s="2">
        <f t="shared" si="103"/>
        <v>914130000</v>
      </c>
      <c r="K1317" s="2">
        <f t="shared" si="100"/>
        <v>1671717000</v>
      </c>
      <c r="L1317" s="2">
        <f t="shared" si="101"/>
        <v>757587000</v>
      </c>
      <c r="M1317" s="10">
        <f t="shared" si="104"/>
        <v>0.55845102487431886</v>
      </c>
      <c r="N1317" s="10">
        <f t="shared" si="102"/>
        <v>0.25307826419271962</v>
      </c>
      <c r="O1317" t="s">
        <v>163</v>
      </c>
      <c r="P1317" t="s">
        <v>12</v>
      </c>
    </row>
    <row r="1318" spans="1:16" x14ac:dyDescent="0.3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s="2">
        <f t="shared" si="103"/>
        <v>1040567000</v>
      </c>
      <c r="K1318" s="2">
        <f t="shared" si="100"/>
        <v>1882928000</v>
      </c>
      <c r="L1318" s="2">
        <f t="shared" si="101"/>
        <v>842361000</v>
      </c>
      <c r="M1318" s="10">
        <f t="shared" si="104"/>
        <v>0.58148658731217551</v>
      </c>
      <c r="N1318" s="10">
        <f t="shared" si="102"/>
        <v>0.26013826507167104</v>
      </c>
      <c r="O1318" t="s">
        <v>163</v>
      </c>
      <c r="P1318" t="s">
        <v>12</v>
      </c>
    </row>
    <row r="1319" spans="1:16" x14ac:dyDescent="0.3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s="2">
        <f t="shared" si="103"/>
        <v>1102426000</v>
      </c>
      <c r="K1319" s="2">
        <f t="shared" si="100"/>
        <v>2101899000</v>
      </c>
      <c r="L1319" s="2">
        <f t="shared" si="101"/>
        <v>999473000</v>
      </c>
      <c r="M1319" s="10">
        <f t="shared" si="104"/>
        <v>0.59216863023292898</v>
      </c>
      <c r="N1319" s="10">
        <f t="shared" si="102"/>
        <v>0.28158182546582694</v>
      </c>
      <c r="O1319" t="s">
        <v>163</v>
      </c>
      <c r="P1319" t="s">
        <v>12</v>
      </c>
    </row>
    <row r="1320" spans="1:16" x14ac:dyDescent="0.3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s="2">
        <f t="shared" si="103"/>
        <v>1136728000</v>
      </c>
      <c r="K1320" s="2">
        <f t="shared" si="100"/>
        <v>2164646000</v>
      </c>
      <c r="L1320" s="2">
        <f t="shared" si="101"/>
        <v>1027918000</v>
      </c>
      <c r="M1320" s="10">
        <f t="shared" si="104"/>
        <v>0.60424548381739029</v>
      </c>
      <c r="N1320" s="10">
        <f t="shared" si="102"/>
        <v>0.28693597439701651</v>
      </c>
      <c r="O1320" t="s">
        <v>163</v>
      </c>
      <c r="P1320" t="s">
        <v>12</v>
      </c>
    </row>
    <row r="1321" spans="1:16" x14ac:dyDescent="0.3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s="2">
        <f t="shared" si="103"/>
        <v>1437886000</v>
      </c>
      <c r="K1321" s="2">
        <f t="shared" si="100"/>
        <v>2709637000</v>
      </c>
      <c r="L1321" s="2">
        <f t="shared" si="101"/>
        <v>1271751000</v>
      </c>
      <c r="M1321" s="10">
        <f t="shared" si="104"/>
        <v>0.27873869786900918</v>
      </c>
      <c r="N1321" s="10">
        <f t="shared" si="102"/>
        <v>0.13082424610883683</v>
      </c>
      <c r="O1321" t="s">
        <v>256</v>
      </c>
      <c r="P1321" t="s">
        <v>18</v>
      </c>
    </row>
    <row r="1322" spans="1:16" x14ac:dyDescent="0.3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s="2">
        <f t="shared" si="103"/>
        <v>1526366000</v>
      </c>
      <c r="K1322" s="2">
        <f t="shared" si="100"/>
        <v>2869429000</v>
      </c>
      <c r="L1322" s="2">
        <f t="shared" si="101"/>
        <v>1343063000</v>
      </c>
      <c r="M1322" s="10">
        <f t="shared" si="104"/>
        <v>0.28048191494467489</v>
      </c>
      <c r="N1322" s="10">
        <f t="shared" si="102"/>
        <v>0.13128217569814063</v>
      </c>
      <c r="O1322" t="s">
        <v>256</v>
      </c>
      <c r="P1322" t="s">
        <v>18</v>
      </c>
    </row>
    <row r="1323" spans="1:16" x14ac:dyDescent="0.3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s="2">
        <f t="shared" si="103"/>
        <v>1615371000</v>
      </c>
      <c r="K1323" s="2">
        <f t="shared" si="100"/>
        <v>3103721000</v>
      </c>
      <c r="L1323" s="2">
        <f t="shared" si="101"/>
        <v>1488350000</v>
      </c>
      <c r="M1323" s="10">
        <f t="shared" si="104"/>
        <v>0.28109145014837877</v>
      </c>
      <c r="N1323" s="10">
        <f t="shared" si="102"/>
        <v>0.13479383611746656</v>
      </c>
      <c r="O1323" t="s">
        <v>256</v>
      </c>
      <c r="P1323" t="s">
        <v>18</v>
      </c>
    </row>
    <row r="1324" spans="1:16" x14ac:dyDescent="0.3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s="2">
        <f t="shared" si="103"/>
        <v>1738755000</v>
      </c>
      <c r="K1324" s="2">
        <f t="shared" si="100"/>
        <v>3363126000</v>
      </c>
      <c r="L1324" s="2">
        <f t="shared" si="101"/>
        <v>1624371000</v>
      </c>
      <c r="M1324" s="10">
        <f t="shared" si="104"/>
        <v>0.28166886781146294</v>
      </c>
      <c r="N1324" s="10">
        <f t="shared" si="102"/>
        <v>0.1360444837558194</v>
      </c>
      <c r="O1324" t="s">
        <v>256</v>
      </c>
      <c r="P1324" t="s">
        <v>18</v>
      </c>
    </row>
    <row r="1325" spans="1:16" x14ac:dyDescent="0.3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s="2">
        <f t="shared" si="103"/>
        <v>693364000</v>
      </c>
      <c r="K1325" s="2">
        <f t="shared" si="100"/>
        <v>1038351000</v>
      </c>
      <c r="L1325" s="2">
        <f t="shared" si="101"/>
        <v>344987000</v>
      </c>
      <c r="M1325" s="10">
        <f t="shared" si="104"/>
        <v>0.75950875370757098</v>
      </c>
      <c r="N1325" s="10">
        <f t="shared" si="102"/>
        <v>0.25234303854410867</v>
      </c>
      <c r="O1325" t="s">
        <v>83</v>
      </c>
      <c r="P1325" t="s">
        <v>82</v>
      </c>
    </row>
    <row r="1326" spans="1:16" x14ac:dyDescent="0.3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s="2">
        <f t="shared" si="103"/>
        <v>884104000</v>
      </c>
      <c r="K1326" s="2">
        <f t="shared" si="100"/>
        <v>1316134000</v>
      </c>
      <c r="L1326" s="2">
        <f t="shared" si="101"/>
        <v>432030000</v>
      </c>
      <c r="M1326" s="10">
        <f t="shared" si="104"/>
        <v>0.71831455590467042</v>
      </c>
      <c r="N1326" s="10">
        <f t="shared" si="102"/>
        <v>0.23579167287487043</v>
      </c>
      <c r="O1326" t="s">
        <v>83</v>
      </c>
      <c r="P1326" t="s">
        <v>82</v>
      </c>
    </row>
    <row r="1327" spans="1:16" x14ac:dyDescent="0.3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s="2">
        <f t="shared" si="103"/>
        <v>742834000</v>
      </c>
      <c r="K1327" s="2">
        <f t="shared" si="100"/>
        <v>1436785000</v>
      </c>
      <c r="L1327" s="2">
        <f t="shared" si="101"/>
        <v>693951000</v>
      </c>
      <c r="M1327" s="10">
        <f t="shared" si="104"/>
        <v>0.70343156574397425</v>
      </c>
      <c r="N1327" s="10">
        <f t="shared" si="102"/>
        <v>0.33974953697289206</v>
      </c>
      <c r="O1327" t="s">
        <v>83</v>
      </c>
      <c r="P1327" t="s">
        <v>82</v>
      </c>
    </row>
    <row r="1328" spans="1:16" x14ac:dyDescent="0.3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s="2">
        <f t="shared" si="103"/>
        <v>746473000</v>
      </c>
      <c r="K1328" s="2">
        <f t="shared" si="100"/>
        <v>532736000</v>
      </c>
      <c r="L1328" s="2">
        <f t="shared" si="101"/>
        <v>-213737000</v>
      </c>
      <c r="M1328" s="10">
        <f t="shared" si="104"/>
        <v>0.45082017154888199</v>
      </c>
      <c r="N1328" s="10">
        <f t="shared" si="102"/>
        <v>-0.18087185961966787</v>
      </c>
      <c r="O1328" t="s">
        <v>83</v>
      </c>
      <c r="P1328" t="s">
        <v>82</v>
      </c>
    </row>
    <row r="1329" spans="1:16" x14ac:dyDescent="0.3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s="2">
        <f t="shared" si="103"/>
        <v>1965500000</v>
      </c>
      <c r="K1329" s="2">
        <f t="shared" si="100"/>
        <v>3182500000</v>
      </c>
      <c r="L1329" s="2">
        <f t="shared" si="101"/>
        <v>1217000000</v>
      </c>
      <c r="M1329" s="10">
        <f t="shared" si="104"/>
        <v>0.37809485339542837</v>
      </c>
      <c r="N1329" s="10">
        <f t="shared" si="102"/>
        <v>0.14458489759064772</v>
      </c>
      <c r="O1329" t="s">
        <v>163</v>
      </c>
      <c r="P1329" t="s">
        <v>12</v>
      </c>
    </row>
    <row r="1330" spans="1:16" x14ac:dyDescent="0.3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s="2">
        <f t="shared" si="103"/>
        <v>1905300000</v>
      </c>
      <c r="K1330" s="2">
        <f t="shared" si="100"/>
        <v>3160200000</v>
      </c>
      <c r="L1330" s="2">
        <f t="shared" si="101"/>
        <v>1254900000</v>
      </c>
      <c r="M1330" s="10">
        <f t="shared" si="104"/>
        <v>0.35897901923142461</v>
      </c>
      <c r="N1330" s="10">
        <f t="shared" si="102"/>
        <v>0.14254881692092738</v>
      </c>
      <c r="O1330" t="s">
        <v>163</v>
      </c>
      <c r="P1330" t="s">
        <v>12</v>
      </c>
    </row>
    <row r="1331" spans="1:16" x14ac:dyDescent="0.3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s="2">
        <f t="shared" si="103"/>
        <v>2037600000</v>
      </c>
      <c r="K1331" s="2">
        <f t="shared" si="100"/>
        <v>3596400000</v>
      </c>
      <c r="L1331" s="2">
        <f t="shared" si="101"/>
        <v>1558800000</v>
      </c>
      <c r="M1331" s="10">
        <f t="shared" si="104"/>
        <v>0.39455842018650578</v>
      </c>
      <c r="N1331" s="10">
        <f t="shared" si="102"/>
        <v>0.17101481075150851</v>
      </c>
      <c r="O1331" t="s">
        <v>163</v>
      </c>
      <c r="P1331" t="s">
        <v>12</v>
      </c>
    </row>
    <row r="1332" spans="1:16" x14ac:dyDescent="0.3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s="2">
        <f t="shared" si="103"/>
        <v>2045600000</v>
      </c>
      <c r="K1332" s="2">
        <f t="shared" si="100"/>
        <v>3623700000</v>
      </c>
      <c r="L1332" s="2">
        <f t="shared" si="101"/>
        <v>1578100000</v>
      </c>
      <c r="M1332" s="10">
        <f t="shared" si="104"/>
        <v>0.38600509176901687</v>
      </c>
      <c r="N1332" s="10">
        <f t="shared" si="102"/>
        <v>0.16810294321292754</v>
      </c>
      <c r="O1332" t="s">
        <v>163</v>
      </c>
      <c r="P1332" t="s">
        <v>12</v>
      </c>
    </row>
    <row r="1333" spans="1:16" x14ac:dyDescent="0.3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s="2">
        <f t="shared" si="103"/>
        <v>6277200000</v>
      </c>
      <c r="K1333" s="2">
        <f t="shared" si="100"/>
        <v>8484500000</v>
      </c>
      <c r="L1333" s="2">
        <f t="shared" si="101"/>
        <v>2207300000</v>
      </c>
      <c r="M1333" s="10">
        <f t="shared" si="104"/>
        <v>0.57070115963085533</v>
      </c>
      <c r="N1333" s="10">
        <f t="shared" si="102"/>
        <v>0.14847176258508893</v>
      </c>
      <c r="O1333" t="s">
        <v>154</v>
      </c>
      <c r="P1333" t="s">
        <v>18</v>
      </c>
    </row>
    <row r="1334" spans="1:16" x14ac:dyDescent="0.3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s="2">
        <f t="shared" si="103"/>
        <v>6796400000</v>
      </c>
      <c r="K1334" s="2">
        <f t="shared" si="100"/>
        <v>9589000000</v>
      </c>
      <c r="L1334" s="2">
        <f t="shared" si="101"/>
        <v>2792600000</v>
      </c>
      <c r="M1334" s="10">
        <f t="shared" si="104"/>
        <v>0.58299590218752662</v>
      </c>
      <c r="N1334" s="10">
        <f t="shared" si="102"/>
        <v>0.1697856248252046</v>
      </c>
      <c r="O1334" t="s">
        <v>154</v>
      </c>
      <c r="P1334" t="s">
        <v>18</v>
      </c>
    </row>
    <row r="1335" spans="1:16" x14ac:dyDescent="0.3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s="2">
        <f t="shared" si="103"/>
        <v>8024100000</v>
      </c>
      <c r="K1335" s="2">
        <f t="shared" si="100"/>
        <v>11375200000</v>
      </c>
      <c r="L1335" s="2">
        <f t="shared" si="101"/>
        <v>3351100000</v>
      </c>
      <c r="M1335" s="10">
        <f t="shared" si="104"/>
        <v>0.59361154743329492</v>
      </c>
      <c r="N1335" s="10">
        <f t="shared" si="102"/>
        <v>0.17487619176838337</v>
      </c>
      <c r="O1335" t="s">
        <v>154</v>
      </c>
      <c r="P1335" t="s">
        <v>18</v>
      </c>
    </row>
    <row r="1336" spans="1:16" x14ac:dyDescent="0.3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s="2">
        <f t="shared" si="103"/>
        <v>8951100000</v>
      </c>
      <c r="K1336" s="2">
        <f t="shared" si="100"/>
        <v>12804800000</v>
      </c>
      <c r="L1336" s="2">
        <f t="shared" si="101"/>
        <v>3853700000</v>
      </c>
      <c r="M1336" s="10">
        <f t="shared" si="104"/>
        <v>0.60071589752250665</v>
      </c>
      <c r="N1336" s="10">
        <f t="shared" si="102"/>
        <v>0.18078992676828096</v>
      </c>
      <c r="O1336" t="s">
        <v>154</v>
      </c>
      <c r="P1336" t="s">
        <v>18</v>
      </c>
    </row>
    <row r="1337" spans="1:16" x14ac:dyDescent="0.3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s="2">
        <f t="shared" si="103"/>
        <v>563000000</v>
      </c>
      <c r="K1337" s="2">
        <f t="shared" si="100"/>
        <v>1422000000</v>
      </c>
      <c r="L1337" s="2">
        <f t="shared" si="101"/>
        <v>859000000</v>
      </c>
      <c r="M1337" s="10">
        <f t="shared" si="104"/>
        <v>0.34051724137931039</v>
      </c>
      <c r="N1337" s="10">
        <f t="shared" si="102"/>
        <v>0.20569923371647508</v>
      </c>
      <c r="O1337" t="s">
        <v>42</v>
      </c>
      <c r="P1337" t="s">
        <v>41</v>
      </c>
    </row>
    <row r="1338" spans="1:16" x14ac:dyDescent="0.3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s="2">
        <f t="shared" si="103"/>
        <v>598000000</v>
      </c>
      <c r="K1338" s="2">
        <f t="shared" si="100"/>
        <v>1508000000</v>
      </c>
      <c r="L1338" s="2">
        <f t="shared" si="101"/>
        <v>910000000</v>
      </c>
      <c r="M1338" s="10">
        <f t="shared" si="104"/>
        <v>0.3354838709677419</v>
      </c>
      <c r="N1338" s="10">
        <f t="shared" si="102"/>
        <v>0.20244716351501668</v>
      </c>
      <c r="O1338" t="s">
        <v>42</v>
      </c>
      <c r="P1338" t="s">
        <v>41</v>
      </c>
    </row>
    <row r="1339" spans="1:16" x14ac:dyDescent="0.3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s="2">
        <f t="shared" si="103"/>
        <v>613000000</v>
      </c>
      <c r="K1339" s="2">
        <f t="shared" si="100"/>
        <v>1620000000</v>
      </c>
      <c r="L1339" s="2">
        <f t="shared" si="101"/>
        <v>1007000000</v>
      </c>
      <c r="M1339" s="10">
        <f t="shared" si="104"/>
        <v>0.32720662492425767</v>
      </c>
      <c r="N1339" s="10">
        <f t="shared" si="102"/>
        <v>0.20339325388810342</v>
      </c>
      <c r="O1339" t="s">
        <v>42</v>
      </c>
      <c r="P1339" t="s">
        <v>41</v>
      </c>
    </row>
    <row r="1340" spans="1:16" x14ac:dyDescent="0.3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s="2">
        <f t="shared" si="103"/>
        <v>592000000</v>
      </c>
      <c r="K1340" s="2">
        <f t="shared" si="100"/>
        <v>1666000000</v>
      </c>
      <c r="L1340" s="2">
        <f t="shared" si="101"/>
        <v>1074000000</v>
      </c>
      <c r="M1340" s="10">
        <f t="shared" si="104"/>
        <v>0.38036529680365294</v>
      </c>
      <c r="N1340" s="10">
        <f t="shared" si="102"/>
        <v>0.24520547945205479</v>
      </c>
      <c r="O1340" t="s">
        <v>42</v>
      </c>
      <c r="P1340" t="s">
        <v>41</v>
      </c>
    </row>
    <row r="1341" spans="1:16" x14ac:dyDescent="0.3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s="2">
        <f t="shared" si="103"/>
        <v>1083000000</v>
      </c>
      <c r="K1341" s="2">
        <f t="shared" si="100"/>
        <v>2658000000</v>
      </c>
      <c r="L1341" s="2">
        <f t="shared" si="101"/>
        <v>1575000000</v>
      </c>
      <c r="M1341" s="10">
        <f t="shared" si="104"/>
        <v>0.52374384236453198</v>
      </c>
      <c r="N1341" s="10">
        <f t="shared" si="102"/>
        <v>0.31034482758620691</v>
      </c>
      <c r="O1341" t="s">
        <v>340</v>
      </c>
      <c r="P1341" t="s">
        <v>82</v>
      </c>
    </row>
    <row r="1342" spans="1:16" x14ac:dyDescent="0.3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s="2">
        <f t="shared" si="103"/>
        <v>1145000000</v>
      </c>
      <c r="K1342" s="2">
        <f t="shared" si="100"/>
        <v>2811000000</v>
      </c>
      <c r="L1342" s="2">
        <f t="shared" si="101"/>
        <v>1666000000</v>
      </c>
      <c r="M1342" s="10">
        <f t="shared" si="104"/>
        <v>0.50942370424066685</v>
      </c>
      <c r="N1342" s="10">
        <f t="shared" si="102"/>
        <v>0.30192098586444366</v>
      </c>
      <c r="O1342" t="s">
        <v>340</v>
      </c>
      <c r="P1342" t="s">
        <v>82</v>
      </c>
    </row>
    <row r="1343" spans="1:16" x14ac:dyDescent="0.3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s="2">
        <f t="shared" si="103"/>
        <v>1189000000</v>
      </c>
      <c r="K1343" s="2">
        <f t="shared" si="100"/>
        <v>3113000000</v>
      </c>
      <c r="L1343" s="2">
        <f t="shared" si="101"/>
        <v>1924000000</v>
      </c>
      <c r="M1343" s="10">
        <f t="shared" si="104"/>
        <v>0.52735897001524656</v>
      </c>
      <c r="N1343" s="10">
        <f t="shared" si="102"/>
        <v>0.32593596476367948</v>
      </c>
      <c r="O1343" t="s">
        <v>340</v>
      </c>
      <c r="P1343" t="s">
        <v>82</v>
      </c>
    </row>
    <row r="1344" spans="1:16" x14ac:dyDescent="0.3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s="2">
        <f t="shared" si="103"/>
        <v>1117000000</v>
      </c>
      <c r="K1344" s="2">
        <f t="shared" si="100"/>
        <v>2899000000</v>
      </c>
      <c r="L1344" s="2">
        <f t="shared" si="101"/>
        <v>1782000000</v>
      </c>
      <c r="M1344" s="10">
        <f t="shared" si="104"/>
        <v>0.55387848681696594</v>
      </c>
      <c r="N1344" s="10">
        <f t="shared" si="102"/>
        <v>0.34046618265189149</v>
      </c>
      <c r="O1344" t="s">
        <v>340</v>
      </c>
      <c r="P1344" t="s">
        <v>82</v>
      </c>
    </row>
    <row r="1345" spans="1:16" x14ac:dyDescent="0.3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s="2">
        <f t="shared" si="103"/>
        <v>1911500000</v>
      </c>
      <c r="K1345" s="2">
        <f t="shared" si="100"/>
        <v>2589900000</v>
      </c>
      <c r="L1345" s="2">
        <f t="shared" si="101"/>
        <v>678400000</v>
      </c>
      <c r="M1345" s="10">
        <f t="shared" si="104"/>
        <v>0.33675300358870341</v>
      </c>
      <c r="N1345" s="10">
        <f t="shared" si="102"/>
        <v>8.8209289020648049E-2</v>
      </c>
      <c r="O1345" t="s">
        <v>95</v>
      </c>
      <c r="P1345" t="s">
        <v>58</v>
      </c>
    </row>
    <row r="1346" spans="1:16" x14ac:dyDescent="0.3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s="2">
        <f t="shared" si="103"/>
        <v>1968300000</v>
      </c>
      <c r="K1346" s="2">
        <f t="shared" ref="K1346:K1409" si="105">E1346 - F1346</f>
        <v>2687600000</v>
      </c>
      <c r="L1346" s="2">
        <f t="shared" ref="L1346:L1409" si="106">K1346 - J1346</f>
        <v>719300000</v>
      </c>
      <c r="M1346" s="10">
        <f t="shared" si="104"/>
        <v>0.34676472485646093</v>
      </c>
      <c r="N1346" s="10">
        <f t="shared" ref="N1346:N1409" si="107">L1346 / E1346</f>
        <v>9.2806915682859176E-2</v>
      </c>
      <c r="O1346" t="s">
        <v>95</v>
      </c>
      <c r="P1346" t="s">
        <v>58</v>
      </c>
    </row>
    <row r="1347" spans="1:16" x14ac:dyDescent="0.3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s="2">
        <f t="shared" ref="J1347:J1410" si="108">G1347 + H1347 + I1347</f>
        <v>1744900000</v>
      </c>
      <c r="K1347" s="2">
        <f t="shared" si="105"/>
        <v>2586600000</v>
      </c>
      <c r="L1347" s="2">
        <f t="shared" si="106"/>
        <v>841700000</v>
      </c>
      <c r="M1347" s="10">
        <f t="shared" ref="M1347:M1410" si="109">1-(F1347/E1347)</f>
        <v>0.36785892057171299</v>
      </c>
      <c r="N1347" s="10">
        <f t="shared" si="107"/>
        <v>0.11970418829552727</v>
      </c>
      <c r="O1347" t="s">
        <v>95</v>
      </c>
      <c r="P1347" t="s">
        <v>58</v>
      </c>
    </row>
    <row r="1348" spans="1:16" x14ac:dyDescent="0.3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s="2">
        <f t="shared" si="108"/>
        <v>1699300000</v>
      </c>
      <c r="K1348" s="2">
        <f t="shared" si="105"/>
        <v>2531600000</v>
      </c>
      <c r="L1348" s="2">
        <f t="shared" si="106"/>
        <v>832300000</v>
      </c>
      <c r="M1348" s="10">
        <f t="shared" si="109"/>
        <v>0.37348597730994493</v>
      </c>
      <c r="N1348" s="10">
        <f t="shared" si="107"/>
        <v>0.12278889987164923</v>
      </c>
      <c r="O1348" t="s">
        <v>95</v>
      </c>
      <c r="P1348" t="s">
        <v>58</v>
      </c>
    </row>
    <row r="1349" spans="1:16" x14ac:dyDescent="0.3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s="2">
        <f t="shared" si="108"/>
        <v>3264896000</v>
      </c>
      <c r="K1349" s="2">
        <f t="shared" si="105"/>
        <v>4206226000</v>
      </c>
      <c r="L1349" s="2">
        <f t="shared" si="106"/>
        <v>941330000</v>
      </c>
      <c r="M1349" s="10">
        <f t="shared" si="109"/>
        <v>0.44116028780648553</v>
      </c>
      <c r="N1349" s="10">
        <f t="shared" si="107"/>
        <v>9.8729220379713087E-2</v>
      </c>
      <c r="O1349" t="s">
        <v>59</v>
      </c>
      <c r="P1349" t="s">
        <v>58</v>
      </c>
    </row>
    <row r="1350" spans="1:16" x14ac:dyDescent="0.3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s="2">
        <f t="shared" si="108"/>
        <v>3470200000</v>
      </c>
      <c r="K1350" s="2">
        <f t="shared" si="105"/>
        <v>4616566000</v>
      </c>
      <c r="L1350" s="2">
        <f t="shared" si="106"/>
        <v>1146366000</v>
      </c>
      <c r="M1350" s="10">
        <f t="shared" si="109"/>
        <v>0.45324741015000491</v>
      </c>
      <c r="N1350" s="10">
        <f t="shared" si="107"/>
        <v>0.11254846580424076</v>
      </c>
      <c r="O1350" t="s">
        <v>59</v>
      </c>
      <c r="P1350" t="s">
        <v>58</v>
      </c>
    </row>
    <row r="1351" spans="1:16" x14ac:dyDescent="0.3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s="2">
        <f t="shared" si="108"/>
        <v>3860448000</v>
      </c>
      <c r="K1351" s="2">
        <f t="shared" si="105"/>
        <v>5164484000</v>
      </c>
      <c r="L1351" s="2">
        <f t="shared" si="106"/>
        <v>1304036000</v>
      </c>
      <c r="M1351" s="10">
        <f t="shared" si="109"/>
        <v>0.46403420520879002</v>
      </c>
      <c r="N1351" s="10">
        <f t="shared" si="107"/>
        <v>0.11716897735062198</v>
      </c>
      <c r="O1351" t="s">
        <v>59</v>
      </c>
      <c r="P1351" t="s">
        <v>58</v>
      </c>
    </row>
    <row r="1352" spans="1:16" x14ac:dyDescent="0.3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s="2">
        <f t="shared" si="108"/>
        <v>3943786000</v>
      </c>
      <c r="K1352" s="2">
        <f t="shared" si="105"/>
        <v>5559226000</v>
      </c>
      <c r="L1352" s="2">
        <f t="shared" si="106"/>
        <v>1615440000</v>
      </c>
      <c r="M1352" s="10">
        <f t="shared" si="109"/>
        <v>0.49026165979852021</v>
      </c>
      <c r="N1352" s="10">
        <f t="shared" si="107"/>
        <v>0.14246377026314844</v>
      </c>
      <c r="O1352" t="s">
        <v>59</v>
      </c>
      <c r="P1352" t="s">
        <v>58</v>
      </c>
    </row>
    <row r="1353" spans="1:16" x14ac:dyDescent="0.3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s="2">
        <f t="shared" si="108"/>
        <v>976900000</v>
      </c>
      <c r="K1353" s="2">
        <f t="shared" si="105"/>
        <v>1537400000</v>
      </c>
      <c r="L1353" s="2">
        <f t="shared" si="106"/>
        <v>560500000</v>
      </c>
      <c r="M1353" s="10">
        <f t="shared" si="109"/>
        <v>0.38595169955314557</v>
      </c>
      <c r="N1353" s="10">
        <f t="shared" si="107"/>
        <v>0.14070894210975549</v>
      </c>
      <c r="O1353" t="s">
        <v>78</v>
      </c>
      <c r="P1353" t="s">
        <v>18</v>
      </c>
    </row>
    <row r="1354" spans="1:16" x14ac:dyDescent="0.3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s="2">
        <f t="shared" si="108"/>
        <v>1010000000</v>
      </c>
      <c r="K1354" s="2">
        <f t="shared" si="105"/>
        <v>1580500000</v>
      </c>
      <c r="L1354" s="2">
        <f t="shared" si="106"/>
        <v>570500000</v>
      </c>
      <c r="M1354" s="10">
        <f t="shared" si="109"/>
        <v>0.37548702841395043</v>
      </c>
      <c r="N1354" s="10">
        <f t="shared" si="107"/>
        <v>0.13553644397985365</v>
      </c>
      <c r="O1354" t="s">
        <v>78</v>
      </c>
      <c r="P1354" t="s">
        <v>18</v>
      </c>
    </row>
    <row r="1355" spans="1:16" x14ac:dyDescent="0.3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s="2">
        <f t="shared" si="108"/>
        <v>1497600000</v>
      </c>
      <c r="K1355" s="2">
        <f t="shared" si="105"/>
        <v>2074200000</v>
      </c>
      <c r="L1355" s="2">
        <f t="shared" si="106"/>
        <v>576600000</v>
      </c>
      <c r="M1355" s="10">
        <f t="shared" si="109"/>
        <v>0.36159196694733542</v>
      </c>
      <c r="N1355" s="10">
        <f t="shared" si="107"/>
        <v>0.10051775534752366</v>
      </c>
      <c r="O1355" t="s">
        <v>78</v>
      </c>
      <c r="P1355" t="s">
        <v>18</v>
      </c>
    </row>
    <row r="1356" spans="1:16" x14ac:dyDescent="0.3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s="2">
        <f t="shared" si="108"/>
        <v>1736700000</v>
      </c>
      <c r="K1356" s="2">
        <f t="shared" si="105"/>
        <v>2440400000</v>
      </c>
      <c r="L1356" s="2">
        <f t="shared" si="106"/>
        <v>703700000</v>
      </c>
      <c r="M1356" s="10">
        <f t="shared" si="109"/>
        <v>0.37256877652590759</v>
      </c>
      <c r="N1356" s="10">
        <f t="shared" si="107"/>
        <v>0.10743183414246893</v>
      </c>
      <c r="O1356" t="s">
        <v>78</v>
      </c>
      <c r="P1356" t="s">
        <v>18</v>
      </c>
    </row>
    <row r="1357" spans="1:16" x14ac:dyDescent="0.3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s="2">
        <f t="shared" si="108"/>
        <v>1117200000</v>
      </c>
      <c r="K1357" s="2">
        <f t="shared" si="105"/>
        <v>2027600000</v>
      </c>
      <c r="L1357" s="2">
        <f t="shared" si="106"/>
        <v>910400000</v>
      </c>
      <c r="M1357" s="10">
        <f t="shared" si="109"/>
        <v>0.34379503874391715</v>
      </c>
      <c r="N1357" s="10">
        <f t="shared" si="107"/>
        <v>0.15436526103396239</v>
      </c>
      <c r="O1357" t="s">
        <v>123</v>
      </c>
      <c r="P1357" t="s">
        <v>35</v>
      </c>
    </row>
    <row r="1358" spans="1:16" x14ac:dyDescent="0.3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s="2">
        <f t="shared" si="108"/>
        <v>1112000000</v>
      </c>
      <c r="K1358" s="2">
        <f t="shared" si="105"/>
        <v>2031000000</v>
      </c>
      <c r="L1358" s="2">
        <f t="shared" si="106"/>
        <v>919000000</v>
      </c>
      <c r="M1358" s="10">
        <f t="shared" si="109"/>
        <v>0.36199336969308094</v>
      </c>
      <c r="N1358" s="10">
        <f t="shared" si="107"/>
        <v>0.16379709834955264</v>
      </c>
      <c r="O1358" t="s">
        <v>123</v>
      </c>
      <c r="P1358" t="s">
        <v>35</v>
      </c>
    </row>
    <row r="1359" spans="1:16" x14ac:dyDescent="0.3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s="2">
        <f t="shared" si="108"/>
        <v>1196700000</v>
      </c>
      <c r="K1359" s="2">
        <f t="shared" si="105"/>
        <v>1968700000</v>
      </c>
      <c r="L1359" s="2">
        <f t="shared" si="106"/>
        <v>772000000</v>
      </c>
      <c r="M1359" s="10">
        <f t="shared" si="109"/>
        <v>0.34582886855095119</v>
      </c>
      <c r="N1359" s="10">
        <f t="shared" si="107"/>
        <v>0.13561227537021098</v>
      </c>
      <c r="O1359" t="s">
        <v>123</v>
      </c>
      <c r="P1359" t="s">
        <v>35</v>
      </c>
    </row>
    <row r="1360" spans="1:16" x14ac:dyDescent="0.3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s="2">
        <f t="shared" si="108"/>
        <v>1822500000</v>
      </c>
      <c r="K1360" s="2">
        <f t="shared" si="105"/>
        <v>2967800000</v>
      </c>
      <c r="L1360" s="2">
        <f t="shared" si="106"/>
        <v>1145300000</v>
      </c>
      <c r="M1360" s="10">
        <f t="shared" si="109"/>
        <v>0.37994162228594841</v>
      </c>
      <c r="N1360" s="10">
        <f t="shared" si="107"/>
        <v>0.14662279803359279</v>
      </c>
      <c r="O1360" t="s">
        <v>123</v>
      </c>
      <c r="P1360" t="s">
        <v>35</v>
      </c>
    </row>
    <row r="1361" spans="1:16" x14ac:dyDescent="0.3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s="2">
        <f t="shared" si="108"/>
        <v>450728000</v>
      </c>
      <c r="K1361" s="2">
        <f t="shared" si="105"/>
        <v>819809000</v>
      </c>
      <c r="L1361" s="2">
        <f t="shared" si="106"/>
        <v>369081000</v>
      </c>
      <c r="M1361" s="10">
        <f t="shared" si="109"/>
        <v>0.63548523625404241</v>
      </c>
      <c r="N1361" s="10">
        <f t="shared" si="107"/>
        <v>0.28609776970230655</v>
      </c>
      <c r="O1361" t="s">
        <v>477</v>
      </c>
      <c r="P1361" t="s">
        <v>51</v>
      </c>
    </row>
    <row r="1362" spans="1:16" x14ac:dyDescent="0.3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s="2">
        <f t="shared" si="108"/>
        <v>462444000</v>
      </c>
      <c r="K1362" s="2">
        <f t="shared" si="105"/>
        <v>891400000</v>
      </c>
      <c r="L1362" s="2">
        <f t="shared" si="106"/>
        <v>428956000</v>
      </c>
      <c r="M1362" s="10">
        <f t="shared" si="109"/>
        <v>0.6501515245447882</v>
      </c>
      <c r="N1362" s="10">
        <f t="shared" si="107"/>
        <v>0.31286335804648213</v>
      </c>
      <c r="O1362" t="s">
        <v>477</v>
      </c>
      <c r="P1362" t="s">
        <v>51</v>
      </c>
    </row>
    <row r="1363" spans="1:16" x14ac:dyDescent="0.3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s="2">
        <f t="shared" si="108"/>
        <v>527489000</v>
      </c>
      <c r="K1363" s="2">
        <f t="shared" si="105"/>
        <v>1019852000</v>
      </c>
      <c r="L1363" s="2">
        <f t="shared" si="106"/>
        <v>492363000</v>
      </c>
      <c r="M1363" s="10">
        <f t="shared" si="109"/>
        <v>0.67096497449305192</v>
      </c>
      <c r="N1363" s="10">
        <f t="shared" si="107"/>
        <v>0.32392771474323973</v>
      </c>
      <c r="O1363" t="s">
        <v>477</v>
      </c>
      <c r="P1363" t="s">
        <v>51</v>
      </c>
    </row>
    <row r="1364" spans="1:16" x14ac:dyDescent="0.3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s="2">
        <f t="shared" si="108"/>
        <v>727372000</v>
      </c>
      <c r="K1364" s="2">
        <f t="shared" si="105"/>
        <v>1128503000</v>
      </c>
      <c r="L1364" s="2">
        <f t="shared" si="106"/>
        <v>401131000</v>
      </c>
      <c r="M1364" s="10">
        <f t="shared" si="109"/>
        <v>0.6786644928612624</v>
      </c>
      <c r="N1364" s="10">
        <f t="shared" si="107"/>
        <v>0.24123406555935697</v>
      </c>
      <c r="O1364" t="s">
        <v>477</v>
      </c>
      <c r="P1364" t="s">
        <v>51</v>
      </c>
    </row>
    <row r="1365" spans="1:16" x14ac:dyDescent="0.3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s="2">
        <f t="shared" si="108"/>
        <v>1012400000</v>
      </c>
      <c r="K1365" s="2">
        <f t="shared" si="105"/>
        <v>1598600000</v>
      </c>
      <c r="L1365" s="2">
        <f t="shared" si="106"/>
        <v>586200000</v>
      </c>
      <c r="M1365" s="10">
        <f t="shared" si="109"/>
        <v>0.49377606177606181</v>
      </c>
      <c r="N1365" s="10">
        <f t="shared" si="107"/>
        <v>0.18106563706563705</v>
      </c>
      <c r="O1365" t="s">
        <v>479</v>
      </c>
      <c r="P1365" t="s">
        <v>18</v>
      </c>
    </row>
    <row r="1366" spans="1:16" x14ac:dyDescent="0.3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s="2">
        <f t="shared" si="108"/>
        <v>1048700000</v>
      </c>
      <c r="K1366" s="2">
        <f t="shared" si="105"/>
        <v>1733400000</v>
      </c>
      <c r="L1366" s="2">
        <f t="shared" si="106"/>
        <v>684700000</v>
      </c>
      <c r="M1366" s="10">
        <f t="shared" si="109"/>
        <v>0.49630647655042093</v>
      </c>
      <c r="N1366" s="10">
        <f t="shared" si="107"/>
        <v>0.19604306247494704</v>
      </c>
      <c r="O1366" t="s">
        <v>479</v>
      </c>
      <c r="P1366" t="s">
        <v>18</v>
      </c>
    </row>
    <row r="1367" spans="1:16" x14ac:dyDescent="0.3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s="2">
        <f t="shared" si="108"/>
        <v>1053700000</v>
      </c>
      <c r="K1367" s="2">
        <f t="shared" si="105"/>
        <v>1818500000</v>
      </c>
      <c r="L1367" s="2">
        <f t="shared" si="106"/>
        <v>764800000</v>
      </c>
      <c r="M1367" s="10">
        <f t="shared" si="109"/>
        <v>0.50610893100665166</v>
      </c>
      <c r="N1367" s="10">
        <f t="shared" si="107"/>
        <v>0.21285241156661378</v>
      </c>
      <c r="O1367" t="s">
        <v>479</v>
      </c>
      <c r="P1367" t="s">
        <v>18</v>
      </c>
    </row>
    <row r="1368" spans="1:16" x14ac:dyDescent="0.3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s="2">
        <f t="shared" si="108"/>
        <v>1054100000</v>
      </c>
      <c r="K1368" s="2">
        <f t="shared" si="105"/>
        <v>1908300000</v>
      </c>
      <c r="L1368" s="2">
        <f t="shared" si="106"/>
        <v>854200000</v>
      </c>
      <c r="M1368" s="10">
        <f t="shared" si="109"/>
        <v>0.51411713993210839</v>
      </c>
      <c r="N1368" s="10">
        <f t="shared" si="107"/>
        <v>0.23013093377875962</v>
      </c>
      <c r="O1368" t="s">
        <v>479</v>
      </c>
      <c r="P1368" t="s">
        <v>18</v>
      </c>
    </row>
    <row r="1369" spans="1:16" x14ac:dyDescent="0.3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s="2">
        <f t="shared" si="108"/>
        <v>763064000</v>
      </c>
      <c r="K1369" s="2">
        <f t="shared" si="105"/>
        <v>1696346000</v>
      </c>
      <c r="L1369" s="2">
        <f t="shared" si="106"/>
        <v>933282000</v>
      </c>
      <c r="M1369" s="10">
        <f t="shared" si="109"/>
        <v>0.73524585403318854</v>
      </c>
      <c r="N1369" s="10">
        <f t="shared" si="107"/>
        <v>0.40451165100975994</v>
      </c>
      <c r="O1369" t="s">
        <v>203</v>
      </c>
      <c r="P1369" t="s">
        <v>18</v>
      </c>
    </row>
    <row r="1370" spans="1:16" x14ac:dyDescent="0.3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s="2">
        <f t="shared" si="108"/>
        <v>846635000</v>
      </c>
      <c r="K1370" s="2">
        <f t="shared" si="105"/>
        <v>1831515000</v>
      </c>
      <c r="L1370" s="2">
        <f t="shared" si="106"/>
        <v>984880000</v>
      </c>
      <c r="M1370" s="10">
        <f t="shared" si="109"/>
        <v>0.72368756393706524</v>
      </c>
      <c r="N1370" s="10">
        <f t="shared" si="107"/>
        <v>0.38915619471876384</v>
      </c>
      <c r="O1370" t="s">
        <v>203</v>
      </c>
      <c r="P1370" t="s">
        <v>18</v>
      </c>
    </row>
    <row r="1371" spans="1:16" x14ac:dyDescent="0.3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s="2">
        <f t="shared" si="108"/>
        <v>893381000</v>
      </c>
      <c r="K1371" s="2">
        <f t="shared" si="105"/>
        <v>1886560000</v>
      </c>
      <c r="L1371" s="2">
        <f t="shared" si="106"/>
        <v>993179000</v>
      </c>
      <c r="M1371" s="10">
        <f t="shared" si="109"/>
        <v>0.70778133272505717</v>
      </c>
      <c r="N1371" s="10">
        <f t="shared" si="107"/>
        <v>0.37261129052589875</v>
      </c>
      <c r="O1371" t="s">
        <v>203</v>
      </c>
      <c r="P1371" t="s">
        <v>18</v>
      </c>
    </row>
    <row r="1372" spans="1:16" x14ac:dyDescent="0.3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s="2">
        <f t="shared" si="108"/>
        <v>922775000</v>
      </c>
      <c r="K1372" s="2">
        <f t="shared" si="105"/>
        <v>2030870000</v>
      </c>
      <c r="L1372" s="2">
        <f t="shared" si="106"/>
        <v>1108095000</v>
      </c>
      <c r="M1372" s="10">
        <f t="shared" si="109"/>
        <v>0.67286854169683064</v>
      </c>
      <c r="N1372" s="10">
        <f t="shared" si="107"/>
        <v>0.3671344136806145</v>
      </c>
      <c r="O1372" t="s">
        <v>203</v>
      </c>
      <c r="P1372" t="s">
        <v>18</v>
      </c>
    </row>
    <row r="1373" spans="1:16" x14ac:dyDescent="0.3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s="2">
        <f t="shared" si="108"/>
        <v>2701000000</v>
      </c>
      <c r="K1373" s="2">
        <f t="shared" si="105"/>
        <v>7164000000</v>
      </c>
      <c r="L1373" s="2">
        <f t="shared" si="106"/>
        <v>4463000000</v>
      </c>
      <c r="M1373" s="10">
        <f t="shared" si="109"/>
        <v>0.43321037673096696</v>
      </c>
      <c r="N1373" s="10">
        <f t="shared" si="107"/>
        <v>0.26987966378424139</v>
      </c>
      <c r="O1373" t="s">
        <v>44</v>
      </c>
      <c r="P1373" t="s">
        <v>41</v>
      </c>
    </row>
    <row r="1374" spans="1:16" x14ac:dyDescent="0.3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s="2">
        <f t="shared" si="108"/>
        <v>2835000000</v>
      </c>
      <c r="K1374" s="2">
        <f t="shared" si="105"/>
        <v>7270000000</v>
      </c>
      <c r="L1374" s="2">
        <f t="shared" si="106"/>
        <v>4435000000</v>
      </c>
      <c r="M1374" s="10">
        <f t="shared" si="109"/>
        <v>0.42546965529349801</v>
      </c>
      <c r="N1374" s="10">
        <f t="shared" si="107"/>
        <v>0.25955404693626732</v>
      </c>
      <c r="O1374" t="s">
        <v>44</v>
      </c>
      <c r="P1374" t="s">
        <v>41</v>
      </c>
    </row>
    <row r="1375" spans="1:16" x14ac:dyDescent="0.3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s="2">
        <f t="shared" si="108"/>
        <v>2926000000</v>
      </c>
      <c r="K1375" s="2">
        <f t="shared" si="105"/>
        <v>7436000000</v>
      </c>
      <c r="L1375" s="2">
        <f t="shared" si="106"/>
        <v>4510000000</v>
      </c>
      <c r="M1375" s="10">
        <f t="shared" si="109"/>
        <v>0.40266421183733148</v>
      </c>
      <c r="N1375" s="10">
        <f t="shared" si="107"/>
        <v>0.24421941842205014</v>
      </c>
      <c r="O1375" t="s">
        <v>44</v>
      </c>
      <c r="P1375" t="s">
        <v>41</v>
      </c>
    </row>
    <row r="1376" spans="1:16" x14ac:dyDescent="0.3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s="2">
        <f t="shared" si="108"/>
        <v>3031000000</v>
      </c>
      <c r="K1376" s="2">
        <f t="shared" si="105"/>
        <v>7678000000</v>
      </c>
      <c r="L1376" s="2">
        <f t="shared" si="106"/>
        <v>4647000000</v>
      </c>
      <c r="M1376" s="10">
        <f t="shared" si="109"/>
        <v>0.43901881182457547</v>
      </c>
      <c r="N1376" s="10">
        <f t="shared" si="107"/>
        <v>0.26570987477843216</v>
      </c>
      <c r="O1376" t="s">
        <v>44</v>
      </c>
      <c r="P1376" t="s">
        <v>41</v>
      </c>
    </row>
    <row r="1377" spans="1:16" x14ac:dyDescent="0.3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s="2">
        <f t="shared" si="108"/>
        <v>1445069000</v>
      </c>
      <c r="K1377" s="2">
        <f t="shared" si="105"/>
        <v>3455777000</v>
      </c>
      <c r="L1377" s="2">
        <f t="shared" si="106"/>
        <v>2010708000</v>
      </c>
      <c r="M1377" s="10">
        <f t="shared" si="109"/>
        <v>0.81194772655238046</v>
      </c>
      <c r="N1377" s="10">
        <f t="shared" si="107"/>
        <v>0.47242336220209924</v>
      </c>
      <c r="O1377" t="s">
        <v>52</v>
      </c>
      <c r="P1377" t="s">
        <v>51</v>
      </c>
    </row>
    <row r="1378" spans="1:16" x14ac:dyDescent="0.3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s="2">
        <f t="shared" si="108"/>
        <v>1510069000</v>
      </c>
      <c r="K1378" s="2">
        <f t="shared" si="105"/>
        <v>3705903000</v>
      </c>
      <c r="L1378" s="2">
        <f t="shared" si="106"/>
        <v>2195834000</v>
      </c>
      <c r="M1378" s="10">
        <f t="shared" si="109"/>
        <v>0.81558674154884991</v>
      </c>
      <c r="N1378" s="10">
        <f t="shared" si="107"/>
        <v>0.48325417503970752</v>
      </c>
      <c r="O1378" t="s">
        <v>52</v>
      </c>
      <c r="P1378" t="s">
        <v>51</v>
      </c>
    </row>
    <row r="1379" spans="1:16" x14ac:dyDescent="0.3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s="2">
        <f t="shared" si="108"/>
        <v>1590672000</v>
      </c>
      <c r="K1379" s="2">
        <f t="shared" si="105"/>
        <v>3988015000</v>
      </c>
      <c r="L1379" s="2">
        <f t="shared" si="106"/>
        <v>2397343000</v>
      </c>
      <c r="M1379" s="10">
        <f t="shared" si="109"/>
        <v>0.8187567262829365</v>
      </c>
      <c r="N1379" s="10">
        <f t="shared" si="107"/>
        <v>0.49218488557774076</v>
      </c>
      <c r="O1379" t="s">
        <v>52</v>
      </c>
      <c r="P1379" t="s">
        <v>51</v>
      </c>
    </row>
    <row r="1380" spans="1:16" x14ac:dyDescent="0.3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s="2">
        <f t="shared" si="108"/>
        <v>1630403000</v>
      </c>
      <c r="K1380" s="2">
        <f t="shared" si="105"/>
        <v>4305911000</v>
      </c>
      <c r="L1380" s="2">
        <f t="shared" si="106"/>
        <v>2675508000</v>
      </c>
      <c r="M1380" s="10">
        <f t="shared" si="109"/>
        <v>0.81766554888880827</v>
      </c>
      <c r="N1380" s="10">
        <f t="shared" si="107"/>
        <v>0.50806222362152809</v>
      </c>
      <c r="O1380" t="s">
        <v>52</v>
      </c>
      <c r="P1380" t="s">
        <v>51</v>
      </c>
    </row>
    <row r="1381" spans="1:16" x14ac:dyDescent="0.3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s="2">
        <f t="shared" si="108"/>
        <v>4963184000</v>
      </c>
      <c r="K1381" s="2">
        <f t="shared" si="105"/>
        <v>6491261000</v>
      </c>
      <c r="L1381" s="2">
        <f t="shared" si="106"/>
        <v>1528077000</v>
      </c>
      <c r="M1381" s="10">
        <f t="shared" si="109"/>
        <v>0.26624795789751732</v>
      </c>
      <c r="N1381" s="10">
        <f t="shared" si="107"/>
        <v>6.2676170432858044E-2</v>
      </c>
      <c r="O1381" t="s">
        <v>78</v>
      </c>
      <c r="P1381" t="s">
        <v>18</v>
      </c>
    </row>
    <row r="1382" spans="1:16" x14ac:dyDescent="0.3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s="2">
        <f t="shared" si="108"/>
        <v>4790000000</v>
      </c>
      <c r="K1382" s="2">
        <f t="shared" si="105"/>
        <v>6032000000</v>
      </c>
      <c r="L1382" s="2">
        <f t="shared" si="106"/>
        <v>1242000000</v>
      </c>
      <c r="M1382" s="10">
        <f t="shared" si="109"/>
        <v>0.26096737907761525</v>
      </c>
      <c r="N1382" s="10">
        <f t="shared" si="107"/>
        <v>5.3733667906896251E-2</v>
      </c>
      <c r="O1382" t="s">
        <v>78</v>
      </c>
      <c r="P1382" t="s">
        <v>18</v>
      </c>
    </row>
    <row r="1383" spans="1:16" x14ac:dyDescent="0.3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s="2">
        <f t="shared" si="108"/>
        <v>4878000000</v>
      </c>
      <c r="K1383" s="2">
        <f t="shared" si="105"/>
        <v>5801000000</v>
      </c>
      <c r="L1383" s="2">
        <f t="shared" si="106"/>
        <v>923000000</v>
      </c>
      <c r="M1383" s="10">
        <f t="shared" si="109"/>
        <v>0.25791392495109378</v>
      </c>
      <c r="N1383" s="10">
        <f t="shared" si="107"/>
        <v>4.1036813089098345E-2</v>
      </c>
      <c r="O1383" t="s">
        <v>78</v>
      </c>
      <c r="P1383" t="s">
        <v>18</v>
      </c>
    </row>
    <row r="1384" spans="1:16" x14ac:dyDescent="0.3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s="2">
        <f t="shared" si="108"/>
        <v>4667000000</v>
      </c>
      <c r="K1384" s="2">
        <f t="shared" si="105"/>
        <v>5514000000</v>
      </c>
      <c r="L1384" s="2">
        <f t="shared" si="106"/>
        <v>847000000</v>
      </c>
      <c r="M1384" s="10">
        <f t="shared" si="109"/>
        <v>0.26183579467211171</v>
      </c>
      <c r="N1384" s="10">
        <f t="shared" si="107"/>
        <v>4.0220333349161877E-2</v>
      </c>
      <c r="O1384" t="s">
        <v>78</v>
      </c>
      <c r="P1384" t="s">
        <v>18</v>
      </c>
    </row>
    <row r="1385" spans="1:16" x14ac:dyDescent="0.3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s="2">
        <f t="shared" si="108"/>
        <v>388469000</v>
      </c>
      <c r="K1385" s="2">
        <f t="shared" si="105"/>
        <v>857305000</v>
      </c>
      <c r="L1385" s="2">
        <f t="shared" si="106"/>
        <v>468836000</v>
      </c>
      <c r="M1385" s="10">
        <f t="shared" si="109"/>
        <v>0.44811198709562083</v>
      </c>
      <c r="N1385" s="10">
        <f t="shared" si="107"/>
        <v>0.24505984635802019</v>
      </c>
      <c r="O1385" t="s">
        <v>163</v>
      </c>
      <c r="P1385" t="s">
        <v>12</v>
      </c>
    </row>
    <row r="1386" spans="1:16" x14ac:dyDescent="0.3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s="2">
        <f t="shared" si="108"/>
        <v>429015000</v>
      </c>
      <c r="K1386" s="2">
        <f t="shared" si="105"/>
        <v>964634000</v>
      </c>
      <c r="L1386" s="2">
        <f t="shared" si="106"/>
        <v>535619000</v>
      </c>
      <c r="M1386" s="10">
        <f t="shared" si="109"/>
        <v>0.45017306738311014</v>
      </c>
      <c r="N1386" s="10">
        <f t="shared" si="107"/>
        <v>0.24996138242968219</v>
      </c>
      <c r="O1386" t="s">
        <v>163</v>
      </c>
      <c r="P1386" t="s">
        <v>12</v>
      </c>
    </row>
    <row r="1387" spans="1:16" x14ac:dyDescent="0.3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s="2">
        <f t="shared" si="108"/>
        <v>538075000</v>
      </c>
      <c r="K1387" s="2">
        <f t="shared" si="105"/>
        <v>1094411000</v>
      </c>
      <c r="L1387" s="2">
        <f t="shared" si="106"/>
        <v>556336000</v>
      </c>
      <c r="M1387" s="10">
        <f t="shared" si="109"/>
        <v>0.42824016738137138</v>
      </c>
      <c r="N1387" s="10">
        <f t="shared" si="107"/>
        <v>0.21769282450585986</v>
      </c>
      <c r="O1387" t="s">
        <v>163</v>
      </c>
      <c r="P1387" t="s">
        <v>12</v>
      </c>
    </row>
    <row r="1388" spans="1:16" x14ac:dyDescent="0.3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s="2">
        <f t="shared" si="108"/>
        <v>778573000</v>
      </c>
      <c r="K1388" s="2">
        <f t="shared" si="105"/>
        <v>1266185000</v>
      </c>
      <c r="L1388" s="2">
        <f t="shared" si="106"/>
        <v>487612000</v>
      </c>
      <c r="M1388" s="10">
        <f t="shared" si="109"/>
        <v>0.42405358771938051</v>
      </c>
      <c r="N1388" s="10">
        <f t="shared" si="107"/>
        <v>0.16330442866960401</v>
      </c>
      <c r="O1388" t="s">
        <v>163</v>
      </c>
      <c r="P1388" t="s">
        <v>12</v>
      </c>
    </row>
    <row r="1389" spans="1:16" x14ac:dyDescent="0.3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s="2">
        <f t="shared" si="108"/>
        <v>1449000000</v>
      </c>
      <c r="K1389" s="2">
        <f t="shared" si="105"/>
        <v>3001000000</v>
      </c>
      <c r="L1389" s="2">
        <f t="shared" si="106"/>
        <v>1552000000</v>
      </c>
      <c r="M1389" s="10">
        <f t="shared" si="109"/>
        <v>0.3110811651290557</v>
      </c>
      <c r="N1389" s="10">
        <f t="shared" si="107"/>
        <v>0.1608790297501814</v>
      </c>
      <c r="O1389" t="s">
        <v>42</v>
      </c>
      <c r="P1389" t="s">
        <v>41</v>
      </c>
    </row>
    <row r="1390" spans="1:16" x14ac:dyDescent="0.3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s="2">
        <f t="shared" si="108"/>
        <v>1687000000</v>
      </c>
      <c r="K1390" s="2">
        <f t="shared" si="105"/>
        <v>3371000000</v>
      </c>
      <c r="L1390" s="2">
        <f t="shared" si="106"/>
        <v>1684000000</v>
      </c>
      <c r="M1390" s="10">
        <f t="shared" si="109"/>
        <v>0.31931419910959558</v>
      </c>
      <c r="N1390" s="10">
        <f t="shared" si="107"/>
        <v>0.15951501373496257</v>
      </c>
      <c r="O1390" t="s">
        <v>42</v>
      </c>
      <c r="P1390" t="s">
        <v>41</v>
      </c>
    </row>
    <row r="1391" spans="1:16" x14ac:dyDescent="0.3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s="2">
        <f t="shared" si="108"/>
        <v>1570000000</v>
      </c>
      <c r="K1391" s="2">
        <f t="shared" si="105"/>
        <v>3346000000</v>
      </c>
      <c r="L1391" s="2">
        <f t="shared" si="106"/>
        <v>1776000000</v>
      </c>
      <c r="M1391" s="10">
        <f t="shared" si="109"/>
        <v>0.30321703670140465</v>
      </c>
      <c r="N1391" s="10">
        <f t="shared" si="107"/>
        <v>0.16094245582238331</v>
      </c>
      <c r="O1391" t="s">
        <v>42</v>
      </c>
      <c r="P1391" t="s">
        <v>41</v>
      </c>
    </row>
    <row r="1392" spans="1:16" x14ac:dyDescent="0.3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s="2">
        <f t="shared" si="108"/>
        <v>1647000000</v>
      </c>
      <c r="K1392" s="2">
        <f t="shared" si="105"/>
        <v>3583000000</v>
      </c>
      <c r="L1392" s="2">
        <f t="shared" si="106"/>
        <v>1936000000</v>
      </c>
      <c r="M1392" s="10">
        <f t="shared" si="109"/>
        <v>0.35021014563581276</v>
      </c>
      <c r="N1392" s="10">
        <f t="shared" si="107"/>
        <v>0.18922881438764538</v>
      </c>
      <c r="O1392" t="s">
        <v>42</v>
      </c>
      <c r="P1392" t="s">
        <v>41</v>
      </c>
    </row>
    <row r="1393" spans="1:16" x14ac:dyDescent="0.3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s="2">
        <f t="shared" si="108"/>
        <v>7514000000</v>
      </c>
      <c r="K1393" s="2">
        <f t="shared" si="105"/>
        <v>10811000000</v>
      </c>
      <c r="L1393" s="2">
        <f t="shared" si="106"/>
        <v>3297000000</v>
      </c>
      <c r="M1393" s="10">
        <f t="shared" si="109"/>
        <v>0.96183274021352316</v>
      </c>
      <c r="N1393" s="10">
        <f t="shared" si="107"/>
        <v>0.29332740213523134</v>
      </c>
      <c r="O1393" t="s">
        <v>104</v>
      </c>
      <c r="P1393" t="s">
        <v>46</v>
      </c>
    </row>
    <row r="1394" spans="1:16" x14ac:dyDescent="0.3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s="2">
        <f t="shared" si="108"/>
        <v>6384000000</v>
      </c>
      <c r="K1394" s="2">
        <f t="shared" si="105"/>
        <v>8311000000</v>
      </c>
      <c r="L1394" s="2">
        <f t="shared" si="106"/>
        <v>1927000000</v>
      </c>
      <c r="M1394" s="10">
        <f t="shared" si="109"/>
        <v>0.9661706579865148</v>
      </c>
      <c r="N1394" s="10">
        <f t="shared" si="107"/>
        <v>0.22401767030923042</v>
      </c>
      <c r="O1394" t="s">
        <v>104</v>
      </c>
      <c r="P1394" t="s">
        <v>46</v>
      </c>
    </row>
    <row r="1395" spans="1:16" x14ac:dyDescent="0.3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s="2">
        <f t="shared" si="108"/>
        <v>5885000000</v>
      </c>
      <c r="K1395" s="2">
        <f t="shared" si="105"/>
        <v>8472000000</v>
      </c>
      <c r="L1395" s="2">
        <f t="shared" si="106"/>
        <v>2587000000</v>
      </c>
      <c r="M1395" s="10">
        <f t="shared" si="109"/>
        <v>0.9730102216607327</v>
      </c>
      <c r="N1395" s="10">
        <f t="shared" si="107"/>
        <v>0.29711726197312505</v>
      </c>
      <c r="O1395" t="s">
        <v>104</v>
      </c>
      <c r="P1395" t="s">
        <v>46</v>
      </c>
    </row>
    <row r="1396" spans="1:16" x14ac:dyDescent="0.3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s="2">
        <f t="shared" si="108"/>
        <v>5325000000</v>
      </c>
      <c r="K1396" s="2">
        <f t="shared" si="105"/>
        <v>8314000000</v>
      </c>
      <c r="L1396" s="2">
        <f t="shared" si="106"/>
        <v>2989000000</v>
      </c>
      <c r="M1396" s="10">
        <f t="shared" si="109"/>
        <v>0.97433493495839685</v>
      </c>
      <c r="N1396" s="10">
        <f t="shared" si="107"/>
        <v>0.35028712059064809</v>
      </c>
      <c r="O1396" t="s">
        <v>104</v>
      </c>
      <c r="P1396" t="s">
        <v>46</v>
      </c>
    </row>
    <row r="1397" spans="1:16" x14ac:dyDescent="0.3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2">
        <f t="shared" si="108"/>
        <v>1847000000</v>
      </c>
      <c r="K1397" s="2">
        <f t="shared" si="105"/>
        <v>3940000000</v>
      </c>
      <c r="L1397" s="2">
        <f t="shared" si="106"/>
        <v>2093000000</v>
      </c>
      <c r="M1397" s="10">
        <f t="shared" si="109"/>
        <v>0.2745453278517177</v>
      </c>
      <c r="N1397" s="10">
        <f t="shared" si="107"/>
        <v>0.14584349522681347</v>
      </c>
      <c r="O1397" t="s">
        <v>488</v>
      </c>
      <c r="P1397" t="s">
        <v>21</v>
      </c>
    </row>
    <row r="1398" spans="1:16" x14ac:dyDescent="0.3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2">
        <f t="shared" si="108"/>
        <v>2046000000</v>
      </c>
      <c r="K1398" s="2">
        <f t="shared" si="105"/>
        <v>3846000000</v>
      </c>
      <c r="L1398" s="2">
        <f t="shared" si="106"/>
        <v>1800000000</v>
      </c>
      <c r="M1398" s="10">
        <f t="shared" si="109"/>
        <v>0.28023899737685809</v>
      </c>
      <c r="N1398" s="10">
        <f t="shared" si="107"/>
        <v>0.13115709705625181</v>
      </c>
      <c r="O1398" t="s">
        <v>488</v>
      </c>
      <c r="P1398" t="s">
        <v>21</v>
      </c>
    </row>
    <row r="1399" spans="1:16" x14ac:dyDescent="0.3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2">
        <f t="shared" si="108"/>
        <v>1719000000</v>
      </c>
      <c r="K1399" s="2">
        <f t="shared" si="105"/>
        <v>3809000000</v>
      </c>
      <c r="L1399" s="2">
        <f t="shared" si="106"/>
        <v>2090000000</v>
      </c>
      <c r="M1399" s="10">
        <f t="shared" si="109"/>
        <v>0.27723997379721954</v>
      </c>
      <c r="N1399" s="10">
        <f t="shared" si="107"/>
        <v>0.1521216973578863</v>
      </c>
      <c r="O1399" t="s">
        <v>488</v>
      </c>
      <c r="P1399" t="s">
        <v>21</v>
      </c>
    </row>
    <row r="1400" spans="1:16" x14ac:dyDescent="0.3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2">
        <f t="shared" si="108"/>
        <v>1995000000</v>
      </c>
      <c r="K1400" s="2">
        <f t="shared" si="105"/>
        <v>2615000000</v>
      </c>
      <c r="L1400" s="2">
        <f t="shared" si="106"/>
        <v>620000000</v>
      </c>
      <c r="M1400" s="10">
        <f t="shared" si="109"/>
        <v>0.23431899641577059</v>
      </c>
      <c r="N1400" s="10">
        <f t="shared" si="107"/>
        <v>5.5555555555555552E-2</v>
      </c>
      <c r="O1400" t="s">
        <v>488</v>
      </c>
      <c r="P1400" t="s">
        <v>21</v>
      </c>
    </row>
    <row r="1401" spans="1:16" x14ac:dyDescent="0.3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s="2">
        <f t="shared" si="108"/>
        <v>585400000</v>
      </c>
      <c r="K1401" s="2">
        <f t="shared" si="105"/>
        <v>1108300000</v>
      </c>
      <c r="L1401" s="2">
        <f t="shared" si="106"/>
        <v>522900000</v>
      </c>
      <c r="M1401" s="10">
        <f t="shared" si="109"/>
        <v>0.39637352026036266</v>
      </c>
      <c r="N1401" s="10">
        <f t="shared" si="107"/>
        <v>0.18701047888129896</v>
      </c>
      <c r="O1401" t="s">
        <v>490</v>
      </c>
      <c r="P1401" t="s">
        <v>35</v>
      </c>
    </row>
    <row r="1402" spans="1:16" x14ac:dyDescent="0.3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s="2">
        <f t="shared" si="108"/>
        <v>895100000</v>
      </c>
      <c r="K1402" s="2">
        <f t="shared" si="105"/>
        <v>1991700000</v>
      </c>
      <c r="L1402" s="2">
        <f t="shared" si="106"/>
        <v>1096600000</v>
      </c>
      <c r="M1402" s="10">
        <f t="shared" si="109"/>
        <v>0.40916654682909792</v>
      </c>
      <c r="N1402" s="10">
        <f t="shared" si="107"/>
        <v>0.22528093350042114</v>
      </c>
      <c r="O1402" t="s">
        <v>490</v>
      </c>
      <c r="P1402" t="s">
        <v>35</v>
      </c>
    </row>
    <row r="1403" spans="1:16" x14ac:dyDescent="0.3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s="2">
        <f t="shared" si="108"/>
        <v>1078400000</v>
      </c>
      <c r="K1403" s="2">
        <f t="shared" si="105"/>
        <v>2578600000</v>
      </c>
      <c r="L1403" s="2">
        <f t="shared" si="106"/>
        <v>1500200000</v>
      </c>
      <c r="M1403" s="10">
        <f t="shared" si="109"/>
        <v>0.42777040477770401</v>
      </c>
      <c r="N1403" s="10">
        <f t="shared" si="107"/>
        <v>0.24887193098871932</v>
      </c>
      <c r="O1403" t="s">
        <v>490</v>
      </c>
      <c r="P1403" t="s">
        <v>35</v>
      </c>
    </row>
    <row r="1404" spans="1:16" x14ac:dyDescent="0.3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s="2">
        <f t="shared" si="108"/>
        <v>1177200000</v>
      </c>
      <c r="K1404" s="2">
        <f t="shared" si="105"/>
        <v>2942300000</v>
      </c>
      <c r="L1404" s="2">
        <f t="shared" si="106"/>
        <v>1765100000</v>
      </c>
      <c r="M1404" s="10">
        <f t="shared" si="109"/>
        <v>0.4493158634170179</v>
      </c>
      <c r="N1404" s="10">
        <f t="shared" si="107"/>
        <v>0.26954675951377438</v>
      </c>
      <c r="O1404" t="s">
        <v>490</v>
      </c>
      <c r="P1404" t="s">
        <v>35</v>
      </c>
    </row>
    <row r="1405" spans="1:16" x14ac:dyDescent="0.3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s="2">
        <f t="shared" si="108"/>
        <v>2960300000</v>
      </c>
      <c r="K1405" s="2">
        <f t="shared" si="105"/>
        <v>3903700000</v>
      </c>
      <c r="L1405" s="2">
        <f t="shared" si="106"/>
        <v>943400000</v>
      </c>
      <c r="M1405" s="10">
        <f t="shared" si="109"/>
        <v>0.35848294228385147</v>
      </c>
      <c r="N1405" s="10">
        <f t="shared" si="107"/>
        <v>8.6633913402819229E-2</v>
      </c>
      <c r="O1405" t="s">
        <v>479</v>
      </c>
      <c r="P1405" t="s">
        <v>18</v>
      </c>
    </row>
    <row r="1406" spans="1:16" x14ac:dyDescent="0.3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s="2">
        <f t="shared" si="108"/>
        <v>2814600000</v>
      </c>
      <c r="K1406" s="2">
        <f t="shared" si="105"/>
        <v>4102700000</v>
      </c>
      <c r="L1406" s="2">
        <f t="shared" si="106"/>
        <v>1288100000</v>
      </c>
      <c r="M1406" s="10">
        <f t="shared" si="109"/>
        <v>0.36183479441906408</v>
      </c>
      <c r="N1406" s="10">
        <f t="shared" si="107"/>
        <v>0.113603090328612</v>
      </c>
      <c r="O1406" t="s">
        <v>479</v>
      </c>
      <c r="P1406" t="s">
        <v>18</v>
      </c>
    </row>
    <row r="1407" spans="1:16" x14ac:dyDescent="0.3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s="2">
        <f t="shared" si="108"/>
        <v>2681100000</v>
      </c>
      <c r="K1407" s="2">
        <f t="shared" si="105"/>
        <v>4072000000</v>
      </c>
      <c r="L1407" s="2">
        <f t="shared" si="106"/>
        <v>1390900000</v>
      </c>
      <c r="M1407" s="10">
        <f t="shared" si="109"/>
        <v>0.36448916020694966</v>
      </c>
      <c r="N1407" s="10">
        <f t="shared" si="107"/>
        <v>0.12450097567088562</v>
      </c>
      <c r="O1407" t="s">
        <v>479</v>
      </c>
      <c r="P1407" t="s">
        <v>18</v>
      </c>
    </row>
    <row r="1408" spans="1:16" x14ac:dyDescent="0.3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s="2">
        <f t="shared" si="108"/>
        <v>2798900000</v>
      </c>
      <c r="K1408" s="2">
        <f t="shared" si="105"/>
        <v>4267200000</v>
      </c>
      <c r="L1408" s="2">
        <f t="shared" si="106"/>
        <v>1468300000</v>
      </c>
      <c r="M1408" s="10">
        <f t="shared" si="109"/>
        <v>0.37408936696210193</v>
      </c>
      <c r="N1408" s="10">
        <f t="shared" si="107"/>
        <v>0.12872033593702056</v>
      </c>
      <c r="O1408" t="s">
        <v>479</v>
      </c>
      <c r="P1408" t="s">
        <v>18</v>
      </c>
    </row>
    <row r="1409" spans="1:16" x14ac:dyDescent="0.3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2">
        <f t="shared" si="108"/>
        <v>415100000</v>
      </c>
      <c r="K1409" s="2">
        <f t="shared" si="105"/>
        <v>766600000</v>
      </c>
      <c r="L1409" s="2">
        <f t="shared" si="106"/>
        <v>351500000</v>
      </c>
      <c r="M1409" s="10">
        <f t="shared" si="109"/>
        <v>0.42779017857142854</v>
      </c>
      <c r="N1409" s="10">
        <f t="shared" si="107"/>
        <v>0.19614955357142858</v>
      </c>
      <c r="O1409" t="s">
        <v>33</v>
      </c>
      <c r="P1409" t="s">
        <v>21</v>
      </c>
    </row>
    <row r="1410" spans="1:16" x14ac:dyDescent="0.3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2">
        <f t="shared" si="108"/>
        <v>457200000</v>
      </c>
      <c r="K1410" s="2">
        <f t="shared" ref="K1410:K1473" si="110">E1410 - F1410</f>
        <v>1022700000</v>
      </c>
      <c r="L1410" s="2">
        <f t="shared" ref="L1410:L1473" si="111">K1410 - J1410</f>
        <v>565500000</v>
      </c>
      <c r="M1410" s="10">
        <f t="shared" si="109"/>
        <v>0.44630154920357845</v>
      </c>
      <c r="N1410" s="10">
        <f t="shared" ref="N1410:N1473" si="112">L1410 / E1410</f>
        <v>0.24678158411520837</v>
      </c>
      <c r="O1410" t="s">
        <v>33</v>
      </c>
      <c r="P1410" t="s">
        <v>21</v>
      </c>
    </row>
    <row r="1411" spans="1:16" x14ac:dyDescent="0.3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2">
        <f t="shared" ref="J1411:J1474" si="113">G1411 + H1411 + I1411</f>
        <v>528000000</v>
      </c>
      <c r="K1411" s="2">
        <f t="shared" si="110"/>
        <v>1554500000</v>
      </c>
      <c r="L1411" s="2">
        <f t="shared" si="111"/>
        <v>1026500000</v>
      </c>
      <c r="M1411" s="10">
        <f t="shared" ref="M1411:M1474" si="114">1-(F1411/E1411)</f>
        <v>0.47707463785907189</v>
      </c>
      <c r="N1411" s="10">
        <f t="shared" si="112"/>
        <v>0.31503191750552417</v>
      </c>
      <c r="O1411" t="s">
        <v>33</v>
      </c>
      <c r="P1411" t="s">
        <v>21</v>
      </c>
    </row>
    <row r="1412" spans="1:16" x14ac:dyDescent="0.3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2">
        <f t="shared" si="113"/>
        <v>541700000</v>
      </c>
      <c r="K1412" s="2">
        <f t="shared" si="110"/>
        <v>1665200000</v>
      </c>
      <c r="L1412" s="2">
        <f t="shared" si="111"/>
        <v>1123500000</v>
      </c>
      <c r="M1412" s="10">
        <f t="shared" si="114"/>
        <v>0.50629370629370629</v>
      </c>
      <c r="N1412" s="10">
        <f t="shared" si="112"/>
        <v>0.34159318941927636</v>
      </c>
      <c r="O1412" t="s">
        <v>33</v>
      </c>
      <c r="P1412" t="s">
        <v>21</v>
      </c>
    </row>
    <row r="1413" spans="1:16" x14ac:dyDescent="0.3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s="2">
        <f t="shared" si="113"/>
        <v>1646000000</v>
      </c>
      <c r="K1413" s="2">
        <f t="shared" si="110"/>
        <v>2485000000</v>
      </c>
      <c r="L1413" s="2">
        <f t="shared" si="111"/>
        <v>839000000</v>
      </c>
      <c r="M1413" s="10">
        <f t="shared" si="114"/>
        <v>0.91025641025641024</v>
      </c>
      <c r="N1413" s="10">
        <f t="shared" si="112"/>
        <v>0.30732600732600734</v>
      </c>
      <c r="O1413" t="s">
        <v>83</v>
      </c>
      <c r="P1413" t="s">
        <v>82</v>
      </c>
    </row>
    <row r="1414" spans="1:16" x14ac:dyDescent="0.3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s="2">
        <f t="shared" si="113"/>
        <v>1839000000</v>
      </c>
      <c r="K1414" s="2">
        <f t="shared" si="110"/>
        <v>3043000000</v>
      </c>
      <c r="L1414" s="2">
        <f t="shared" si="111"/>
        <v>1204000000</v>
      </c>
      <c r="M1414" s="10">
        <f t="shared" si="114"/>
        <v>0.90269949569860575</v>
      </c>
      <c r="N1414" s="10">
        <f t="shared" si="112"/>
        <v>0.3571640462770691</v>
      </c>
      <c r="O1414" t="s">
        <v>83</v>
      </c>
      <c r="P1414" t="s">
        <v>82</v>
      </c>
    </row>
    <row r="1415" spans="1:16" x14ac:dyDescent="0.3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s="2">
        <f t="shared" si="113"/>
        <v>2238000000</v>
      </c>
      <c r="K1415" s="2">
        <f t="shared" si="110"/>
        <v>3611000000</v>
      </c>
      <c r="L1415" s="2">
        <f t="shared" si="111"/>
        <v>1373000000</v>
      </c>
      <c r="M1415" s="10">
        <f t="shared" si="114"/>
        <v>0.89425458147597825</v>
      </c>
      <c r="N1415" s="10">
        <f t="shared" si="112"/>
        <v>0.34001981178801388</v>
      </c>
      <c r="O1415" t="s">
        <v>83</v>
      </c>
      <c r="P1415" t="s">
        <v>82</v>
      </c>
    </row>
    <row r="1416" spans="1:16" x14ac:dyDescent="0.3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s="2">
        <f t="shared" si="113"/>
        <v>2299000000</v>
      </c>
      <c r="K1416" s="2">
        <f t="shared" si="110"/>
        <v>2444000000</v>
      </c>
      <c r="L1416" s="2">
        <f t="shared" si="111"/>
        <v>145000000</v>
      </c>
      <c r="M1416" s="10">
        <f t="shared" si="114"/>
        <v>0.78008298755186722</v>
      </c>
      <c r="N1416" s="10">
        <f t="shared" si="112"/>
        <v>4.6281519310564956E-2</v>
      </c>
      <c r="O1416" t="s">
        <v>83</v>
      </c>
      <c r="P1416" t="s">
        <v>82</v>
      </c>
    </row>
    <row r="1417" spans="1:16" x14ac:dyDescent="0.3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s="2">
        <f t="shared" si="113"/>
        <v>6672000000</v>
      </c>
      <c r="K1417" s="2">
        <f t="shared" si="110"/>
        <v>10431000000</v>
      </c>
      <c r="L1417" s="2">
        <f t="shared" si="111"/>
        <v>3759000000</v>
      </c>
      <c r="M1417" s="10">
        <f t="shared" si="114"/>
        <v>0.96645974242564625</v>
      </c>
      <c r="N1417" s="10">
        <f t="shared" si="112"/>
        <v>0.34828129343092745</v>
      </c>
      <c r="O1417" t="s">
        <v>99</v>
      </c>
      <c r="P1417" t="s">
        <v>46</v>
      </c>
    </row>
    <row r="1418" spans="1:16" x14ac:dyDescent="0.3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s="2">
        <f t="shared" si="113"/>
        <v>7929000000</v>
      </c>
      <c r="K1418" s="2">
        <f t="shared" si="110"/>
        <v>11439000000</v>
      </c>
      <c r="L1418" s="2">
        <f t="shared" si="111"/>
        <v>3510000000</v>
      </c>
      <c r="M1418" s="10">
        <f t="shared" si="114"/>
        <v>0.96833996444594939</v>
      </c>
      <c r="N1418" s="10">
        <f t="shared" si="112"/>
        <v>0.29713028019977988</v>
      </c>
      <c r="O1418" t="s">
        <v>99</v>
      </c>
      <c r="P1418" t="s">
        <v>46</v>
      </c>
    </row>
    <row r="1419" spans="1:16" x14ac:dyDescent="0.3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s="2">
        <f t="shared" si="113"/>
        <v>8419000000</v>
      </c>
      <c r="K1419" s="2">
        <f t="shared" si="110"/>
        <v>12257000000</v>
      </c>
      <c r="L1419" s="2">
        <f t="shared" si="111"/>
        <v>3838000000</v>
      </c>
      <c r="M1419" s="10">
        <f t="shared" si="114"/>
        <v>0.96307063722794062</v>
      </c>
      <c r="N1419" s="10">
        <f t="shared" si="112"/>
        <v>0.30156360493439144</v>
      </c>
      <c r="O1419" t="s">
        <v>99</v>
      </c>
      <c r="P1419" t="s">
        <v>46</v>
      </c>
    </row>
    <row r="1420" spans="1:16" x14ac:dyDescent="0.3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s="2">
        <f t="shared" si="113"/>
        <v>8954000000</v>
      </c>
      <c r="K1420" s="2">
        <f t="shared" si="110"/>
        <v>13013000000</v>
      </c>
      <c r="L1420" s="2">
        <f t="shared" si="111"/>
        <v>4059000000</v>
      </c>
      <c r="M1420" s="10">
        <f t="shared" si="114"/>
        <v>0.95543318649045517</v>
      </c>
      <c r="N1420" s="10">
        <f t="shared" si="112"/>
        <v>0.29801762114537445</v>
      </c>
      <c r="O1420" t="s">
        <v>99</v>
      </c>
      <c r="P1420" t="s">
        <v>46</v>
      </c>
    </row>
    <row r="1421" spans="1:16" x14ac:dyDescent="0.3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2">
        <f t="shared" si="113"/>
        <v>4763000000</v>
      </c>
      <c r="K1421" s="2">
        <f t="shared" si="110"/>
        <v>6019000000</v>
      </c>
      <c r="L1421" s="2">
        <f t="shared" si="111"/>
        <v>1256000000</v>
      </c>
      <c r="M1421" s="10">
        <f t="shared" si="114"/>
        <v>0.6672209289435761</v>
      </c>
      <c r="N1421" s="10">
        <f t="shared" si="112"/>
        <v>0.13923068395964971</v>
      </c>
      <c r="O1421" t="s">
        <v>29</v>
      </c>
      <c r="P1421" t="s">
        <v>24</v>
      </c>
    </row>
    <row r="1422" spans="1:16" x14ac:dyDescent="0.3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2">
        <f t="shared" si="113"/>
        <v>5110000000</v>
      </c>
      <c r="K1422" s="2">
        <f t="shared" si="110"/>
        <v>6356000000</v>
      </c>
      <c r="L1422" s="2">
        <f t="shared" si="111"/>
        <v>1246000000</v>
      </c>
      <c r="M1422" s="10">
        <f t="shared" si="114"/>
        <v>0.65695090439276482</v>
      </c>
      <c r="N1422" s="10">
        <f t="shared" si="112"/>
        <v>0.12878552971576226</v>
      </c>
      <c r="O1422" t="s">
        <v>29</v>
      </c>
      <c r="P1422" t="s">
        <v>24</v>
      </c>
    </row>
    <row r="1423" spans="1:16" x14ac:dyDescent="0.3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2">
        <f t="shared" si="113"/>
        <v>4741000000</v>
      </c>
      <c r="K1423" s="2">
        <f t="shared" si="110"/>
        <v>6602000000</v>
      </c>
      <c r="L1423" s="2">
        <f t="shared" si="111"/>
        <v>1861000000</v>
      </c>
      <c r="M1423" s="10">
        <f t="shared" si="114"/>
        <v>0.66378443595415249</v>
      </c>
      <c r="N1423" s="10">
        <f t="shared" si="112"/>
        <v>0.18711039613915142</v>
      </c>
      <c r="O1423" t="s">
        <v>29</v>
      </c>
      <c r="P1423" t="s">
        <v>24</v>
      </c>
    </row>
    <row r="1424" spans="1:16" x14ac:dyDescent="0.3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2">
        <f t="shared" si="113"/>
        <v>5329000000</v>
      </c>
      <c r="K1424" s="2">
        <f t="shared" si="110"/>
        <v>7495000000</v>
      </c>
      <c r="L1424" s="2">
        <f t="shared" si="111"/>
        <v>2166000000</v>
      </c>
      <c r="M1424" s="10">
        <f t="shared" si="114"/>
        <v>0.66181015452538627</v>
      </c>
      <c r="N1424" s="10">
        <f t="shared" si="112"/>
        <v>0.19125827814569538</v>
      </c>
      <c r="O1424" t="s">
        <v>29</v>
      </c>
      <c r="P1424" t="s">
        <v>24</v>
      </c>
    </row>
    <row r="1425" spans="1:16" x14ac:dyDescent="0.3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2">
        <f t="shared" si="113"/>
        <v>4548000000</v>
      </c>
      <c r="K1425" s="2">
        <f t="shared" si="110"/>
        <v>5731000000</v>
      </c>
      <c r="L1425" s="2">
        <f t="shared" si="111"/>
        <v>1183000000</v>
      </c>
      <c r="M1425" s="10">
        <f t="shared" si="114"/>
        <v>0.82985809441065739</v>
      </c>
      <c r="N1425" s="10">
        <f t="shared" si="112"/>
        <v>0.17130031856356792</v>
      </c>
      <c r="O1425" t="s">
        <v>31</v>
      </c>
      <c r="P1425" t="s">
        <v>21</v>
      </c>
    </row>
    <row r="1426" spans="1:16" x14ac:dyDescent="0.3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2">
        <f t="shared" si="113"/>
        <v>3001000000</v>
      </c>
      <c r="K1426" s="2">
        <f t="shared" si="110"/>
        <v>3392000000</v>
      </c>
      <c r="L1426" s="2">
        <f t="shared" si="111"/>
        <v>391000000</v>
      </c>
      <c r="M1426" s="10">
        <f t="shared" si="114"/>
        <v>0.81090126703322973</v>
      </c>
      <c r="N1426" s="10">
        <f t="shared" si="112"/>
        <v>9.3473583552474301E-2</v>
      </c>
      <c r="O1426" t="s">
        <v>31</v>
      </c>
      <c r="P1426" t="s">
        <v>21</v>
      </c>
    </row>
    <row r="1427" spans="1:16" x14ac:dyDescent="0.3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2">
        <f t="shared" si="113"/>
        <v>2911000000</v>
      </c>
      <c r="K1427" s="2">
        <f t="shared" si="110"/>
        <v>3229000000</v>
      </c>
      <c r="L1427" s="2">
        <f t="shared" si="111"/>
        <v>318000000</v>
      </c>
      <c r="M1427" s="10">
        <f t="shared" si="114"/>
        <v>0.8162285136501517</v>
      </c>
      <c r="N1427" s="10">
        <f t="shared" si="112"/>
        <v>8.0384226491405461E-2</v>
      </c>
      <c r="O1427" t="s">
        <v>31</v>
      </c>
      <c r="P1427" t="s">
        <v>21</v>
      </c>
    </row>
    <row r="1428" spans="1:16" x14ac:dyDescent="0.3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2">
        <f t="shared" si="113"/>
        <v>2392000000</v>
      </c>
      <c r="K1428" s="2">
        <f t="shared" si="110"/>
        <v>2985000000</v>
      </c>
      <c r="L1428" s="2">
        <f t="shared" si="111"/>
        <v>593000000</v>
      </c>
      <c r="M1428" s="10">
        <f t="shared" si="114"/>
        <v>0.82916666666666661</v>
      </c>
      <c r="N1428" s="10">
        <f t="shared" si="112"/>
        <v>0.16472222222222221</v>
      </c>
      <c r="O1428" t="s">
        <v>31</v>
      </c>
      <c r="P1428" t="s">
        <v>21</v>
      </c>
    </row>
    <row r="1429" spans="1:16" x14ac:dyDescent="0.3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s="2">
        <f t="shared" si="113"/>
        <v>6338129000</v>
      </c>
      <c r="K1429" s="2">
        <f t="shared" si="110"/>
        <v>7996607000</v>
      </c>
      <c r="L1429" s="2">
        <f t="shared" si="111"/>
        <v>1658478000</v>
      </c>
      <c r="M1429" s="10">
        <f t="shared" si="114"/>
        <v>0.18005820734587574</v>
      </c>
      <c r="N1429" s="10">
        <f t="shared" si="112"/>
        <v>3.7343660330259237E-2</v>
      </c>
      <c r="O1429" t="s">
        <v>498</v>
      </c>
      <c r="P1429" t="s">
        <v>35</v>
      </c>
    </row>
    <row r="1430" spans="1:16" x14ac:dyDescent="0.3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s="2">
        <f t="shared" si="113"/>
        <v>0</v>
      </c>
      <c r="K1430" s="2">
        <f t="shared" si="110"/>
        <v>8181035000</v>
      </c>
      <c r="L1430" s="2">
        <f t="shared" si="111"/>
        <v>8181035000</v>
      </c>
      <c r="M1430" s="10">
        <f t="shared" si="114"/>
        <v>0.17587302817103667</v>
      </c>
      <c r="N1430" s="10">
        <f t="shared" si="112"/>
        <v>0.17587302817103667</v>
      </c>
      <c r="O1430" t="s">
        <v>498</v>
      </c>
      <c r="P1430" t="s">
        <v>35</v>
      </c>
    </row>
    <row r="1431" spans="1:16" x14ac:dyDescent="0.3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s="2">
        <f t="shared" si="113"/>
        <v>0</v>
      </c>
      <c r="K1431" s="2">
        <f t="shared" si="110"/>
        <v>8551516000</v>
      </c>
      <c r="L1431" s="2">
        <f t="shared" si="111"/>
        <v>8551516000</v>
      </c>
      <c r="M1431" s="10">
        <f t="shared" si="114"/>
        <v>0.17566524033975484</v>
      </c>
      <c r="N1431" s="10">
        <f t="shared" si="112"/>
        <v>0.17566524033975481</v>
      </c>
      <c r="O1431" t="s">
        <v>498</v>
      </c>
      <c r="P1431" t="s">
        <v>35</v>
      </c>
    </row>
    <row r="1432" spans="1:16" x14ac:dyDescent="0.3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s="2">
        <f t="shared" si="113"/>
        <v>0</v>
      </c>
      <c r="K1432" s="2">
        <f t="shared" si="110"/>
        <v>9040472000</v>
      </c>
      <c r="L1432" s="2">
        <f t="shared" si="111"/>
        <v>9040472000</v>
      </c>
      <c r="M1432" s="10">
        <f t="shared" si="114"/>
        <v>0.17949225760662468</v>
      </c>
      <c r="N1432" s="10">
        <f t="shared" si="112"/>
        <v>0.17949225760662471</v>
      </c>
      <c r="O1432" t="s">
        <v>498</v>
      </c>
      <c r="P1432" t="s">
        <v>35</v>
      </c>
    </row>
    <row r="1433" spans="1:16" x14ac:dyDescent="0.3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s="2">
        <f t="shared" si="113"/>
        <v>59209000000</v>
      </c>
      <c r="K1433" s="2">
        <f t="shared" si="110"/>
        <v>72206000000</v>
      </c>
      <c r="L1433" s="2">
        <f t="shared" si="111"/>
        <v>12997000000</v>
      </c>
      <c r="M1433" s="10">
        <f t="shared" si="114"/>
        <v>0.56661487515105857</v>
      </c>
      <c r="N1433" s="10">
        <f t="shared" si="112"/>
        <v>0.10199004975124377</v>
      </c>
      <c r="O1433" t="s">
        <v>182</v>
      </c>
      <c r="P1433" t="s">
        <v>181</v>
      </c>
    </row>
    <row r="1434" spans="1:16" x14ac:dyDescent="0.3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s="2">
        <f t="shared" si="113"/>
        <v>46809000000</v>
      </c>
      <c r="K1434" s="2">
        <f t="shared" si="110"/>
        <v>77561000000</v>
      </c>
      <c r="L1434" s="2">
        <f t="shared" si="111"/>
        <v>30752000000</v>
      </c>
      <c r="M1434" s="10">
        <f t="shared" si="114"/>
        <v>0.60240617621473835</v>
      </c>
      <c r="N1434" s="10">
        <f t="shared" si="112"/>
        <v>0.23884677519572511</v>
      </c>
      <c r="O1434" t="s">
        <v>182</v>
      </c>
      <c r="P1434" t="s">
        <v>181</v>
      </c>
    </row>
    <row r="1435" spans="1:16" x14ac:dyDescent="0.3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s="2">
        <f t="shared" si="113"/>
        <v>60090000000</v>
      </c>
      <c r="K1435" s="2">
        <f t="shared" si="110"/>
        <v>72302000000</v>
      </c>
      <c r="L1435" s="2">
        <f t="shared" si="111"/>
        <v>12212000000</v>
      </c>
      <c r="M1435" s="10">
        <f t="shared" si="114"/>
        <v>0.54589382922980512</v>
      </c>
      <c r="N1435" s="10">
        <f t="shared" si="112"/>
        <v>9.2202918903410425E-2</v>
      </c>
      <c r="O1435" t="s">
        <v>182</v>
      </c>
      <c r="P1435" t="s">
        <v>181</v>
      </c>
    </row>
    <row r="1436" spans="1:16" x14ac:dyDescent="0.3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s="2">
        <f t="shared" si="113"/>
        <v>54970000000</v>
      </c>
      <c r="K1436" s="2">
        <f t="shared" si="110"/>
        <v>79755000000</v>
      </c>
      <c r="L1436" s="2">
        <f t="shared" si="111"/>
        <v>24785000000</v>
      </c>
      <c r="M1436" s="10">
        <f t="shared" si="114"/>
        <v>0.54328648987404726</v>
      </c>
      <c r="N1436" s="10">
        <f t="shared" si="112"/>
        <v>0.16883399976839394</v>
      </c>
      <c r="O1436" t="s">
        <v>182</v>
      </c>
      <c r="P1436" t="s">
        <v>181</v>
      </c>
    </row>
    <row r="1437" spans="1:16" x14ac:dyDescent="0.3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s="2">
        <f t="shared" si="113"/>
        <v>1193800000</v>
      </c>
      <c r="K1437" s="2">
        <f t="shared" si="110"/>
        <v>1660500000</v>
      </c>
      <c r="L1437" s="2">
        <f t="shared" si="111"/>
        <v>466700000</v>
      </c>
      <c r="M1437" s="10">
        <f t="shared" si="114"/>
        <v>0.39478376643446422</v>
      </c>
      <c r="N1437" s="10">
        <f t="shared" si="112"/>
        <v>0.11095789448657901</v>
      </c>
      <c r="O1437" t="s">
        <v>501</v>
      </c>
      <c r="P1437" t="s">
        <v>35</v>
      </c>
    </row>
    <row r="1438" spans="1:16" x14ac:dyDescent="0.3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s="2">
        <f t="shared" si="113"/>
        <v>1163900000</v>
      </c>
      <c r="K1438" s="2">
        <f t="shared" si="110"/>
        <v>1653000000</v>
      </c>
      <c r="L1438" s="2">
        <f t="shared" si="111"/>
        <v>489100000</v>
      </c>
      <c r="M1438" s="10">
        <f t="shared" si="114"/>
        <v>0.39866869256927862</v>
      </c>
      <c r="N1438" s="10">
        <f t="shared" si="112"/>
        <v>0.11796059137061959</v>
      </c>
      <c r="O1438" t="s">
        <v>501</v>
      </c>
      <c r="P1438" t="s">
        <v>35</v>
      </c>
    </row>
    <row r="1439" spans="1:16" x14ac:dyDescent="0.3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s="2">
        <f t="shared" si="113"/>
        <v>1051800000</v>
      </c>
      <c r="K1439" s="2">
        <f t="shared" si="110"/>
        <v>1404000000</v>
      </c>
      <c r="L1439" s="2">
        <f t="shared" si="111"/>
        <v>352200000</v>
      </c>
      <c r="M1439" s="10">
        <f t="shared" si="114"/>
        <v>0.39355290819901889</v>
      </c>
      <c r="N1439" s="10">
        <f t="shared" si="112"/>
        <v>9.8724597056762439E-2</v>
      </c>
      <c r="O1439" t="s">
        <v>501</v>
      </c>
      <c r="P1439" t="s">
        <v>35</v>
      </c>
    </row>
    <row r="1440" spans="1:16" x14ac:dyDescent="0.3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s="2">
        <f t="shared" si="113"/>
        <v>1597300000</v>
      </c>
      <c r="K1440" s="2">
        <f t="shared" si="110"/>
        <v>1881900000</v>
      </c>
      <c r="L1440" s="2">
        <f t="shared" si="111"/>
        <v>284600000</v>
      </c>
      <c r="M1440" s="10">
        <f t="shared" si="114"/>
        <v>0.38524053224155574</v>
      </c>
      <c r="N1440" s="10">
        <f t="shared" si="112"/>
        <v>5.8259979529170933E-2</v>
      </c>
      <c r="O1440" t="s">
        <v>501</v>
      </c>
      <c r="P1440" t="s">
        <v>35</v>
      </c>
    </row>
    <row r="1441" spans="1:16" x14ac:dyDescent="0.3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s="2">
        <f t="shared" si="113"/>
        <v>911000000</v>
      </c>
      <c r="K1441" s="2">
        <f t="shared" si="110"/>
        <v>1491000000</v>
      </c>
      <c r="L1441" s="2">
        <f t="shared" si="111"/>
        <v>580000000</v>
      </c>
      <c r="M1441" s="10">
        <f t="shared" si="114"/>
        <v>0.55947467166979359</v>
      </c>
      <c r="N1441" s="10">
        <f t="shared" si="112"/>
        <v>0.2176360225140713</v>
      </c>
      <c r="O1441" t="s">
        <v>31</v>
      </c>
      <c r="P1441" t="s">
        <v>21</v>
      </c>
    </row>
    <row r="1442" spans="1:16" x14ac:dyDescent="0.3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s="2">
        <f t="shared" si="113"/>
        <v>941000000</v>
      </c>
      <c r="K1442" s="2">
        <f t="shared" si="110"/>
        <v>1473000000</v>
      </c>
      <c r="L1442" s="2">
        <f t="shared" si="111"/>
        <v>532000000</v>
      </c>
      <c r="M1442" s="10">
        <f t="shared" si="114"/>
        <v>0.54717682020802383</v>
      </c>
      <c r="N1442" s="10">
        <f t="shared" si="112"/>
        <v>0.1976225854383358</v>
      </c>
      <c r="O1442" t="s">
        <v>31</v>
      </c>
      <c r="P1442" t="s">
        <v>21</v>
      </c>
    </row>
    <row r="1443" spans="1:16" x14ac:dyDescent="0.3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s="2">
        <f t="shared" si="113"/>
        <v>976000000</v>
      </c>
      <c r="K1443" s="2">
        <f t="shared" si="110"/>
        <v>1479000000</v>
      </c>
      <c r="L1443" s="2">
        <f t="shared" si="111"/>
        <v>503000000</v>
      </c>
      <c r="M1443" s="10">
        <f t="shared" si="114"/>
        <v>0.54136163982430452</v>
      </c>
      <c r="N1443" s="10">
        <f t="shared" si="112"/>
        <v>0.18411420204978038</v>
      </c>
      <c r="O1443" t="s">
        <v>31</v>
      </c>
      <c r="P1443" t="s">
        <v>21</v>
      </c>
    </row>
    <row r="1444" spans="1:16" x14ac:dyDescent="0.3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s="2">
        <f t="shared" si="113"/>
        <v>993000000</v>
      </c>
      <c r="K1444" s="2">
        <f t="shared" si="110"/>
        <v>1276000000</v>
      </c>
      <c r="L1444" s="2">
        <f t="shared" si="111"/>
        <v>283000000</v>
      </c>
      <c r="M1444" s="10">
        <f t="shared" si="114"/>
        <v>0.5043478260869565</v>
      </c>
      <c r="N1444" s="10">
        <f t="shared" si="112"/>
        <v>0.11185770750988143</v>
      </c>
      <c r="O1444" t="s">
        <v>31</v>
      </c>
      <c r="P1444" t="s">
        <v>21</v>
      </c>
    </row>
    <row r="1445" spans="1:16" x14ac:dyDescent="0.3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s="2">
        <f t="shared" si="113"/>
        <v>300107000</v>
      </c>
      <c r="K1445" s="2">
        <f t="shared" si="110"/>
        <v>1049562000</v>
      </c>
      <c r="L1445" s="2">
        <f t="shared" si="111"/>
        <v>749455000</v>
      </c>
      <c r="M1445" s="10">
        <f t="shared" si="114"/>
        <v>0.54539700685928083</v>
      </c>
      <c r="N1445" s="10">
        <f t="shared" si="112"/>
        <v>0.3894486593223862</v>
      </c>
      <c r="O1445" t="s">
        <v>90</v>
      </c>
      <c r="P1445" t="s">
        <v>12</v>
      </c>
    </row>
    <row r="1446" spans="1:16" x14ac:dyDescent="0.3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s="2">
        <f t="shared" si="113"/>
        <v>340054000</v>
      </c>
      <c r="K1446" s="2">
        <f t="shared" si="110"/>
        <v>1267874000</v>
      </c>
      <c r="L1446" s="2">
        <f t="shared" si="111"/>
        <v>927820000</v>
      </c>
      <c r="M1446" s="10">
        <f t="shared" si="114"/>
        <v>0.53431277935156296</v>
      </c>
      <c r="N1446" s="10">
        <f t="shared" si="112"/>
        <v>0.39100579626837306</v>
      </c>
      <c r="O1446" t="s">
        <v>90</v>
      </c>
      <c r="P1446" t="s">
        <v>12</v>
      </c>
    </row>
    <row r="1447" spans="1:16" x14ac:dyDescent="0.3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s="2">
        <f t="shared" si="113"/>
        <v>375843000</v>
      </c>
      <c r="K1447" s="2">
        <f t="shared" si="110"/>
        <v>1449845000</v>
      </c>
      <c r="L1447" s="2">
        <f t="shared" si="111"/>
        <v>1074002000</v>
      </c>
      <c r="M1447" s="10">
        <f t="shared" si="114"/>
        <v>0.5355683079588418</v>
      </c>
      <c r="N1447" s="10">
        <f t="shared" si="112"/>
        <v>0.39673305345358434</v>
      </c>
      <c r="O1447" t="s">
        <v>90</v>
      </c>
      <c r="P1447" t="s">
        <v>12</v>
      </c>
    </row>
    <row r="1448" spans="1:16" x14ac:dyDescent="0.3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s="2">
        <f t="shared" si="113"/>
        <v>460303000</v>
      </c>
      <c r="K1448" s="2">
        <f t="shared" si="110"/>
        <v>1728063000</v>
      </c>
      <c r="L1448" s="2">
        <f t="shared" si="111"/>
        <v>1267760000</v>
      </c>
      <c r="M1448" s="10">
        <f t="shared" si="114"/>
        <v>0.54488774870239154</v>
      </c>
      <c r="N1448" s="10">
        <f t="shared" si="112"/>
        <v>0.39974635895505189</v>
      </c>
      <c r="O1448" t="s">
        <v>90</v>
      </c>
      <c r="P1448" t="s">
        <v>12</v>
      </c>
    </row>
    <row r="1449" spans="1:16" x14ac:dyDescent="0.3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s="2">
        <f t="shared" si="113"/>
        <v>2030000000</v>
      </c>
      <c r="K1449" s="2">
        <f t="shared" si="110"/>
        <v>3651000000</v>
      </c>
      <c r="L1449" s="2">
        <f t="shared" si="111"/>
        <v>1621000000</v>
      </c>
      <c r="M1449" s="10">
        <f t="shared" si="114"/>
        <v>0.32054433713784025</v>
      </c>
      <c r="N1449" s="10">
        <f t="shared" si="112"/>
        <v>0.14231782265144863</v>
      </c>
      <c r="O1449" t="s">
        <v>505</v>
      </c>
      <c r="P1449" t="s">
        <v>21</v>
      </c>
    </row>
    <row r="1450" spans="1:16" x14ac:dyDescent="0.3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s="2">
        <f t="shared" si="113"/>
        <v>2117000000</v>
      </c>
      <c r="K1450" s="2">
        <f t="shared" si="110"/>
        <v>3972000000</v>
      </c>
      <c r="L1450" s="2">
        <f t="shared" si="111"/>
        <v>1855000000</v>
      </c>
      <c r="M1450" s="10">
        <f t="shared" si="114"/>
        <v>0.33174642946629918</v>
      </c>
      <c r="N1450" s="10">
        <f t="shared" si="112"/>
        <v>0.15493193017622986</v>
      </c>
      <c r="O1450" t="s">
        <v>505</v>
      </c>
      <c r="P1450" t="s">
        <v>21</v>
      </c>
    </row>
    <row r="1451" spans="1:16" x14ac:dyDescent="0.3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s="2">
        <f t="shared" si="113"/>
        <v>2131000000</v>
      </c>
      <c r="K1451" s="2">
        <f t="shared" si="110"/>
        <v>4087000000</v>
      </c>
      <c r="L1451" s="2">
        <f t="shared" si="111"/>
        <v>1956000000</v>
      </c>
      <c r="M1451" s="10">
        <f t="shared" si="114"/>
        <v>0.33409629690182296</v>
      </c>
      <c r="N1451" s="10">
        <f t="shared" si="112"/>
        <v>0.15989536499632143</v>
      </c>
      <c r="O1451" t="s">
        <v>505</v>
      </c>
      <c r="P1451" t="s">
        <v>21</v>
      </c>
    </row>
    <row r="1452" spans="1:16" x14ac:dyDescent="0.3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s="2">
        <f t="shared" si="113"/>
        <v>2107000000</v>
      </c>
      <c r="K1452" s="2">
        <f t="shared" si="110"/>
        <v>4033000000</v>
      </c>
      <c r="L1452" s="2">
        <f t="shared" si="111"/>
        <v>1926000000</v>
      </c>
      <c r="M1452" s="10">
        <f t="shared" si="114"/>
        <v>0.32954731165223072</v>
      </c>
      <c r="N1452" s="10">
        <f t="shared" si="112"/>
        <v>0.15737865664324235</v>
      </c>
      <c r="O1452" t="s">
        <v>505</v>
      </c>
      <c r="P1452" t="s">
        <v>21</v>
      </c>
    </row>
    <row r="1453" spans="1:16" x14ac:dyDescent="0.3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s="2">
        <f t="shared" si="113"/>
        <v>1497466000</v>
      </c>
      <c r="K1453" s="2">
        <f t="shared" si="110"/>
        <v>2409350000</v>
      </c>
      <c r="L1453" s="2">
        <f t="shared" si="111"/>
        <v>911884000</v>
      </c>
      <c r="M1453" s="10">
        <f t="shared" si="114"/>
        <v>0.45007684193202679</v>
      </c>
      <c r="N1453" s="10">
        <f t="shared" si="112"/>
        <v>0.17034381510712196</v>
      </c>
      <c r="O1453" t="s">
        <v>507</v>
      </c>
      <c r="P1453" t="s">
        <v>18</v>
      </c>
    </row>
    <row r="1454" spans="1:16" x14ac:dyDescent="0.3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s="2">
        <f t="shared" si="113"/>
        <v>606765000</v>
      </c>
      <c r="K1454" s="2">
        <f t="shared" si="110"/>
        <v>940354000</v>
      </c>
      <c r="L1454" s="2">
        <f t="shared" si="111"/>
        <v>333589000</v>
      </c>
      <c r="M1454" s="10">
        <f t="shared" si="114"/>
        <v>0.58657632633303869</v>
      </c>
      <c r="N1454" s="10">
        <f t="shared" si="112"/>
        <v>0.2080869652546935</v>
      </c>
      <c r="O1454" t="s">
        <v>507</v>
      </c>
      <c r="P1454" t="s">
        <v>18</v>
      </c>
    </row>
    <row r="1455" spans="1:16" x14ac:dyDescent="0.3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s="2">
        <f t="shared" si="113"/>
        <v>918691000</v>
      </c>
      <c r="K1455" s="2">
        <f t="shared" si="110"/>
        <v>1671151000</v>
      </c>
      <c r="L1455" s="2">
        <f t="shared" si="111"/>
        <v>752460000</v>
      </c>
      <c r="M1455" s="10">
        <f t="shared" si="114"/>
        <v>0.63635235122561973</v>
      </c>
      <c r="N1455" s="10">
        <f t="shared" si="112"/>
        <v>0.28652688488546502</v>
      </c>
      <c r="O1455" t="s">
        <v>507</v>
      </c>
      <c r="P1455" t="s">
        <v>18</v>
      </c>
    </row>
    <row r="1456" spans="1:16" x14ac:dyDescent="0.3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s="2">
        <f t="shared" si="113"/>
        <v>1273308000</v>
      </c>
      <c r="K1456" s="2">
        <f t="shared" si="110"/>
        <v>2127609000</v>
      </c>
      <c r="L1456" s="2">
        <f t="shared" si="111"/>
        <v>854301000</v>
      </c>
      <c r="M1456" s="10">
        <f t="shared" si="114"/>
        <v>0.69736065383020673</v>
      </c>
      <c r="N1456" s="10">
        <f t="shared" si="112"/>
        <v>0.28001193072965919</v>
      </c>
      <c r="O1456" t="s">
        <v>507</v>
      </c>
      <c r="P1456" t="s">
        <v>18</v>
      </c>
    </row>
    <row r="1457" spans="1:16" x14ac:dyDescent="0.3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s="2">
        <f t="shared" si="113"/>
        <v>17154000000</v>
      </c>
      <c r="K1457" s="2">
        <f t="shared" si="110"/>
        <v>22733000000</v>
      </c>
      <c r="L1457" s="2">
        <f t="shared" si="111"/>
        <v>5579000000</v>
      </c>
      <c r="M1457" s="10">
        <f t="shared" si="114"/>
        <v>0.31013219464945907</v>
      </c>
      <c r="N1457" s="10">
        <f t="shared" si="112"/>
        <v>7.6110830684438135E-2</v>
      </c>
      <c r="O1457" t="s">
        <v>196</v>
      </c>
      <c r="P1457" t="s">
        <v>18</v>
      </c>
    </row>
    <row r="1458" spans="1:16" x14ac:dyDescent="0.3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s="2">
        <f t="shared" si="113"/>
        <v>16461000000</v>
      </c>
      <c r="K1458" s="2">
        <f t="shared" si="110"/>
        <v>21240000000</v>
      </c>
      <c r="L1458" s="2">
        <f t="shared" si="111"/>
        <v>4779000000</v>
      </c>
      <c r="M1458" s="10">
        <f t="shared" si="114"/>
        <v>0.2979839784508761</v>
      </c>
      <c r="N1458" s="10">
        <f t="shared" si="112"/>
        <v>6.7046395151447127E-2</v>
      </c>
      <c r="O1458" t="s">
        <v>196</v>
      </c>
      <c r="P1458" t="s">
        <v>18</v>
      </c>
    </row>
    <row r="1459" spans="1:16" x14ac:dyDescent="0.3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s="2">
        <f t="shared" si="113"/>
        <v>16805000000</v>
      </c>
      <c r="K1459" s="2">
        <f t="shared" si="110"/>
        <v>21340000000</v>
      </c>
      <c r="L1459" s="2">
        <f t="shared" si="111"/>
        <v>4535000000</v>
      </c>
      <c r="M1459" s="10">
        <f t="shared" si="114"/>
        <v>0.29386653446803823</v>
      </c>
      <c r="N1459" s="10">
        <f t="shared" si="112"/>
        <v>6.2450081247073727E-2</v>
      </c>
      <c r="O1459" t="s">
        <v>196</v>
      </c>
      <c r="P1459" t="s">
        <v>18</v>
      </c>
    </row>
    <row r="1460" spans="1:16" x14ac:dyDescent="0.3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s="2">
        <f t="shared" si="113"/>
        <v>16878000000</v>
      </c>
      <c r="K1460" s="2">
        <f t="shared" si="110"/>
        <v>21788000000</v>
      </c>
      <c r="L1460" s="2">
        <f t="shared" si="111"/>
        <v>4910000000</v>
      </c>
      <c r="M1460" s="10">
        <f t="shared" si="114"/>
        <v>0.29529037067154573</v>
      </c>
      <c r="N1460" s="10">
        <f t="shared" si="112"/>
        <v>6.6544690655282235E-2</v>
      </c>
      <c r="O1460" t="s">
        <v>196</v>
      </c>
      <c r="P1460" t="s">
        <v>18</v>
      </c>
    </row>
    <row r="1461" spans="1:16" x14ac:dyDescent="0.3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s="2">
        <f t="shared" si="113"/>
        <v>1466067000</v>
      </c>
      <c r="K1461" s="2">
        <f t="shared" si="110"/>
        <v>2163284000</v>
      </c>
      <c r="L1461" s="2">
        <f t="shared" si="111"/>
        <v>697217000</v>
      </c>
      <c r="M1461" s="10">
        <f t="shared" si="114"/>
        <v>0.57014813735208203</v>
      </c>
      <c r="N1461" s="10">
        <f t="shared" si="112"/>
        <v>0.18375625848488067</v>
      </c>
      <c r="O1461" t="s">
        <v>288</v>
      </c>
      <c r="P1461" t="s">
        <v>18</v>
      </c>
    </row>
    <row r="1462" spans="1:16" x14ac:dyDescent="0.3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s="2">
        <f t="shared" si="113"/>
        <v>2036100000</v>
      </c>
      <c r="K1462" s="2">
        <f t="shared" si="110"/>
        <v>2340400000</v>
      </c>
      <c r="L1462" s="2">
        <f t="shared" si="111"/>
        <v>304300000</v>
      </c>
      <c r="M1462" s="10">
        <f t="shared" si="114"/>
        <v>0.58058594428319821</v>
      </c>
      <c r="N1462" s="10">
        <f t="shared" si="112"/>
        <v>7.5488080176626726E-2</v>
      </c>
      <c r="O1462" t="s">
        <v>288</v>
      </c>
      <c r="P1462" t="s">
        <v>18</v>
      </c>
    </row>
    <row r="1463" spans="1:16" x14ac:dyDescent="0.3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s="2">
        <f t="shared" si="113"/>
        <v>1645800000</v>
      </c>
      <c r="K1463" s="2">
        <f t="shared" si="110"/>
        <v>2537200000</v>
      </c>
      <c r="L1463" s="2">
        <f t="shared" si="111"/>
        <v>891400000</v>
      </c>
      <c r="M1463" s="10">
        <f t="shared" si="114"/>
        <v>0.59700228240664488</v>
      </c>
      <c r="N1463" s="10">
        <f t="shared" si="112"/>
        <v>0.20974611167321583</v>
      </c>
      <c r="O1463" t="s">
        <v>288</v>
      </c>
      <c r="P1463" t="s">
        <v>18</v>
      </c>
    </row>
    <row r="1464" spans="1:16" x14ac:dyDescent="0.3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s="2">
        <f t="shared" si="113"/>
        <v>1731200000</v>
      </c>
      <c r="K1464" s="2">
        <f t="shared" si="110"/>
        <v>2491300000</v>
      </c>
      <c r="L1464" s="2">
        <f t="shared" si="111"/>
        <v>760100000</v>
      </c>
      <c r="M1464" s="10">
        <f t="shared" si="114"/>
        <v>0.60690881629272331</v>
      </c>
      <c r="N1464" s="10">
        <f t="shared" si="112"/>
        <v>0.18516894443226389</v>
      </c>
      <c r="O1464" t="s">
        <v>288</v>
      </c>
      <c r="P1464" t="s">
        <v>18</v>
      </c>
    </row>
    <row r="1465" spans="1:16" x14ac:dyDescent="0.3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s="2">
        <f t="shared" si="113"/>
        <v>4250446000</v>
      </c>
      <c r="K1465" s="2">
        <f t="shared" si="110"/>
        <v>7356972000</v>
      </c>
      <c r="L1465" s="2">
        <f t="shared" si="111"/>
        <v>3106526000</v>
      </c>
      <c r="M1465" s="10">
        <f t="shared" si="114"/>
        <v>0.28429037189820128</v>
      </c>
      <c r="N1465" s="10">
        <f t="shared" si="112"/>
        <v>0.1200433319375732</v>
      </c>
      <c r="O1465" t="s">
        <v>256</v>
      </c>
      <c r="P1465" t="s">
        <v>18</v>
      </c>
    </row>
    <row r="1466" spans="1:16" x14ac:dyDescent="0.3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s="2">
        <f t="shared" si="113"/>
        <v>4467089000</v>
      </c>
      <c r="K1466" s="2">
        <f t="shared" si="110"/>
        <v>7817659000</v>
      </c>
      <c r="L1466" s="2">
        <f t="shared" si="111"/>
        <v>3350570000</v>
      </c>
      <c r="M1466" s="10">
        <f t="shared" si="114"/>
        <v>0.2850798841951937</v>
      </c>
      <c r="N1466" s="10">
        <f t="shared" si="112"/>
        <v>0.12218237039859246</v>
      </c>
      <c r="O1466" t="s">
        <v>256</v>
      </c>
      <c r="P1466" t="s">
        <v>18</v>
      </c>
    </row>
    <row r="1467" spans="1:16" x14ac:dyDescent="0.3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s="2">
        <f t="shared" si="113"/>
        <v>4695384000</v>
      </c>
      <c r="K1467" s="2">
        <f t="shared" si="110"/>
        <v>8301885000</v>
      </c>
      <c r="L1467" s="2">
        <f t="shared" si="111"/>
        <v>3606501000</v>
      </c>
      <c r="M1467" s="10">
        <f t="shared" si="114"/>
        <v>0.28549999317362884</v>
      </c>
      <c r="N1467" s="10">
        <f t="shared" si="112"/>
        <v>0.1240267735436814</v>
      </c>
      <c r="O1467" t="s">
        <v>256</v>
      </c>
      <c r="P1467" t="s">
        <v>18</v>
      </c>
    </row>
    <row r="1468" spans="1:16" x14ac:dyDescent="0.3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s="2">
        <f t="shared" si="113"/>
        <v>5205715000</v>
      </c>
      <c r="K1468" s="2">
        <f t="shared" si="110"/>
        <v>8910415000</v>
      </c>
      <c r="L1468" s="2">
        <f t="shared" si="111"/>
        <v>3704700000</v>
      </c>
      <c r="M1468" s="10">
        <f t="shared" si="114"/>
        <v>0.28794418654191523</v>
      </c>
      <c r="N1468" s="10">
        <f t="shared" si="112"/>
        <v>0.11971909589865716</v>
      </c>
      <c r="O1468" t="s">
        <v>256</v>
      </c>
      <c r="P1468" t="s">
        <v>18</v>
      </c>
    </row>
    <row r="1469" spans="1:16" x14ac:dyDescent="0.3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s="2">
        <f t="shared" si="113"/>
        <v>787329000</v>
      </c>
      <c r="K1469" s="2">
        <f t="shared" si="110"/>
        <v>1633834000</v>
      </c>
      <c r="L1469" s="2">
        <f t="shared" si="111"/>
        <v>846505000</v>
      </c>
      <c r="M1469" s="10">
        <f t="shared" si="114"/>
        <v>0.45516832910063643</v>
      </c>
      <c r="N1469" s="10">
        <f t="shared" si="112"/>
        <v>0.23582705857837102</v>
      </c>
      <c r="O1469" t="s">
        <v>47</v>
      </c>
      <c r="P1469" t="s">
        <v>46</v>
      </c>
    </row>
    <row r="1470" spans="1:16" x14ac:dyDescent="0.3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s="2">
        <f t="shared" si="113"/>
        <v>819711000</v>
      </c>
      <c r="K1470" s="2">
        <f t="shared" si="110"/>
        <v>1655487000</v>
      </c>
      <c r="L1470" s="2">
        <f t="shared" si="111"/>
        <v>835776000</v>
      </c>
      <c r="M1470" s="10">
        <f t="shared" si="114"/>
        <v>0.47377422298843275</v>
      </c>
      <c r="N1470" s="10">
        <f t="shared" si="112"/>
        <v>0.23918588608208965</v>
      </c>
      <c r="O1470" t="s">
        <v>47</v>
      </c>
      <c r="P1470" t="s">
        <v>46</v>
      </c>
    </row>
    <row r="1471" spans="1:16" x14ac:dyDescent="0.3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s="2">
        <f t="shared" si="113"/>
        <v>855908000</v>
      </c>
      <c r="K1471" s="2">
        <f t="shared" si="110"/>
        <v>1716711000</v>
      </c>
      <c r="L1471" s="2">
        <f t="shared" si="111"/>
        <v>860803000</v>
      </c>
      <c r="M1471" s="10">
        <f t="shared" si="114"/>
        <v>0.47421711308681125</v>
      </c>
      <c r="N1471" s="10">
        <f t="shared" si="112"/>
        <v>0.23778464377316064</v>
      </c>
      <c r="O1471" t="s">
        <v>47</v>
      </c>
      <c r="P1471" t="s">
        <v>46</v>
      </c>
    </row>
    <row r="1472" spans="1:16" x14ac:dyDescent="0.3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s="2">
        <f t="shared" si="113"/>
        <v>907024000</v>
      </c>
      <c r="K1472" s="2">
        <f t="shared" si="110"/>
        <v>1749853000</v>
      </c>
      <c r="L1472" s="2">
        <f t="shared" si="111"/>
        <v>842829000</v>
      </c>
      <c r="M1472" s="10">
        <f t="shared" si="114"/>
        <v>0.46463696192179371</v>
      </c>
      <c r="N1472" s="10">
        <f t="shared" si="112"/>
        <v>0.22379565939515117</v>
      </c>
      <c r="O1472" t="s">
        <v>47</v>
      </c>
      <c r="P1472" t="s">
        <v>46</v>
      </c>
    </row>
    <row r="1473" spans="1:16" x14ac:dyDescent="0.3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s="2">
        <f t="shared" si="113"/>
        <v>3731300000</v>
      </c>
      <c r="K1473" s="2">
        <f t="shared" si="110"/>
        <v>5295500000</v>
      </c>
      <c r="L1473" s="2">
        <f t="shared" si="111"/>
        <v>1564200000</v>
      </c>
      <c r="M1473" s="10">
        <f t="shared" si="114"/>
        <v>0.42330474264382612</v>
      </c>
      <c r="N1473" s="10">
        <f t="shared" si="112"/>
        <v>0.1250369707191904</v>
      </c>
      <c r="O1473" t="s">
        <v>29</v>
      </c>
      <c r="P1473" t="s">
        <v>24</v>
      </c>
    </row>
    <row r="1474" spans="1:16" x14ac:dyDescent="0.3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s="2">
        <f t="shared" si="113"/>
        <v>3841800000</v>
      </c>
      <c r="K1474" s="2">
        <f t="shared" ref="K1474:K1537" si="115">E1474 - F1474</f>
        <v>5529100000</v>
      </c>
      <c r="L1474" s="2">
        <f t="shared" ref="L1474:L1537" si="116">K1474 - J1474</f>
        <v>1687300000</v>
      </c>
      <c r="M1474" s="10">
        <f t="shared" si="114"/>
        <v>0.422381458026172</v>
      </c>
      <c r="N1474" s="10">
        <f t="shared" ref="N1474:N1537" si="117">L1474 / E1474</f>
        <v>0.1288969695117759</v>
      </c>
      <c r="O1474" t="s">
        <v>29</v>
      </c>
      <c r="P1474" t="s">
        <v>24</v>
      </c>
    </row>
    <row r="1475" spans="1:16" x14ac:dyDescent="0.3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s="2">
        <f t="shared" ref="J1475:J1538" si="118">G1475 + H1475 + I1475</f>
        <v>5587200000</v>
      </c>
      <c r="K1475" s="2">
        <f t="shared" si="115"/>
        <v>7492000000</v>
      </c>
      <c r="L1475" s="2">
        <f t="shared" si="116"/>
        <v>1904800000</v>
      </c>
      <c r="M1475" s="10">
        <f t="shared" ref="M1475:M1538" si="119">1-(F1475/E1475)</f>
        <v>0.44358658582796517</v>
      </c>
      <c r="N1475" s="10">
        <f t="shared" si="117"/>
        <v>0.11277946191739295</v>
      </c>
      <c r="O1475" t="s">
        <v>29</v>
      </c>
      <c r="P1475" t="s">
        <v>24</v>
      </c>
    </row>
    <row r="1476" spans="1:16" x14ac:dyDescent="0.3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s="2">
        <f t="shared" si="118"/>
        <v>5304400000</v>
      </c>
      <c r="K1476" s="2">
        <f t="shared" si="115"/>
        <v>7755900000</v>
      </c>
      <c r="L1476" s="2">
        <f t="shared" si="116"/>
        <v>2451500000</v>
      </c>
      <c r="M1476" s="10">
        <f t="shared" si="119"/>
        <v>0.45715986655192331</v>
      </c>
      <c r="N1476" s="10">
        <f t="shared" si="117"/>
        <v>0.14449998231695096</v>
      </c>
      <c r="O1476" t="s">
        <v>29</v>
      </c>
      <c r="P1476" t="s">
        <v>24</v>
      </c>
    </row>
    <row r="1477" spans="1:16" x14ac:dyDescent="0.3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s="2">
        <f t="shared" si="118"/>
        <v>455000000</v>
      </c>
      <c r="K1477" s="2">
        <f t="shared" si="115"/>
        <v>751000000</v>
      </c>
      <c r="L1477" s="2">
        <f t="shared" si="116"/>
        <v>296000000</v>
      </c>
      <c r="M1477" s="10">
        <f t="shared" si="119"/>
        <v>0.98427260812581918</v>
      </c>
      <c r="N1477" s="10">
        <f t="shared" si="117"/>
        <v>0.38794233289646135</v>
      </c>
      <c r="O1477" t="s">
        <v>76</v>
      </c>
      <c r="P1477" t="s">
        <v>18</v>
      </c>
    </row>
    <row r="1478" spans="1:16" x14ac:dyDescent="0.3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s="2">
        <f t="shared" si="118"/>
        <v>633000000</v>
      </c>
      <c r="K1478" s="2">
        <f t="shared" si="115"/>
        <v>927000000</v>
      </c>
      <c r="L1478" s="2">
        <f t="shared" si="116"/>
        <v>294000000</v>
      </c>
      <c r="M1478" s="10">
        <f t="shared" si="119"/>
        <v>0.98095238095238091</v>
      </c>
      <c r="N1478" s="10">
        <f t="shared" si="117"/>
        <v>0.31111111111111112</v>
      </c>
      <c r="O1478" t="s">
        <v>76</v>
      </c>
      <c r="P1478" t="s">
        <v>18</v>
      </c>
    </row>
    <row r="1479" spans="1:16" x14ac:dyDescent="0.3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s="2">
        <f t="shared" si="118"/>
        <v>866000000</v>
      </c>
      <c r="K1479" s="2">
        <f t="shared" si="115"/>
        <v>1206000000</v>
      </c>
      <c r="L1479" s="2">
        <f t="shared" si="116"/>
        <v>340000000</v>
      </c>
      <c r="M1479" s="10">
        <f t="shared" si="119"/>
        <v>0.9678972712680578</v>
      </c>
      <c r="N1479" s="10">
        <f t="shared" si="117"/>
        <v>0.27287319422150885</v>
      </c>
      <c r="O1479" t="s">
        <v>76</v>
      </c>
      <c r="P1479" t="s">
        <v>18</v>
      </c>
    </row>
    <row r="1480" spans="1:16" x14ac:dyDescent="0.3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s="2">
        <f t="shared" si="118"/>
        <v>1202000000</v>
      </c>
      <c r="K1480" s="2">
        <f t="shared" si="115"/>
        <v>1434000000</v>
      </c>
      <c r="L1480" s="2">
        <f t="shared" si="116"/>
        <v>232000000</v>
      </c>
      <c r="M1480" s="10">
        <f t="shared" si="119"/>
        <v>0.96112600536193027</v>
      </c>
      <c r="N1480" s="10">
        <f t="shared" si="117"/>
        <v>0.15549597855227881</v>
      </c>
      <c r="O1480" t="s">
        <v>76</v>
      </c>
      <c r="P1480" t="s">
        <v>18</v>
      </c>
    </row>
    <row r="1481" spans="1:16" x14ac:dyDescent="0.3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s="2">
        <f t="shared" si="118"/>
        <v>7578000000</v>
      </c>
      <c r="K1481" s="2">
        <f t="shared" si="115"/>
        <v>12884000000</v>
      </c>
      <c r="L1481" s="2">
        <f t="shared" si="116"/>
        <v>5306000000</v>
      </c>
      <c r="M1481" s="10">
        <f t="shared" si="119"/>
        <v>0.49192470696040624</v>
      </c>
      <c r="N1481" s="10">
        <f t="shared" si="117"/>
        <v>0.2025886754992173</v>
      </c>
      <c r="O1481" t="s">
        <v>49</v>
      </c>
      <c r="P1481" t="s">
        <v>46</v>
      </c>
    </row>
    <row r="1482" spans="1:16" x14ac:dyDescent="0.3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s="2">
        <f t="shared" si="118"/>
        <v>7846000000</v>
      </c>
      <c r="K1482" s="2">
        <f t="shared" si="115"/>
        <v>13304000000</v>
      </c>
      <c r="L1482" s="2">
        <f t="shared" si="116"/>
        <v>5458000000</v>
      </c>
      <c r="M1482" s="10">
        <f t="shared" si="119"/>
        <v>0.48958563332597338</v>
      </c>
      <c r="N1482" s="10">
        <f t="shared" si="117"/>
        <v>0.20085375726797675</v>
      </c>
      <c r="O1482" t="s">
        <v>49</v>
      </c>
      <c r="P1482" t="s">
        <v>46</v>
      </c>
    </row>
    <row r="1483" spans="1:16" x14ac:dyDescent="0.3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s="2">
        <f t="shared" si="118"/>
        <v>7979000000</v>
      </c>
      <c r="K1483" s="2">
        <f t="shared" si="115"/>
        <v>13092000000</v>
      </c>
      <c r="L1483" s="2">
        <f t="shared" si="116"/>
        <v>5113000000</v>
      </c>
      <c r="M1483" s="10">
        <f t="shared" si="119"/>
        <v>0.48823419727764306</v>
      </c>
      <c r="N1483" s="10">
        <f t="shared" si="117"/>
        <v>0.19067685996643668</v>
      </c>
      <c r="O1483" t="s">
        <v>49</v>
      </c>
      <c r="P1483" t="s">
        <v>46</v>
      </c>
    </row>
    <row r="1484" spans="1:16" x14ac:dyDescent="0.3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s="2">
        <f t="shared" si="118"/>
        <v>8139000000</v>
      </c>
      <c r="K1484" s="2">
        <f t="shared" si="115"/>
        <v>12555000000</v>
      </c>
      <c r="L1484" s="2">
        <f t="shared" si="116"/>
        <v>4416000000</v>
      </c>
      <c r="M1484" s="10">
        <f t="shared" si="119"/>
        <v>0.45447963800904978</v>
      </c>
      <c r="N1484" s="10">
        <f t="shared" si="117"/>
        <v>0.15985520361990951</v>
      </c>
      <c r="O1484" t="s">
        <v>49</v>
      </c>
      <c r="P1484" t="s">
        <v>46</v>
      </c>
    </row>
    <row r="1485" spans="1:16" x14ac:dyDescent="0.3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s="2">
        <f t="shared" si="118"/>
        <v>1129262000</v>
      </c>
      <c r="K1485" s="2">
        <f t="shared" si="115"/>
        <v>1566054000</v>
      </c>
      <c r="L1485" s="2">
        <f t="shared" si="116"/>
        <v>436792000</v>
      </c>
      <c r="M1485" s="10">
        <f t="shared" si="119"/>
        <v>0.33576623242969739</v>
      </c>
      <c r="N1485" s="10">
        <f t="shared" si="117"/>
        <v>9.3649391525089401E-2</v>
      </c>
      <c r="O1485" t="s">
        <v>516</v>
      </c>
      <c r="P1485" t="s">
        <v>18</v>
      </c>
    </row>
    <row r="1486" spans="1:16" x14ac:dyDescent="0.3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s="2">
        <f t="shared" si="118"/>
        <v>1238959000</v>
      </c>
      <c r="K1486" s="2">
        <f t="shared" si="115"/>
        <v>1753609000</v>
      </c>
      <c r="L1486" s="2">
        <f t="shared" si="116"/>
        <v>514650000</v>
      </c>
      <c r="M1486" s="10">
        <f t="shared" si="119"/>
        <v>0.33953191459700927</v>
      </c>
      <c r="N1486" s="10">
        <f t="shared" si="117"/>
        <v>9.9645987131310815E-2</v>
      </c>
      <c r="O1486" t="s">
        <v>516</v>
      </c>
      <c r="P1486" t="s">
        <v>18</v>
      </c>
    </row>
    <row r="1487" spans="1:16" x14ac:dyDescent="0.3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s="2">
        <f t="shared" si="118"/>
        <v>1360943000</v>
      </c>
      <c r="K1487" s="2">
        <f t="shared" si="115"/>
        <v>1950415000</v>
      </c>
      <c r="L1487" s="2">
        <f t="shared" si="116"/>
        <v>589472000</v>
      </c>
      <c r="M1487" s="10">
        <f t="shared" si="119"/>
        <v>0.34147624662645104</v>
      </c>
      <c r="N1487" s="10">
        <f t="shared" si="117"/>
        <v>0.10320402891250702</v>
      </c>
      <c r="O1487" t="s">
        <v>516</v>
      </c>
      <c r="P1487" t="s">
        <v>18</v>
      </c>
    </row>
    <row r="1488" spans="1:16" x14ac:dyDescent="0.3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s="2">
        <f t="shared" si="118"/>
        <v>1492666000</v>
      </c>
      <c r="K1488" s="2">
        <f t="shared" si="115"/>
        <v>2143174000</v>
      </c>
      <c r="L1488" s="2">
        <f t="shared" si="116"/>
        <v>650508000</v>
      </c>
      <c r="M1488" s="10">
        <f t="shared" si="119"/>
        <v>0.34420165270833225</v>
      </c>
      <c r="N1488" s="10">
        <f t="shared" si="117"/>
        <v>0.10447398517338854</v>
      </c>
      <c r="O1488" t="s">
        <v>516</v>
      </c>
      <c r="P1488" t="s">
        <v>18</v>
      </c>
    </row>
    <row r="1489" spans="1:16" x14ac:dyDescent="0.3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s="2">
        <f t="shared" si="118"/>
        <v>983000000</v>
      </c>
      <c r="K1489" s="2">
        <f t="shared" si="115"/>
        <v>2358000000</v>
      </c>
      <c r="L1489" s="2">
        <f t="shared" si="116"/>
        <v>1375000000</v>
      </c>
      <c r="M1489" s="10">
        <f t="shared" si="119"/>
        <v>6.8598359224995686E-2</v>
      </c>
      <c r="N1489" s="10">
        <f t="shared" si="117"/>
        <v>4.0001163670215861E-2</v>
      </c>
      <c r="O1489" t="s">
        <v>123</v>
      </c>
      <c r="P1489" t="s">
        <v>35</v>
      </c>
    </row>
    <row r="1490" spans="1:16" x14ac:dyDescent="0.3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s="2">
        <f t="shared" si="118"/>
        <v>1255000000</v>
      </c>
      <c r="K1490" s="2">
        <f t="shared" si="115"/>
        <v>2685000000</v>
      </c>
      <c r="L1490" s="2">
        <f t="shared" si="116"/>
        <v>1430000000</v>
      </c>
      <c r="M1490" s="10">
        <f t="shared" si="119"/>
        <v>7.1447578499201692E-2</v>
      </c>
      <c r="N1490" s="10">
        <f t="shared" si="117"/>
        <v>3.8052155401809472E-2</v>
      </c>
      <c r="O1490" t="s">
        <v>123</v>
      </c>
      <c r="P1490" t="s">
        <v>35</v>
      </c>
    </row>
    <row r="1491" spans="1:16" x14ac:dyDescent="0.3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s="2">
        <f t="shared" si="118"/>
        <v>1748000000</v>
      </c>
      <c r="K1491" s="2">
        <f t="shared" si="115"/>
        <v>3917000000</v>
      </c>
      <c r="L1491" s="2">
        <f t="shared" si="116"/>
        <v>2169000000</v>
      </c>
      <c r="M1491" s="10">
        <f t="shared" si="119"/>
        <v>9.4675271312208431E-2</v>
      </c>
      <c r="N1491" s="10">
        <f t="shared" si="117"/>
        <v>5.2425494887970416E-2</v>
      </c>
      <c r="O1491" t="s">
        <v>123</v>
      </c>
      <c r="P1491" t="s">
        <v>35</v>
      </c>
    </row>
    <row r="1492" spans="1:16" x14ac:dyDescent="0.3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s="2">
        <f t="shared" si="118"/>
        <v>1864000000</v>
      </c>
      <c r="K1492" s="2">
        <f t="shared" si="115"/>
        <v>4697000000</v>
      </c>
      <c r="L1492" s="2">
        <f t="shared" si="116"/>
        <v>2833000000</v>
      </c>
      <c r="M1492" s="10">
        <f t="shared" si="119"/>
        <v>0.12735554892763212</v>
      </c>
      <c r="N1492" s="10">
        <f t="shared" si="117"/>
        <v>7.6814619994034869E-2</v>
      </c>
      <c r="O1492" t="s">
        <v>123</v>
      </c>
      <c r="P1492" t="s">
        <v>35</v>
      </c>
    </row>
    <row r="1493" spans="1:16" x14ac:dyDescent="0.3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s="2">
        <f t="shared" si="118"/>
        <v>2120000000</v>
      </c>
      <c r="K1493" s="2">
        <f t="shared" si="115"/>
        <v>3764000000</v>
      </c>
      <c r="L1493" s="2">
        <f t="shared" si="116"/>
        <v>1644000000</v>
      </c>
      <c r="M1493" s="10">
        <f t="shared" si="119"/>
        <v>0.12627058941930291</v>
      </c>
      <c r="N1493" s="10">
        <f t="shared" si="117"/>
        <v>5.5151128853701901E-2</v>
      </c>
      <c r="O1493" t="s">
        <v>340</v>
      </c>
      <c r="P1493" t="s">
        <v>82</v>
      </c>
    </row>
    <row r="1494" spans="1:16" x14ac:dyDescent="0.3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s="2">
        <f t="shared" si="118"/>
        <v>2737000000</v>
      </c>
      <c r="K1494" s="2">
        <f t="shared" si="115"/>
        <v>3516000000</v>
      </c>
      <c r="L1494" s="2">
        <f t="shared" si="116"/>
        <v>779000000</v>
      </c>
      <c r="M1494" s="10">
        <f t="shared" si="119"/>
        <v>9.3508151378952742E-2</v>
      </c>
      <c r="N1494" s="10">
        <f t="shared" si="117"/>
        <v>2.0717534108135423E-2</v>
      </c>
      <c r="O1494" t="s">
        <v>340</v>
      </c>
      <c r="P1494" t="s">
        <v>82</v>
      </c>
    </row>
    <row r="1495" spans="1:16" x14ac:dyDescent="0.3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s="2">
        <f t="shared" si="118"/>
        <v>3324000000</v>
      </c>
      <c r="K1495" s="2">
        <f t="shared" si="115"/>
        <v>4960000000</v>
      </c>
      <c r="L1495" s="2">
        <f t="shared" si="116"/>
        <v>1636000000</v>
      </c>
      <c r="M1495" s="10">
        <f t="shared" si="119"/>
        <v>0.12206826963305684</v>
      </c>
      <c r="N1495" s="10">
        <f t="shared" si="117"/>
        <v>4.0262840548322791E-2</v>
      </c>
      <c r="O1495" t="s">
        <v>340</v>
      </c>
      <c r="P1495" t="s">
        <v>82</v>
      </c>
    </row>
    <row r="1496" spans="1:16" x14ac:dyDescent="0.3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s="2">
        <f t="shared" si="118"/>
        <v>3376000000</v>
      </c>
      <c r="K1496" s="2">
        <f t="shared" si="115"/>
        <v>6245000000</v>
      </c>
      <c r="L1496" s="2">
        <f t="shared" si="116"/>
        <v>2869000000</v>
      </c>
      <c r="M1496" s="10">
        <f t="shared" si="119"/>
        <v>0.21751245167357458</v>
      </c>
      <c r="N1496" s="10">
        <f t="shared" si="117"/>
        <v>9.9926857302079342E-2</v>
      </c>
      <c r="O1496" t="s">
        <v>340</v>
      </c>
      <c r="P1496" t="s">
        <v>82</v>
      </c>
    </row>
    <row r="1497" spans="1:16" x14ac:dyDescent="0.3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s="2">
        <f t="shared" si="118"/>
        <v>247597000</v>
      </c>
      <c r="K1497" s="2">
        <f t="shared" si="115"/>
        <v>604216000</v>
      </c>
      <c r="L1497" s="2">
        <f t="shared" si="116"/>
        <v>356619000</v>
      </c>
      <c r="M1497" s="10">
        <f t="shared" si="119"/>
        <v>0.33688140382491327</v>
      </c>
      <c r="N1497" s="10">
        <f t="shared" si="117"/>
        <v>0.19883337970301473</v>
      </c>
      <c r="O1497" t="s">
        <v>56</v>
      </c>
      <c r="P1497" t="s">
        <v>21</v>
      </c>
    </row>
    <row r="1498" spans="1:16" x14ac:dyDescent="0.3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s="2">
        <f t="shared" si="118"/>
        <v>312367000</v>
      </c>
      <c r="K1498" s="2">
        <f t="shared" si="115"/>
        <v>694867000</v>
      </c>
      <c r="L1498" s="2">
        <f t="shared" si="116"/>
        <v>382500000</v>
      </c>
      <c r="M1498" s="10">
        <f t="shared" si="119"/>
        <v>0.33661062682113352</v>
      </c>
      <c r="N1498" s="10">
        <f t="shared" si="117"/>
        <v>0.18529238654171742</v>
      </c>
      <c r="O1498" t="s">
        <v>56</v>
      </c>
      <c r="P1498" t="s">
        <v>21</v>
      </c>
    </row>
    <row r="1499" spans="1:16" x14ac:dyDescent="0.3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s="2">
        <f t="shared" si="118"/>
        <v>346345000</v>
      </c>
      <c r="K1499" s="2">
        <f t="shared" si="115"/>
        <v>777985000</v>
      </c>
      <c r="L1499" s="2">
        <f t="shared" si="116"/>
        <v>431640000</v>
      </c>
      <c r="M1499" s="10">
        <f t="shared" si="119"/>
        <v>0.31795018711606671</v>
      </c>
      <c r="N1499" s="10">
        <f t="shared" si="117"/>
        <v>0.17640445351360121</v>
      </c>
      <c r="O1499" t="s">
        <v>56</v>
      </c>
      <c r="P1499" t="s">
        <v>21</v>
      </c>
    </row>
    <row r="1500" spans="1:16" x14ac:dyDescent="0.3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s="2">
        <f t="shared" si="118"/>
        <v>390253000</v>
      </c>
      <c r="K1500" s="2">
        <f t="shared" si="115"/>
        <v>924360000</v>
      </c>
      <c r="L1500" s="2">
        <f t="shared" si="116"/>
        <v>534107000</v>
      </c>
      <c r="M1500" s="10">
        <f t="shared" si="119"/>
        <v>0.33255850516326257</v>
      </c>
      <c r="N1500" s="10">
        <f t="shared" si="117"/>
        <v>0.1921565467104101</v>
      </c>
      <c r="O1500" t="s">
        <v>56</v>
      </c>
      <c r="P1500" t="s">
        <v>21</v>
      </c>
    </row>
    <row r="1501" spans="1:16" x14ac:dyDescent="0.3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s="2">
        <f t="shared" si="118"/>
        <v>3681000000</v>
      </c>
      <c r="K1501" s="2">
        <f t="shared" si="115"/>
        <v>6368000000</v>
      </c>
      <c r="L1501" s="2">
        <f t="shared" si="116"/>
        <v>2687000000</v>
      </c>
      <c r="M1501" s="10">
        <f t="shared" si="119"/>
        <v>0.49653021442495127</v>
      </c>
      <c r="N1501" s="10">
        <f t="shared" si="117"/>
        <v>0.20951267056530215</v>
      </c>
      <c r="O1501" t="s">
        <v>33</v>
      </c>
      <c r="P1501" t="s">
        <v>21</v>
      </c>
    </row>
    <row r="1502" spans="1:16" x14ac:dyDescent="0.3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s="2">
        <f t="shared" si="118"/>
        <v>3380000000</v>
      </c>
      <c r="K1502" s="2">
        <f t="shared" si="115"/>
        <v>6364000000</v>
      </c>
      <c r="L1502" s="2">
        <f t="shared" si="116"/>
        <v>2984000000</v>
      </c>
      <c r="M1502" s="10">
        <f t="shared" si="119"/>
        <v>0.52142564522736579</v>
      </c>
      <c r="N1502" s="10">
        <f t="shared" si="117"/>
        <v>0.24448996312986482</v>
      </c>
      <c r="O1502" t="s">
        <v>33</v>
      </c>
      <c r="P1502" t="s">
        <v>21</v>
      </c>
    </row>
    <row r="1503" spans="1:16" x14ac:dyDescent="0.3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s="2">
        <f t="shared" si="118"/>
        <v>3201000000</v>
      </c>
      <c r="K1503" s="2">
        <f t="shared" si="115"/>
        <v>7427000000</v>
      </c>
      <c r="L1503" s="2">
        <f t="shared" si="116"/>
        <v>4226000000</v>
      </c>
      <c r="M1503" s="10">
        <f t="shared" si="119"/>
        <v>0.56933691069375247</v>
      </c>
      <c r="N1503" s="10">
        <f t="shared" si="117"/>
        <v>0.32395553852050596</v>
      </c>
      <c r="O1503" t="s">
        <v>33</v>
      </c>
      <c r="P1503" t="s">
        <v>21</v>
      </c>
    </row>
    <row r="1504" spans="1:16" x14ac:dyDescent="0.3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s="2">
        <f t="shared" si="118"/>
        <v>3028000000</v>
      </c>
      <c r="K1504" s="2">
        <f t="shared" si="115"/>
        <v>7560000000</v>
      </c>
      <c r="L1504" s="2">
        <f t="shared" si="116"/>
        <v>4532000000</v>
      </c>
      <c r="M1504" s="10">
        <f t="shared" si="119"/>
        <v>0.58153846153846156</v>
      </c>
      <c r="N1504" s="10">
        <f t="shared" si="117"/>
        <v>0.3486153846153846</v>
      </c>
      <c r="O1504" t="s">
        <v>33</v>
      </c>
      <c r="P1504" t="s">
        <v>21</v>
      </c>
    </row>
    <row r="1505" spans="1:16" x14ac:dyDescent="0.3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s="2">
        <f t="shared" si="118"/>
        <v>1165000000</v>
      </c>
      <c r="K1505" s="2">
        <f t="shared" si="115"/>
        <v>2218000000</v>
      </c>
      <c r="L1505" s="2">
        <f t="shared" si="116"/>
        <v>1053000000</v>
      </c>
      <c r="M1505" s="10">
        <f t="shared" si="119"/>
        <v>0.18125357522268526</v>
      </c>
      <c r="N1505" s="10">
        <f t="shared" si="117"/>
        <v>8.6050502574160331E-2</v>
      </c>
      <c r="O1505" t="s">
        <v>163</v>
      </c>
      <c r="P1505" t="s">
        <v>12</v>
      </c>
    </row>
    <row r="1506" spans="1:16" x14ac:dyDescent="0.3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s="2">
        <f t="shared" si="118"/>
        <v>1126000000</v>
      </c>
      <c r="K1506" s="2">
        <f t="shared" si="115"/>
        <v>1973000000</v>
      </c>
      <c r="L1506" s="2">
        <f t="shared" si="116"/>
        <v>847000000</v>
      </c>
      <c r="M1506" s="10">
        <f t="shared" si="119"/>
        <v>0.16300396563119635</v>
      </c>
      <c r="N1506" s="10">
        <f t="shared" si="117"/>
        <v>6.9976867151354927E-2</v>
      </c>
      <c r="O1506" t="s">
        <v>163</v>
      </c>
      <c r="P1506" t="s">
        <v>12</v>
      </c>
    </row>
    <row r="1507" spans="1:16" x14ac:dyDescent="0.3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s="2">
        <f t="shared" si="118"/>
        <v>1361000000</v>
      </c>
      <c r="K1507" s="2">
        <f t="shared" si="115"/>
        <v>2457000000</v>
      </c>
      <c r="L1507" s="2">
        <f t="shared" si="116"/>
        <v>1096000000</v>
      </c>
      <c r="M1507" s="10">
        <f t="shared" si="119"/>
        <v>0.17704280155642027</v>
      </c>
      <c r="N1507" s="10">
        <f t="shared" si="117"/>
        <v>7.8973915549791038E-2</v>
      </c>
      <c r="O1507" t="s">
        <v>163</v>
      </c>
      <c r="P1507" t="s">
        <v>12</v>
      </c>
    </row>
    <row r="1508" spans="1:16" x14ac:dyDescent="0.3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s="2">
        <f t="shared" si="118"/>
        <v>1304000000</v>
      </c>
      <c r="K1508" s="2">
        <f t="shared" si="115"/>
        <v>2444000000</v>
      </c>
      <c r="L1508" s="2">
        <f t="shared" si="116"/>
        <v>1140000000</v>
      </c>
      <c r="M1508" s="10">
        <f t="shared" si="119"/>
        <v>0.18207554198018328</v>
      </c>
      <c r="N1508" s="10">
        <f t="shared" si="117"/>
        <v>8.4928853460478279E-2</v>
      </c>
      <c r="O1508" t="s">
        <v>163</v>
      </c>
      <c r="P1508" t="s">
        <v>12</v>
      </c>
    </row>
    <row r="1509" spans="1:16" x14ac:dyDescent="0.3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s="2">
        <f t="shared" si="118"/>
        <v>670602000</v>
      </c>
      <c r="K1509" s="2">
        <f t="shared" si="115"/>
        <v>879297000</v>
      </c>
      <c r="L1509" s="2">
        <f t="shared" si="116"/>
        <v>208695000</v>
      </c>
      <c r="M1509" s="10">
        <f t="shared" si="119"/>
        <v>0.47920155690626465</v>
      </c>
      <c r="N1509" s="10">
        <f t="shared" si="117"/>
        <v>0.11373514173089741</v>
      </c>
      <c r="O1509" t="s">
        <v>288</v>
      </c>
      <c r="P1509" t="s">
        <v>18</v>
      </c>
    </row>
    <row r="1510" spans="1:16" x14ac:dyDescent="0.3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s="2">
        <f t="shared" si="118"/>
        <v>871572000</v>
      </c>
      <c r="K1510" s="2">
        <f t="shared" si="115"/>
        <v>1136670000</v>
      </c>
      <c r="L1510" s="2">
        <f t="shared" si="116"/>
        <v>265098000</v>
      </c>
      <c r="M1510" s="10">
        <f t="shared" si="119"/>
        <v>0.4874121535077921</v>
      </c>
      <c r="N1510" s="10">
        <f t="shared" si="117"/>
        <v>0.11367590159906452</v>
      </c>
      <c r="O1510" t="s">
        <v>288</v>
      </c>
      <c r="P1510" t="s">
        <v>18</v>
      </c>
    </row>
    <row r="1511" spans="1:16" x14ac:dyDescent="0.3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s="2">
        <f t="shared" si="118"/>
        <v>1158251000</v>
      </c>
      <c r="K1511" s="2">
        <f t="shared" si="115"/>
        <v>1512206000</v>
      </c>
      <c r="L1511" s="2">
        <f t="shared" si="116"/>
        <v>353955000</v>
      </c>
      <c r="M1511" s="10">
        <f t="shared" si="119"/>
        <v>0.49028034898536821</v>
      </c>
      <c r="N1511" s="10">
        <f t="shared" si="117"/>
        <v>0.11475763283912112</v>
      </c>
      <c r="O1511" t="s">
        <v>288</v>
      </c>
      <c r="P1511" t="s">
        <v>18</v>
      </c>
    </row>
    <row r="1512" spans="1:16" x14ac:dyDescent="0.3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s="2">
        <f t="shared" si="118"/>
        <v>1497000000</v>
      </c>
      <c r="K1512" s="2">
        <f t="shared" si="115"/>
        <v>1905547000</v>
      </c>
      <c r="L1512" s="2">
        <f t="shared" si="116"/>
        <v>408547000</v>
      </c>
      <c r="M1512" s="10">
        <f t="shared" si="119"/>
        <v>0.48079649525535828</v>
      </c>
      <c r="N1512" s="10">
        <f t="shared" si="117"/>
        <v>0.10308219411386384</v>
      </c>
      <c r="O1512" t="s">
        <v>288</v>
      </c>
      <c r="P1512" t="s">
        <v>18</v>
      </c>
    </row>
    <row r="1513" spans="1:16" x14ac:dyDescent="0.3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s="2">
        <f t="shared" si="118"/>
        <v>670602000</v>
      </c>
      <c r="K1513" s="2">
        <f t="shared" si="115"/>
        <v>879297000</v>
      </c>
      <c r="L1513" s="2">
        <f t="shared" si="116"/>
        <v>208695000</v>
      </c>
      <c r="M1513" s="10">
        <f t="shared" si="119"/>
        <v>0.47920155690626465</v>
      </c>
      <c r="N1513" s="10">
        <f t="shared" si="117"/>
        <v>0.11373514173089741</v>
      </c>
      <c r="O1513" t="s">
        <v>288</v>
      </c>
      <c r="P1513" t="s">
        <v>18</v>
      </c>
    </row>
    <row r="1514" spans="1:16" x14ac:dyDescent="0.3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s="2">
        <f t="shared" si="118"/>
        <v>871572000</v>
      </c>
      <c r="K1514" s="2">
        <f t="shared" si="115"/>
        <v>1136670000</v>
      </c>
      <c r="L1514" s="2">
        <f t="shared" si="116"/>
        <v>265098000</v>
      </c>
      <c r="M1514" s="10">
        <f t="shared" si="119"/>
        <v>0.4874121535077921</v>
      </c>
      <c r="N1514" s="10">
        <f t="shared" si="117"/>
        <v>0.11367590159906452</v>
      </c>
      <c r="O1514" t="s">
        <v>288</v>
      </c>
      <c r="P1514" t="s">
        <v>18</v>
      </c>
    </row>
    <row r="1515" spans="1:16" x14ac:dyDescent="0.3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s="2">
        <f t="shared" si="118"/>
        <v>1158251000</v>
      </c>
      <c r="K1515" s="2">
        <f t="shared" si="115"/>
        <v>1512206000</v>
      </c>
      <c r="L1515" s="2">
        <f t="shared" si="116"/>
        <v>353955000</v>
      </c>
      <c r="M1515" s="10">
        <f t="shared" si="119"/>
        <v>0.49028034898536821</v>
      </c>
      <c r="N1515" s="10">
        <f t="shared" si="117"/>
        <v>0.11475763283912112</v>
      </c>
      <c r="O1515" t="s">
        <v>288</v>
      </c>
      <c r="P1515" t="s">
        <v>18</v>
      </c>
    </row>
    <row r="1516" spans="1:16" x14ac:dyDescent="0.3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s="2">
        <f t="shared" si="118"/>
        <v>1497000000</v>
      </c>
      <c r="K1516" s="2">
        <f t="shared" si="115"/>
        <v>1905547000</v>
      </c>
      <c r="L1516" s="2">
        <f t="shared" si="116"/>
        <v>408547000</v>
      </c>
      <c r="M1516" s="10">
        <f t="shared" si="119"/>
        <v>0.48079649525535828</v>
      </c>
      <c r="N1516" s="10">
        <f t="shared" si="117"/>
        <v>0.10308219411386384</v>
      </c>
      <c r="O1516" t="s">
        <v>288</v>
      </c>
      <c r="P1516" t="s">
        <v>18</v>
      </c>
    </row>
    <row r="1517" spans="1:16" x14ac:dyDescent="0.3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s="2">
        <f t="shared" si="118"/>
        <v>17970000000</v>
      </c>
      <c r="K1517" s="2">
        <f t="shared" si="115"/>
        <v>19332000000</v>
      </c>
      <c r="L1517" s="2">
        <f t="shared" si="116"/>
        <v>1362000000</v>
      </c>
      <c r="M1517" s="10">
        <f t="shared" si="119"/>
        <v>0.52034883720930236</v>
      </c>
      <c r="N1517" s="10">
        <f t="shared" si="117"/>
        <v>3.6660206718346251E-2</v>
      </c>
      <c r="O1517" t="s">
        <v>13</v>
      </c>
      <c r="P1517" t="s">
        <v>12</v>
      </c>
    </row>
    <row r="1518" spans="1:16" x14ac:dyDescent="0.3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s="2">
        <f t="shared" si="118"/>
        <v>19318000000</v>
      </c>
      <c r="K1518" s="2">
        <f t="shared" si="115"/>
        <v>21087000000</v>
      </c>
      <c r="L1518" s="2">
        <f t="shared" si="116"/>
        <v>1769000000</v>
      </c>
      <c r="M1518" s="10">
        <f t="shared" si="119"/>
        <v>0.5508764596776301</v>
      </c>
      <c r="N1518" s="10">
        <f t="shared" si="117"/>
        <v>4.6213328456856238E-2</v>
      </c>
      <c r="O1518" t="s">
        <v>13</v>
      </c>
      <c r="P1518" t="s">
        <v>12</v>
      </c>
    </row>
    <row r="1519" spans="1:16" x14ac:dyDescent="0.3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s="2">
        <f t="shared" si="118"/>
        <v>19474000000</v>
      </c>
      <c r="K1519" s="2">
        <f t="shared" si="115"/>
        <v>22290000000</v>
      </c>
      <c r="L1519" s="2">
        <f t="shared" si="116"/>
        <v>2816000000</v>
      </c>
      <c r="M1519" s="10">
        <f t="shared" si="119"/>
        <v>0.57299298218554795</v>
      </c>
      <c r="N1519" s="10">
        <f t="shared" si="117"/>
        <v>7.2388884604508888E-2</v>
      </c>
      <c r="O1519" t="s">
        <v>13</v>
      </c>
      <c r="P1519" t="s">
        <v>12</v>
      </c>
    </row>
    <row r="1520" spans="1:16" x14ac:dyDescent="0.3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s="2">
        <f t="shared" si="118"/>
        <v>20242000000</v>
      </c>
      <c r="K1520" s="2">
        <f t="shared" si="115"/>
        <v>25734000000</v>
      </c>
      <c r="L1520" s="2">
        <f t="shared" si="116"/>
        <v>5492000000</v>
      </c>
      <c r="M1520" s="10">
        <f t="shared" si="119"/>
        <v>0.67964293260088737</v>
      </c>
      <c r="N1520" s="10">
        <f t="shared" si="117"/>
        <v>0.14504542573420665</v>
      </c>
      <c r="O1520" t="s">
        <v>13</v>
      </c>
      <c r="P1520" t="s">
        <v>12</v>
      </c>
    </row>
    <row r="1521" spans="1:16" x14ac:dyDescent="0.3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s="2">
        <f t="shared" si="118"/>
        <v>404036000</v>
      </c>
      <c r="K1521" s="2">
        <f t="shared" si="115"/>
        <v>471296000</v>
      </c>
      <c r="L1521" s="2">
        <f t="shared" si="116"/>
        <v>67260000</v>
      </c>
      <c r="M1521" s="10">
        <f t="shared" si="119"/>
        <v>0.65767249222731405</v>
      </c>
      <c r="N1521" s="10">
        <f t="shared" si="117"/>
        <v>9.3858322216206255E-2</v>
      </c>
      <c r="O1521" t="s">
        <v>233</v>
      </c>
      <c r="P1521" t="s">
        <v>51</v>
      </c>
    </row>
    <row r="1522" spans="1:16" x14ac:dyDescent="0.3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s="2">
        <f t="shared" si="118"/>
        <v>383394000</v>
      </c>
      <c r="K1522" s="2">
        <f t="shared" si="115"/>
        <v>500314000</v>
      </c>
      <c r="L1522" s="2">
        <f t="shared" si="116"/>
        <v>116920000</v>
      </c>
      <c r="M1522" s="10">
        <f t="shared" si="119"/>
        <v>0.6592395042467909</v>
      </c>
      <c r="N1522" s="10">
        <f t="shared" si="117"/>
        <v>0.1540598161085534</v>
      </c>
      <c r="O1522" t="s">
        <v>233</v>
      </c>
      <c r="P1522" t="s">
        <v>51</v>
      </c>
    </row>
    <row r="1523" spans="1:16" x14ac:dyDescent="0.3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s="2">
        <f t="shared" si="118"/>
        <v>420541000</v>
      </c>
      <c r="K1523" s="2">
        <f t="shared" si="115"/>
        <v>547305000</v>
      </c>
      <c r="L1523" s="2">
        <f t="shared" si="116"/>
        <v>126764000</v>
      </c>
      <c r="M1523" s="10">
        <f t="shared" si="119"/>
        <v>0.66903939387271616</v>
      </c>
      <c r="N1523" s="10">
        <f t="shared" si="117"/>
        <v>0.1549595010549529</v>
      </c>
      <c r="O1523" t="s">
        <v>233</v>
      </c>
      <c r="P1523" t="s">
        <v>51</v>
      </c>
    </row>
    <row r="1524" spans="1:16" x14ac:dyDescent="0.3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s="2">
        <f t="shared" si="118"/>
        <v>453010000</v>
      </c>
      <c r="K1524" s="2">
        <f t="shared" si="115"/>
        <v>612601000</v>
      </c>
      <c r="L1524" s="2">
        <f t="shared" si="116"/>
        <v>159591000</v>
      </c>
      <c r="M1524" s="10">
        <f t="shared" si="119"/>
        <v>0.68474735032493594</v>
      </c>
      <c r="N1524" s="10">
        <f t="shared" si="117"/>
        <v>0.17838611818411471</v>
      </c>
      <c r="O1524" t="s">
        <v>233</v>
      </c>
      <c r="P1524" t="s">
        <v>51</v>
      </c>
    </row>
    <row r="1525" spans="1:16" x14ac:dyDescent="0.3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s="2">
        <f t="shared" si="118"/>
        <v>488880000</v>
      </c>
      <c r="K1525" s="2">
        <f t="shared" si="115"/>
        <v>783674000</v>
      </c>
      <c r="L1525" s="2">
        <f t="shared" si="116"/>
        <v>294794000</v>
      </c>
      <c r="M1525" s="10">
        <f t="shared" si="119"/>
        <v>0.35296560396638943</v>
      </c>
      <c r="N1525" s="10">
        <f t="shared" si="117"/>
        <v>0.13277477912456942</v>
      </c>
      <c r="O1525" t="s">
        <v>78</v>
      </c>
      <c r="P1525" t="s">
        <v>18</v>
      </c>
    </row>
    <row r="1526" spans="1:16" x14ac:dyDescent="0.3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s="2">
        <f t="shared" si="118"/>
        <v>596390000</v>
      </c>
      <c r="K1526" s="2">
        <f t="shared" si="115"/>
        <v>941248000</v>
      </c>
      <c r="L1526" s="2">
        <f t="shared" si="116"/>
        <v>344858000</v>
      </c>
      <c r="M1526" s="10">
        <f t="shared" si="119"/>
        <v>0.35245170231257483</v>
      </c>
      <c r="N1526" s="10">
        <f t="shared" si="117"/>
        <v>0.12913258690176227</v>
      </c>
      <c r="O1526" t="s">
        <v>78</v>
      </c>
      <c r="P1526" t="s">
        <v>18</v>
      </c>
    </row>
    <row r="1527" spans="1:16" x14ac:dyDescent="0.3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s="2">
        <f t="shared" si="118"/>
        <v>712006000</v>
      </c>
      <c r="K1527" s="2">
        <f t="shared" si="115"/>
        <v>1136787000</v>
      </c>
      <c r="L1527" s="2">
        <f t="shared" si="116"/>
        <v>424781000</v>
      </c>
      <c r="M1527" s="10">
        <f t="shared" si="119"/>
        <v>0.35071199854135704</v>
      </c>
      <c r="N1527" s="10">
        <f t="shared" si="117"/>
        <v>0.13104987429694059</v>
      </c>
      <c r="O1527" t="s">
        <v>78</v>
      </c>
      <c r="P1527" t="s">
        <v>18</v>
      </c>
    </row>
    <row r="1528" spans="1:16" x14ac:dyDescent="0.3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s="2">
        <f t="shared" si="118"/>
        <v>863354000</v>
      </c>
      <c r="K1528" s="2">
        <f t="shared" si="115"/>
        <v>1384333000</v>
      </c>
      <c r="L1528" s="2">
        <f t="shared" si="116"/>
        <v>520979000</v>
      </c>
      <c r="M1528" s="10">
        <f t="shared" si="119"/>
        <v>0.35277575892251911</v>
      </c>
      <c r="N1528" s="10">
        <f t="shared" si="117"/>
        <v>0.13276340454767394</v>
      </c>
      <c r="O1528" t="s">
        <v>78</v>
      </c>
      <c r="P1528" t="s">
        <v>18</v>
      </c>
    </row>
    <row r="1529" spans="1:16" x14ac:dyDescent="0.3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s="2">
        <f t="shared" si="118"/>
        <v>23207000000</v>
      </c>
      <c r="K1529" s="2">
        <f t="shared" si="115"/>
        <v>32830000000</v>
      </c>
      <c r="L1529" s="2">
        <f t="shared" si="116"/>
        <v>9623000000</v>
      </c>
      <c r="M1529" s="10">
        <f t="shared" si="119"/>
        <v>0.2680240674672828</v>
      </c>
      <c r="N1529" s="10">
        <f t="shared" si="117"/>
        <v>7.8562156601817312E-2</v>
      </c>
      <c r="O1529" t="s">
        <v>80</v>
      </c>
      <c r="P1529" t="s">
        <v>24</v>
      </c>
    </row>
    <row r="1530" spans="1:16" x14ac:dyDescent="0.3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s="2">
        <f t="shared" si="118"/>
        <v>26567000000</v>
      </c>
      <c r="K1530" s="2">
        <f t="shared" si="115"/>
        <v>36841000000</v>
      </c>
      <c r="L1530" s="2">
        <f t="shared" si="116"/>
        <v>10274000000</v>
      </c>
      <c r="M1530" s="10">
        <f t="shared" si="119"/>
        <v>0.28236276959394213</v>
      </c>
      <c r="N1530" s="10">
        <f t="shared" si="117"/>
        <v>7.8743657740239434E-2</v>
      </c>
      <c r="O1530" t="s">
        <v>80</v>
      </c>
      <c r="P1530" t="s">
        <v>24</v>
      </c>
    </row>
    <row r="1531" spans="1:16" x14ac:dyDescent="0.3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s="2">
        <f t="shared" si="118"/>
        <v>42211000000</v>
      </c>
      <c r="K1531" s="2">
        <f t="shared" si="115"/>
        <v>53232000000</v>
      </c>
      <c r="L1531" s="2">
        <f t="shared" si="116"/>
        <v>11021000000</v>
      </c>
      <c r="M1531" s="10">
        <f t="shared" si="119"/>
        <v>0.33882640493421678</v>
      </c>
      <c r="N1531" s="10">
        <f t="shared" si="117"/>
        <v>7.0149643236774931E-2</v>
      </c>
      <c r="O1531" t="s">
        <v>80</v>
      </c>
      <c r="P1531" t="s">
        <v>24</v>
      </c>
    </row>
    <row r="1532" spans="1:16" x14ac:dyDescent="0.3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s="2">
        <f t="shared" si="118"/>
        <v>54872000000</v>
      </c>
      <c r="K1532" s="2">
        <f t="shared" si="115"/>
        <v>67802000000</v>
      </c>
      <c r="L1532" s="2">
        <f t="shared" si="116"/>
        <v>12930000000</v>
      </c>
      <c r="M1532" s="10">
        <f t="shared" si="119"/>
        <v>0.36681454230685995</v>
      </c>
      <c r="N1532" s="10">
        <f t="shared" si="117"/>
        <v>6.9952391257303612E-2</v>
      </c>
      <c r="O1532" t="s">
        <v>80</v>
      </c>
      <c r="P1532" t="s">
        <v>24</v>
      </c>
    </row>
    <row r="1533" spans="1:16" x14ac:dyDescent="0.3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s="2">
        <f t="shared" si="118"/>
        <v>1948400000</v>
      </c>
      <c r="K1533" s="2">
        <f t="shared" si="115"/>
        <v>3343300000</v>
      </c>
      <c r="L1533" s="2">
        <f t="shared" si="116"/>
        <v>1394900000</v>
      </c>
      <c r="M1533" s="10">
        <f t="shared" si="119"/>
        <v>0.31794320710576873</v>
      </c>
      <c r="N1533" s="10">
        <f t="shared" si="117"/>
        <v>0.1326530612244898</v>
      </c>
      <c r="O1533" t="s">
        <v>378</v>
      </c>
      <c r="P1533" t="s">
        <v>46</v>
      </c>
    </row>
    <row r="1534" spans="1:16" x14ac:dyDescent="0.3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s="2">
        <f t="shared" si="118"/>
        <v>1960800000</v>
      </c>
      <c r="K1534" s="2">
        <f t="shared" si="115"/>
        <v>3330200000</v>
      </c>
      <c r="L1534" s="2">
        <f t="shared" si="116"/>
        <v>1369400000</v>
      </c>
      <c r="M1534" s="10">
        <f t="shared" si="119"/>
        <v>0.32118125880060955</v>
      </c>
      <c r="N1534" s="10">
        <f t="shared" si="117"/>
        <v>0.13207183226279343</v>
      </c>
      <c r="O1534" t="s">
        <v>378</v>
      </c>
      <c r="P1534" t="s">
        <v>46</v>
      </c>
    </row>
    <row r="1535" spans="1:16" x14ac:dyDescent="0.3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s="2">
        <f t="shared" si="118"/>
        <v>2092900000</v>
      </c>
      <c r="K1535" s="2">
        <f t="shared" si="115"/>
        <v>2802400000</v>
      </c>
      <c r="L1535" s="2">
        <f t="shared" si="116"/>
        <v>709500000</v>
      </c>
      <c r="M1535" s="10">
        <f t="shared" si="119"/>
        <v>0.26627393225331375</v>
      </c>
      <c r="N1535" s="10">
        <f t="shared" si="117"/>
        <v>6.7414128937241677E-2</v>
      </c>
      <c r="O1535" t="s">
        <v>378</v>
      </c>
      <c r="P1535" t="s">
        <v>46</v>
      </c>
    </row>
    <row r="1536" spans="1:16" x14ac:dyDescent="0.3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s="2">
        <f t="shared" si="118"/>
        <v>2130800000</v>
      </c>
      <c r="K1536" s="2">
        <f t="shared" si="115"/>
        <v>3521900000</v>
      </c>
      <c r="L1536" s="2">
        <f t="shared" si="116"/>
        <v>1391100000</v>
      </c>
      <c r="M1536" s="10">
        <f t="shared" si="119"/>
        <v>0.32818950173790684</v>
      </c>
      <c r="N1536" s="10">
        <f t="shared" si="117"/>
        <v>0.12963014732604625</v>
      </c>
      <c r="O1536" t="s">
        <v>378</v>
      </c>
      <c r="P1536" t="s">
        <v>46</v>
      </c>
    </row>
    <row r="1537" spans="1:16" x14ac:dyDescent="0.3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s="2">
        <f t="shared" si="118"/>
        <v>8668000000</v>
      </c>
      <c r="K1537" s="2">
        <f t="shared" si="115"/>
        <v>16114000000</v>
      </c>
      <c r="L1537" s="2">
        <f t="shared" si="116"/>
        <v>7446000000</v>
      </c>
      <c r="M1537" s="10">
        <f t="shared" si="119"/>
        <v>0.73368847607339616</v>
      </c>
      <c r="N1537" s="10">
        <f t="shared" si="117"/>
        <v>0.33902472339844286</v>
      </c>
      <c r="O1537" t="s">
        <v>177</v>
      </c>
      <c r="P1537" t="s">
        <v>12</v>
      </c>
    </row>
    <row r="1538" spans="1:16" x14ac:dyDescent="0.3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s="2">
        <f t="shared" si="118"/>
        <v>9138000000</v>
      </c>
      <c r="K1538" s="2">
        <f t="shared" ref="K1538:K1601" si="120">E1538 - F1538</f>
        <v>17891000000</v>
      </c>
      <c r="L1538" s="2">
        <f t="shared" ref="L1538:L1601" si="121">K1538 - J1538</f>
        <v>8753000000</v>
      </c>
      <c r="M1538" s="10">
        <f t="shared" si="119"/>
        <v>0.74583124895781228</v>
      </c>
      <c r="N1538" s="10">
        <f t="shared" ref="N1538:N1601" si="122">L1538 / E1538</f>
        <v>0.36489077872269465</v>
      </c>
      <c r="O1538" t="s">
        <v>177</v>
      </c>
      <c r="P1538" t="s">
        <v>12</v>
      </c>
    </row>
    <row r="1539" spans="1:16" x14ac:dyDescent="0.3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s="2">
        <f t="shared" ref="J1539:J1602" si="123">G1539 + H1539 + I1539</f>
        <v>9327000000</v>
      </c>
      <c r="K1539" s="2">
        <f t="shared" si="120"/>
        <v>17379000000</v>
      </c>
      <c r="L1539" s="2">
        <f t="shared" si="121"/>
        <v>8052000000</v>
      </c>
      <c r="M1539" s="10">
        <f t="shared" ref="M1539:M1602" si="124">1-(F1539/E1539)</f>
        <v>0.7967267225966167</v>
      </c>
      <c r="N1539" s="10">
        <f t="shared" si="122"/>
        <v>0.36913767019667171</v>
      </c>
      <c r="O1539" t="s">
        <v>177</v>
      </c>
      <c r="P1539" t="s">
        <v>12</v>
      </c>
    </row>
    <row r="1540" spans="1:16" x14ac:dyDescent="0.3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s="2">
        <f t="shared" si="123"/>
        <v>8922000000</v>
      </c>
      <c r="K1540" s="2">
        <f t="shared" si="120"/>
        <v>16194000000</v>
      </c>
      <c r="L1540" s="2">
        <f t="shared" si="121"/>
        <v>7272000000</v>
      </c>
      <c r="M1540" s="10">
        <f t="shared" si="124"/>
        <v>0.81209568226267492</v>
      </c>
      <c r="N1540" s="10">
        <f t="shared" si="122"/>
        <v>0.3646757935910937</v>
      </c>
      <c r="O1540" t="s">
        <v>177</v>
      </c>
      <c r="P1540" t="s">
        <v>12</v>
      </c>
    </row>
    <row r="1541" spans="1:16" x14ac:dyDescent="0.3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s="2">
        <f t="shared" si="123"/>
        <v>39210000000</v>
      </c>
      <c r="K1541" s="2">
        <f t="shared" si="120"/>
        <v>40553000000</v>
      </c>
      <c r="L1541" s="2">
        <f t="shared" si="121"/>
        <v>1343000000</v>
      </c>
      <c r="M1541" s="10">
        <f t="shared" si="124"/>
        <v>0.74921942838139932</v>
      </c>
      <c r="N1541" s="10">
        <f t="shared" si="122"/>
        <v>2.4812016184159475E-2</v>
      </c>
      <c r="O1541" t="s">
        <v>145</v>
      </c>
      <c r="P1541" t="s">
        <v>12</v>
      </c>
    </row>
    <row r="1542" spans="1:16" x14ac:dyDescent="0.3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s="2">
        <f t="shared" si="123"/>
        <v>34701000000</v>
      </c>
      <c r="K1542" s="2">
        <f t="shared" si="120"/>
        <v>41735000000</v>
      </c>
      <c r="L1542" s="2">
        <f t="shared" si="121"/>
        <v>7034000000</v>
      </c>
      <c r="M1542" s="10">
        <f t="shared" si="124"/>
        <v>0.7528229734117392</v>
      </c>
      <c r="N1542" s="10">
        <f t="shared" si="122"/>
        <v>0.1268804790937624</v>
      </c>
      <c r="O1542" t="s">
        <v>145</v>
      </c>
      <c r="P1542" t="s">
        <v>12</v>
      </c>
    </row>
    <row r="1543" spans="1:16" x14ac:dyDescent="0.3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s="2">
        <f t="shared" si="123"/>
        <v>38506000000</v>
      </c>
      <c r="K1543" s="2">
        <f t="shared" si="120"/>
        <v>43474000000</v>
      </c>
      <c r="L1543" s="2">
        <f t="shared" si="121"/>
        <v>4968000000</v>
      </c>
      <c r="M1543" s="10">
        <f t="shared" si="124"/>
        <v>0.74656546228877585</v>
      </c>
      <c r="N1543" s="10">
        <f t="shared" si="122"/>
        <v>8.5313916746805885E-2</v>
      </c>
      <c r="O1543" t="s">
        <v>145</v>
      </c>
      <c r="P1543" t="s">
        <v>12</v>
      </c>
    </row>
    <row r="1544" spans="1:16" x14ac:dyDescent="0.3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s="2">
        <f t="shared" si="123"/>
        <v>37748000000</v>
      </c>
      <c r="K1544" s="2">
        <f t="shared" si="120"/>
        <v>45416000000</v>
      </c>
      <c r="L1544" s="2">
        <f t="shared" si="121"/>
        <v>7668000000</v>
      </c>
      <c r="M1544" s="10">
        <f t="shared" si="124"/>
        <v>0.77816424789678396</v>
      </c>
      <c r="N1544" s="10">
        <f t="shared" si="122"/>
        <v>0.13138461011257133</v>
      </c>
      <c r="O1544" t="s">
        <v>145</v>
      </c>
      <c r="P1544" t="s">
        <v>12</v>
      </c>
    </row>
    <row r="1545" spans="1:16" x14ac:dyDescent="0.3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s="2">
        <f t="shared" si="123"/>
        <v>657246000</v>
      </c>
      <c r="K1545" s="2">
        <f t="shared" si="120"/>
        <v>1031531000</v>
      </c>
      <c r="L1545" s="2">
        <f t="shared" si="121"/>
        <v>374285000</v>
      </c>
      <c r="M1545" s="10">
        <f t="shared" si="124"/>
        <v>0.36907287315402026</v>
      </c>
      <c r="N1545" s="10">
        <f t="shared" si="122"/>
        <v>0.13391593692138429</v>
      </c>
      <c r="O1545" t="s">
        <v>256</v>
      </c>
      <c r="P1545" t="s">
        <v>18</v>
      </c>
    </row>
    <row r="1546" spans="1:16" x14ac:dyDescent="0.3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s="2">
        <f t="shared" si="123"/>
        <v>734511000</v>
      </c>
      <c r="K1546" s="2">
        <f t="shared" si="120"/>
        <v>1161342000</v>
      </c>
      <c r="L1546" s="2">
        <f t="shared" si="121"/>
        <v>426831000</v>
      </c>
      <c r="M1546" s="10">
        <f t="shared" si="124"/>
        <v>0.37625185964657648</v>
      </c>
      <c r="N1546" s="10">
        <f t="shared" si="122"/>
        <v>0.13828480973288476</v>
      </c>
      <c r="O1546" t="s">
        <v>256</v>
      </c>
      <c r="P1546" t="s">
        <v>18</v>
      </c>
    </row>
    <row r="1547" spans="1:16" x14ac:dyDescent="0.3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s="2">
        <f t="shared" si="123"/>
        <v>809545000</v>
      </c>
      <c r="K1547" s="2">
        <f t="shared" si="120"/>
        <v>1174930000</v>
      </c>
      <c r="L1547" s="2">
        <f t="shared" si="121"/>
        <v>365385000</v>
      </c>
      <c r="M1547" s="10">
        <f t="shared" si="124"/>
        <v>0.35356688996372942</v>
      </c>
      <c r="N1547" s="10">
        <f t="shared" si="122"/>
        <v>0.1099538168992172</v>
      </c>
      <c r="O1547" t="s">
        <v>256</v>
      </c>
      <c r="P1547" t="s">
        <v>18</v>
      </c>
    </row>
    <row r="1548" spans="1:16" x14ac:dyDescent="0.3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s="2">
        <f t="shared" si="123"/>
        <v>848323000</v>
      </c>
      <c r="K1548" s="2">
        <f t="shared" si="120"/>
        <v>1201902000</v>
      </c>
      <c r="L1548" s="2">
        <f t="shared" si="121"/>
        <v>353579000</v>
      </c>
      <c r="M1548" s="10">
        <f t="shared" si="124"/>
        <v>0.34886944890967952</v>
      </c>
      <c r="N1548" s="10">
        <f t="shared" si="122"/>
        <v>0.10263142159347068</v>
      </c>
      <c r="O1548" t="s">
        <v>256</v>
      </c>
      <c r="P1548" t="s">
        <v>18</v>
      </c>
    </row>
    <row r="1549" spans="1:16" x14ac:dyDescent="0.3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s="2">
        <f t="shared" si="123"/>
        <v>503798000</v>
      </c>
      <c r="K1549" s="2">
        <f t="shared" si="120"/>
        <v>847127000</v>
      </c>
      <c r="L1549" s="2">
        <f t="shared" si="121"/>
        <v>343329000</v>
      </c>
      <c r="M1549" s="10">
        <f t="shared" si="124"/>
        <v>0.34761800415930089</v>
      </c>
      <c r="N1549" s="10">
        <f t="shared" si="122"/>
        <v>0.14088482807183411</v>
      </c>
      <c r="O1549" t="s">
        <v>104</v>
      </c>
      <c r="P1549" t="s">
        <v>46</v>
      </c>
    </row>
    <row r="1550" spans="1:16" x14ac:dyDescent="0.3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s="2">
        <f t="shared" si="123"/>
        <v>522100000</v>
      </c>
      <c r="K1550" s="2">
        <f t="shared" si="120"/>
        <v>877800000</v>
      </c>
      <c r="L1550" s="2">
        <f t="shared" si="121"/>
        <v>355700000</v>
      </c>
      <c r="M1550" s="10">
        <f t="shared" si="124"/>
        <v>0.35488174651303817</v>
      </c>
      <c r="N1550" s="10">
        <f t="shared" si="122"/>
        <v>0.14380432585405295</v>
      </c>
      <c r="O1550" t="s">
        <v>104</v>
      </c>
      <c r="P1550" t="s">
        <v>46</v>
      </c>
    </row>
    <row r="1551" spans="1:16" x14ac:dyDescent="0.3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s="2">
        <f t="shared" si="123"/>
        <v>520300000</v>
      </c>
      <c r="K1551" s="2">
        <f t="shared" si="120"/>
        <v>808600000</v>
      </c>
      <c r="L1551" s="2">
        <f t="shared" si="121"/>
        <v>288300000</v>
      </c>
      <c r="M1551" s="10">
        <f t="shared" si="124"/>
        <v>0.34100877192982459</v>
      </c>
      <c r="N1551" s="10">
        <f t="shared" si="122"/>
        <v>0.12158400809716599</v>
      </c>
      <c r="O1551" t="s">
        <v>104</v>
      </c>
      <c r="P1551" t="s">
        <v>46</v>
      </c>
    </row>
    <row r="1552" spans="1:16" x14ac:dyDescent="0.3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s="2">
        <f t="shared" si="123"/>
        <v>480600000</v>
      </c>
      <c r="K1552" s="2">
        <f t="shared" si="120"/>
        <v>754800000</v>
      </c>
      <c r="L1552" s="2">
        <f t="shared" si="121"/>
        <v>274200000</v>
      </c>
      <c r="M1552" s="10">
        <f t="shared" si="124"/>
        <v>0.33995406026212671</v>
      </c>
      <c r="N1552" s="10">
        <f t="shared" si="122"/>
        <v>0.1234968247534117</v>
      </c>
      <c r="O1552" t="s">
        <v>104</v>
      </c>
      <c r="P1552" t="s">
        <v>46</v>
      </c>
    </row>
    <row r="1553" spans="1:16" x14ac:dyDescent="0.3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s="2">
        <f t="shared" si="123"/>
        <v>7583000000</v>
      </c>
      <c r="K1553" s="2">
        <f t="shared" si="120"/>
        <v>16132000000</v>
      </c>
      <c r="L1553" s="2">
        <f t="shared" si="121"/>
        <v>8549000000</v>
      </c>
      <c r="M1553" s="10">
        <f t="shared" si="124"/>
        <v>0.28501766784452298</v>
      </c>
      <c r="N1553" s="10">
        <f t="shared" si="122"/>
        <v>0.15104240282685513</v>
      </c>
      <c r="O1553" t="s">
        <v>163</v>
      </c>
      <c r="P1553" t="s">
        <v>12</v>
      </c>
    </row>
    <row r="1554" spans="1:16" x14ac:dyDescent="0.3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s="2">
        <f t="shared" si="123"/>
        <v>7409000000</v>
      </c>
      <c r="K1554" s="2">
        <f t="shared" si="120"/>
        <v>17002000000</v>
      </c>
      <c r="L1554" s="2">
        <f t="shared" si="121"/>
        <v>9593000000</v>
      </c>
      <c r="M1554" s="10">
        <f t="shared" si="124"/>
        <v>0.29364421416234887</v>
      </c>
      <c r="N1554" s="10">
        <f t="shared" si="122"/>
        <v>0.16568221070811745</v>
      </c>
      <c r="O1554" t="s">
        <v>163</v>
      </c>
      <c r="P1554" t="s">
        <v>12</v>
      </c>
    </row>
    <row r="1555" spans="1:16" x14ac:dyDescent="0.3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s="2">
        <f t="shared" si="123"/>
        <v>8376000000</v>
      </c>
      <c r="K1555" s="2">
        <f t="shared" si="120"/>
        <v>15667000000</v>
      </c>
      <c r="L1555" s="2">
        <f t="shared" si="121"/>
        <v>7291000000</v>
      </c>
      <c r="M1555" s="10">
        <f t="shared" si="124"/>
        <v>0.27927911868515809</v>
      </c>
      <c r="N1555" s="10">
        <f t="shared" si="122"/>
        <v>0.12996898285143854</v>
      </c>
      <c r="O1555" t="s">
        <v>163</v>
      </c>
      <c r="P1555" t="s">
        <v>12</v>
      </c>
    </row>
    <row r="1556" spans="1:16" x14ac:dyDescent="0.3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s="2">
        <f t="shared" si="123"/>
        <v>7612000000</v>
      </c>
      <c r="K1556" s="2">
        <f t="shared" si="120"/>
        <v>15784000000</v>
      </c>
      <c r="L1556" s="2">
        <f t="shared" si="121"/>
        <v>8172000000</v>
      </c>
      <c r="M1556" s="10">
        <f t="shared" si="124"/>
        <v>0.27573195444064003</v>
      </c>
      <c r="N1556" s="10">
        <f t="shared" si="122"/>
        <v>0.1427573195444064</v>
      </c>
      <c r="O1556" t="s">
        <v>163</v>
      </c>
      <c r="P1556" t="s">
        <v>12</v>
      </c>
    </row>
    <row r="1557" spans="1:16" x14ac:dyDescent="0.3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s="2">
        <f t="shared" si="123"/>
        <v>2604000000</v>
      </c>
      <c r="K1557" s="2">
        <f t="shared" si="120"/>
        <v>9846000000</v>
      </c>
      <c r="L1557" s="2">
        <f t="shared" si="121"/>
        <v>7242000000</v>
      </c>
      <c r="M1557" s="10">
        <f t="shared" si="124"/>
        <v>0.83596535914416714</v>
      </c>
      <c r="N1557" s="10">
        <f t="shared" si="122"/>
        <v>0.61487519103413146</v>
      </c>
      <c r="O1557" t="s">
        <v>56</v>
      </c>
      <c r="P1557" t="s">
        <v>21</v>
      </c>
    </row>
    <row r="1558" spans="1:16" x14ac:dyDescent="0.3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s="2">
        <f t="shared" si="123"/>
        <v>2677000000</v>
      </c>
      <c r="K1558" s="2">
        <f t="shared" si="120"/>
        <v>10827000000</v>
      </c>
      <c r="L1558" s="2">
        <f t="shared" si="121"/>
        <v>8150000000</v>
      </c>
      <c r="M1558" s="10">
        <f t="shared" si="124"/>
        <v>0.85238545111006148</v>
      </c>
      <c r="N1558" s="10">
        <f t="shared" si="122"/>
        <v>0.64163123917493303</v>
      </c>
      <c r="O1558" t="s">
        <v>56</v>
      </c>
      <c r="P1558" t="s">
        <v>21</v>
      </c>
    </row>
    <row r="1559" spans="1:16" x14ac:dyDescent="0.3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s="2">
        <f t="shared" si="123"/>
        <v>2723000000</v>
      </c>
      <c r="K1559" s="2">
        <f t="shared" si="120"/>
        <v>11801000000</v>
      </c>
      <c r="L1559" s="2">
        <f t="shared" si="121"/>
        <v>9078000000</v>
      </c>
      <c r="M1559" s="10">
        <f t="shared" si="124"/>
        <v>0.85021613832853027</v>
      </c>
      <c r="N1559" s="10">
        <f t="shared" si="122"/>
        <v>0.65403458213256482</v>
      </c>
      <c r="O1559" t="s">
        <v>56</v>
      </c>
      <c r="P1559" t="s">
        <v>21</v>
      </c>
    </row>
    <row r="1560" spans="1:16" x14ac:dyDescent="0.3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s="2">
        <f t="shared" si="123"/>
        <v>4971000000</v>
      </c>
      <c r="K1560" s="2">
        <f t="shared" si="120"/>
        <v>12856000000</v>
      </c>
      <c r="L1560" s="2">
        <f t="shared" si="121"/>
        <v>7885000000</v>
      </c>
      <c r="M1560" s="10">
        <f t="shared" si="124"/>
        <v>0.85240684259382049</v>
      </c>
      <c r="N1560" s="10">
        <f t="shared" si="122"/>
        <v>0.52280864606816069</v>
      </c>
      <c r="O1560" t="s">
        <v>56</v>
      </c>
      <c r="P1560" t="s">
        <v>21</v>
      </c>
    </row>
    <row r="1561" spans="1:16" x14ac:dyDescent="0.3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s="2">
        <f t="shared" si="123"/>
        <v>640797000</v>
      </c>
      <c r="K1561" s="2">
        <f t="shared" si="120"/>
        <v>1249687000</v>
      </c>
      <c r="L1561" s="2">
        <f t="shared" si="121"/>
        <v>608890000</v>
      </c>
      <c r="M1561" s="10">
        <f t="shared" si="124"/>
        <v>0.42464517106782873</v>
      </c>
      <c r="N1561" s="10">
        <f t="shared" si="122"/>
        <v>0.20690156672149926</v>
      </c>
      <c r="O1561" t="s">
        <v>29</v>
      </c>
      <c r="P1561" t="s">
        <v>24</v>
      </c>
    </row>
    <row r="1562" spans="1:16" x14ac:dyDescent="0.3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s="2">
        <f t="shared" si="123"/>
        <v>705400000</v>
      </c>
      <c r="K1562" s="2">
        <f t="shared" si="120"/>
        <v>1301700000</v>
      </c>
      <c r="L1562" s="2">
        <f t="shared" si="121"/>
        <v>596300000</v>
      </c>
      <c r="M1562" s="10">
        <f t="shared" si="124"/>
        <v>0.42681487310643318</v>
      </c>
      <c r="N1562" s="10">
        <f t="shared" si="122"/>
        <v>0.19552101777165715</v>
      </c>
      <c r="O1562" t="s">
        <v>29</v>
      </c>
      <c r="P1562" t="s">
        <v>24</v>
      </c>
    </row>
    <row r="1563" spans="1:16" x14ac:dyDescent="0.3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s="2">
        <f t="shared" si="123"/>
        <v>733700000</v>
      </c>
      <c r="K1563" s="2">
        <f t="shared" si="120"/>
        <v>1282700000</v>
      </c>
      <c r="L1563" s="2">
        <f t="shared" si="121"/>
        <v>549000000</v>
      </c>
      <c r="M1563" s="10">
        <f t="shared" si="124"/>
        <v>0.41389435642605921</v>
      </c>
      <c r="N1563" s="10">
        <f t="shared" si="122"/>
        <v>0.17714820431738246</v>
      </c>
      <c r="O1563" t="s">
        <v>29</v>
      </c>
      <c r="P1563" t="s">
        <v>24</v>
      </c>
    </row>
    <row r="1564" spans="1:16" x14ac:dyDescent="0.3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s="2">
        <f t="shared" si="123"/>
        <v>810500000</v>
      </c>
      <c r="K1564" s="2">
        <f t="shared" si="120"/>
        <v>1361300000</v>
      </c>
      <c r="L1564" s="2">
        <f t="shared" si="121"/>
        <v>550800000</v>
      </c>
      <c r="M1564" s="10">
        <f t="shared" si="124"/>
        <v>0.42305301758965752</v>
      </c>
      <c r="N1564" s="10">
        <f t="shared" si="122"/>
        <v>0.17117285101622226</v>
      </c>
      <c r="O1564" t="s">
        <v>29</v>
      </c>
      <c r="P1564" t="s">
        <v>24</v>
      </c>
    </row>
    <row r="1565" spans="1:16" x14ac:dyDescent="0.3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s="2">
        <f t="shared" si="123"/>
        <v>3596708000</v>
      </c>
      <c r="K1565" s="2">
        <f t="shared" si="120"/>
        <v>5061975000</v>
      </c>
      <c r="L1565" s="2">
        <f t="shared" si="121"/>
        <v>1465267000</v>
      </c>
      <c r="M1565" s="10">
        <f t="shared" si="124"/>
        <v>0.46526125577960364</v>
      </c>
      <c r="N1565" s="10">
        <f t="shared" si="122"/>
        <v>0.1346770706043417</v>
      </c>
      <c r="O1565" t="s">
        <v>288</v>
      </c>
      <c r="P1565" t="s">
        <v>18</v>
      </c>
    </row>
    <row r="1566" spans="1:16" x14ac:dyDescent="0.3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s="2">
        <f t="shared" si="123"/>
        <v>3841032000</v>
      </c>
      <c r="K1566" s="2">
        <f t="shared" si="120"/>
        <v>5488179000</v>
      </c>
      <c r="L1566" s="2">
        <f t="shared" si="121"/>
        <v>1647147000</v>
      </c>
      <c r="M1566" s="10">
        <f t="shared" si="124"/>
        <v>0.48059090788087344</v>
      </c>
      <c r="N1566" s="10">
        <f t="shared" si="122"/>
        <v>0.14423798351753048</v>
      </c>
      <c r="O1566" t="s">
        <v>288</v>
      </c>
      <c r="P1566" t="s">
        <v>18</v>
      </c>
    </row>
    <row r="1567" spans="1:16" x14ac:dyDescent="0.3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s="2">
        <f t="shared" si="123"/>
        <v>4159885000</v>
      </c>
      <c r="K1567" s="2">
        <f t="shared" si="120"/>
        <v>5993971000</v>
      </c>
      <c r="L1567" s="2">
        <f t="shared" si="121"/>
        <v>1834086000</v>
      </c>
      <c r="M1567" s="10">
        <f t="shared" si="124"/>
        <v>0.48802250678850412</v>
      </c>
      <c r="N1567" s="10">
        <f t="shared" si="122"/>
        <v>0.1493292589146161</v>
      </c>
      <c r="O1567" t="s">
        <v>288</v>
      </c>
      <c r="P1567" t="s">
        <v>18</v>
      </c>
    </row>
    <row r="1568" spans="1:16" x14ac:dyDescent="0.3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s="2">
        <f t="shared" si="123"/>
        <v>4178386000</v>
      </c>
      <c r="K1568" s="2">
        <f t="shared" si="120"/>
        <v>5982944000</v>
      </c>
      <c r="L1568" s="2">
        <f t="shared" si="121"/>
        <v>1804558000</v>
      </c>
      <c r="M1568" s="10">
        <f t="shared" si="124"/>
        <v>0.48340209670653278</v>
      </c>
      <c r="N1568" s="10">
        <f t="shared" si="122"/>
        <v>0.14580232086888117</v>
      </c>
      <c r="O1568" t="s">
        <v>288</v>
      </c>
      <c r="P1568" t="s">
        <v>18</v>
      </c>
    </row>
    <row r="1569" spans="1:16" x14ac:dyDescent="0.3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s="2">
        <f t="shared" si="123"/>
        <v>3066000000</v>
      </c>
      <c r="K1569" s="2">
        <f t="shared" si="120"/>
        <v>6995000000</v>
      </c>
      <c r="L1569" s="2">
        <f t="shared" si="121"/>
        <v>3929000000</v>
      </c>
      <c r="M1569" s="10">
        <f t="shared" si="124"/>
        <v>0.50710453820501666</v>
      </c>
      <c r="N1569" s="10">
        <f t="shared" si="122"/>
        <v>0.28483398579092362</v>
      </c>
      <c r="O1569" t="s">
        <v>203</v>
      </c>
      <c r="P1569" t="s">
        <v>18</v>
      </c>
    </row>
    <row r="1570" spans="1:16" x14ac:dyDescent="0.3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s="2">
        <f t="shared" si="123"/>
        <v>3116000000</v>
      </c>
      <c r="K1570" s="2">
        <f t="shared" si="120"/>
        <v>7241000000</v>
      </c>
      <c r="L1570" s="2">
        <f t="shared" si="121"/>
        <v>4125000000</v>
      </c>
      <c r="M1570" s="10">
        <f t="shared" si="124"/>
        <v>0.52535732424000581</v>
      </c>
      <c r="N1570" s="10">
        <f t="shared" si="122"/>
        <v>0.29928172386272944</v>
      </c>
      <c r="O1570" t="s">
        <v>203</v>
      </c>
      <c r="P1570" t="s">
        <v>18</v>
      </c>
    </row>
    <row r="1571" spans="1:16" x14ac:dyDescent="0.3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s="2">
        <f t="shared" si="123"/>
        <v>3082000000</v>
      </c>
      <c r="K1571" s="2">
        <f t="shared" si="120"/>
        <v>6400000000</v>
      </c>
      <c r="L1571" s="2">
        <f t="shared" si="121"/>
        <v>3318000000</v>
      </c>
      <c r="M1571" s="10">
        <f t="shared" si="124"/>
        <v>0.48236358154959302</v>
      </c>
      <c r="N1571" s="10">
        <f t="shared" si="122"/>
        <v>0.2500753693096171</v>
      </c>
      <c r="O1571" t="s">
        <v>203</v>
      </c>
      <c r="P1571" t="s">
        <v>18</v>
      </c>
    </row>
    <row r="1572" spans="1:16" x14ac:dyDescent="0.3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s="2">
        <f t="shared" si="123"/>
        <v>3072000000</v>
      </c>
      <c r="K1572" s="2">
        <f t="shared" si="120"/>
        <v>5804000000</v>
      </c>
      <c r="L1572" s="2">
        <f t="shared" si="121"/>
        <v>2732000000</v>
      </c>
      <c r="M1572" s="10">
        <f t="shared" si="124"/>
        <v>0.46476617552850741</v>
      </c>
      <c r="N1572" s="10">
        <f t="shared" si="122"/>
        <v>0.21877001921844971</v>
      </c>
      <c r="O1572" t="s">
        <v>203</v>
      </c>
      <c r="P1572" t="s">
        <v>18</v>
      </c>
    </row>
    <row r="1573" spans="1:16" x14ac:dyDescent="0.3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s="2">
        <f t="shared" si="123"/>
        <v>6778000000</v>
      </c>
      <c r="K1573" s="2">
        <f t="shared" si="120"/>
        <v>11908000000</v>
      </c>
      <c r="L1573" s="2">
        <f t="shared" si="121"/>
        <v>5130000000</v>
      </c>
      <c r="M1573" s="10">
        <f t="shared" si="124"/>
        <v>8.6044814405352832E-2</v>
      </c>
      <c r="N1573" s="10">
        <f t="shared" si="122"/>
        <v>3.7068348832672175E-2</v>
      </c>
      <c r="O1573" t="s">
        <v>340</v>
      </c>
      <c r="P1573" t="s">
        <v>82</v>
      </c>
    </row>
    <row r="1574" spans="1:16" x14ac:dyDescent="0.3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s="2">
        <f t="shared" si="123"/>
        <v>6801000000</v>
      </c>
      <c r="K1574" s="2">
        <f t="shared" si="120"/>
        <v>10758000000</v>
      </c>
      <c r="L1574" s="2">
        <f t="shared" si="121"/>
        <v>3957000000</v>
      </c>
      <c r="M1574" s="10">
        <f t="shared" si="124"/>
        <v>7.7914741370569418E-2</v>
      </c>
      <c r="N1574" s="10">
        <f t="shared" si="122"/>
        <v>2.8658545417674579E-2</v>
      </c>
      <c r="O1574" t="s">
        <v>340</v>
      </c>
      <c r="P1574" t="s">
        <v>82</v>
      </c>
    </row>
    <row r="1575" spans="1:16" x14ac:dyDescent="0.3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s="2">
        <f t="shared" si="123"/>
        <v>6801000000</v>
      </c>
      <c r="K1575" s="2">
        <f t="shared" si="120"/>
        <v>12703000000</v>
      </c>
      <c r="L1575" s="2">
        <f t="shared" si="121"/>
        <v>5902000000</v>
      </c>
      <c r="M1575" s="10">
        <f t="shared" si="124"/>
        <v>9.7085078413989168E-2</v>
      </c>
      <c r="N1575" s="10">
        <f t="shared" si="122"/>
        <v>4.5107150499831862E-2</v>
      </c>
      <c r="O1575" t="s">
        <v>340</v>
      </c>
      <c r="P1575" t="s">
        <v>82</v>
      </c>
    </row>
    <row r="1576" spans="1:16" x14ac:dyDescent="0.3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s="2">
        <f t="shared" si="123"/>
        <v>6795000000</v>
      </c>
      <c r="K1576" s="2">
        <f t="shared" si="120"/>
        <v>13153000000</v>
      </c>
      <c r="L1576" s="2">
        <f t="shared" si="121"/>
        <v>6358000000</v>
      </c>
      <c r="M1576" s="10">
        <f t="shared" si="124"/>
        <v>0.14979955355109109</v>
      </c>
      <c r="N1576" s="10">
        <f t="shared" si="122"/>
        <v>7.2411279668352244E-2</v>
      </c>
      <c r="O1576" t="s">
        <v>340</v>
      </c>
      <c r="P1576" t="s">
        <v>82</v>
      </c>
    </row>
    <row r="1577" spans="1:16" x14ac:dyDescent="0.3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s="2">
        <f t="shared" si="123"/>
        <v>308143000</v>
      </c>
      <c r="K1577" s="2">
        <f t="shared" si="120"/>
        <v>334026000</v>
      </c>
      <c r="L1577" s="2">
        <f t="shared" si="121"/>
        <v>25883000</v>
      </c>
      <c r="M1577" s="10">
        <f t="shared" si="124"/>
        <v>0.13010738866751581</v>
      </c>
      <c r="N1577" s="10">
        <f t="shared" si="122"/>
        <v>1.0081758728007135E-2</v>
      </c>
      <c r="O1577" t="s">
        <v>386</v>
      </c>
      <c r="P1577" t="s">
        <v>58</v>
      </c>
    </row>
    <row r="1578" spans="1:16" x14ac:dyDescent="0.3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s="2">
        <f t="shared" si="123"/>
        <v>274217000</v>
      </c>
      <c r="K1578" s="2">
        <f t="shared" si="120"/>
        <v>426880000</v>
      </c>
      <c r="L1578" s="2">
        <f t="shared" si="121"/>
        <v>152663000</v>
      </c>
      <c r="M1578" s="10">
        <f t="shared" si="124"/>
        <v>0.15406886829327804</v>
      </c>
      <c r="N1578" s="10">
        <f t="shared" si="122"/>
        <v>5.5098893460121576E-2</v>
      </c>
      <c r="O1578" t="s">
        <v>386</v>
      </c>
      <c r="P1578" t="s">
        <v>58</v>
      </c>
    </row>
    <row r="1579" spans="1:16" x14ac:dyDescent="0.3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s="2">
        <f t="shared" si="123"/>
        <v>292358000</v>
      </c>
      <c r="K1579" s="2">
        <f t="shared" si="120"/>
        <v>587582000</v>
      </c>
      <c r="L1579" s="2">
        <f t="shared" si="121"/>
        <v>295224000</v>
      </c>
      <c r="M1579" s="10">
        <f t="shared" si="124"/>
        <v>0.19624209588703911</v>
      </c>
      <c r="N1579" s="10">
        <f t="shared" si="122"/>
        <v>9.8599644843026565E-2</v>
      </c>
      <c r="O1579" t="s">
        <v>386</v>
      </c>
      <c r="P1579" t="s">
        <v>58</v>
      </c>
    </row>
    <row r="1580" spans="1:16" x14ac:dyDescent="0.3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s="2">
        <f t="shared" si="123"/>
        <v>312694000</v>
      </c>
      <c r="K1580" s="2">
        <f t="shared" si="120"/>
        <v>857533000</v>
      </c>
      <c r="L1580" s="2">
        <f t="shared" si="121"/>
        <v>544839000</v>
      </c>
      <c r="M1580" s="10">
        <f t="shared" si="124"/>
        <v>0.25058084303547945</v>
      </c>
      <c r="N1580" s="10">
        <f t="shared" si="122"/>
        <v>0.15920811903286239</v>
      </c>
      <c r="O1580" t="s">
        <v>386</v>
      </c>
      <c r="P1580" t="s">
        <v>58</v>
      </c>
    </row>
    <row r="1581" spans="1:16" x14ac:dyDescent="0.3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2">
        <f t="shared" si="123"/>
        <v>671203000</v>
      </c>
      <c r="K1581" s="2">
        <f t="shared" si="120"/>
        <v>1370611000</v>
      </c>
      <c r="L1581" s="2">
        <f t="shared" si="121"/>
        <v>699408000</v>
      </c>
      <c r="M1581" s="10">
        <f t="shared" si="124"/>
        <v>0.59613139663949166</v>
      </c>
      <c r="N1581" s="10">
        <f t="shared" si="122"/>
        <v>0.30419941753045437</v>
      </c>
      <c r="O1581" t="s">
        <v>52</v>
      </c>
      <c r="P1581" t="s">
        <v>51</v>
      </c>
    </row>
    <row r="1582" spans="1:16" x14ac:dyDescent="0.3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s="2">
        <f t="shared" si="123"/>
        <v>650573000</v>
      </c>
      <c r="K1582" s="2">
        <f t="shared" si="120"/>
        <v>1358901000</v>
      </c>
      <c r="L1582" s="2">
        <f t="shared" si="121"/>
        <v>708328000</v>
      </c>
      <c r="M1582" s="10">
        <f t="shared" si="124"/>
        <v>0.58762981554257876</v>
      </c>
      <c r="N1582" s="10">
        <f t="shared" si="122"/>
        <v>0.30630241053884261</v>
      </c>
      <c r="O1582" t="s">
        <v>52</v>
      </c>
      <c r="P1582" t="s">
        <v>51</v>
      </c>
    </row>
    <row r="1583" spans="1:16" x14ac:dyDescent="0.3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s="2">
        <f t="shared" si="123"/>
        <v>718259000</v>
      </c>
      <c r="K1583" s="2">
        <f t="shared" si="120"/>
        <v>1491018000</v>
      </c>
      <c r="L1583" s="2">
        <f t="shared" si="121"/>
        <v>772759000</v>
      </c>
      <c r="M1583" s="10">
        <f t="shared" si="124"/>
        <v>0.59586686792416632</v>
      </c>
      <c r="N1583" s="10">
        <f t="shared" si="122"/>
        <v>0.308823558796883</v>
      </c>
      <c r="O1583" t="s">
        <v>52</v>
      </c>
      <c r="P1583" t="s">
        <v>51</v>
      </c>
    </row>
    <row r="1584" spans="1:16" x14ac:dyDescent="0.3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s="2">
        <f t="shared" si="123"/>
        <v>744338000</v>
      </c>
      <c r="K1584" s="2">
        <f t="shared" si="120"/>
        <v>1481866000</v>
      </c>
      <c r="L1584" s="2">
        <f t="shared" si="121"/>
        <v>737528000</v>
      </c>
      <c r="M1584" s="10">
        <f t="shared" si="124"/>
        <v>0.59127955368322271</v>
      </c>
      <c r="N1584" s="10">
        <f t="shared" si="122"/>
        <v>0.29428114732970445</v>
      </c>
      <c r="O1584" t="s">
        <v>52</v>
      </c>
      <c r="P1584" t="s">
        <v>51</v>
      </c>
    </row>
    <row r="1585" spans="1:16" x14ac:dyDescent="0.3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s="2">
        <f t="shared" si="123"/>
        <v>318912000</v>
      </c>
      <c r="K1585" s="2">
        <f t="shared" si="120"/>
        <v>891140000</v>
      </c>
      <c r="L1585" s="2">
        <f t="shared" si="121"/>
        <v>572228000</v>
      </c>
      <c r="M1585" s="10">
        <f t="shared" si="124"/>
        <v>0.6329802649149624</v>
      </c>
      <c r="N1585" s="10">
        <f t="shared" si="122"/>
        <v>0.40645581057045932</v>
      </c>
      <c r="O1585" t="s">
        <v>210</v>
      </c>
      <c r="P1585" t="s">
        <v>12</v>
      </c>
    </row>
    <row r="1586" spans="1:16" x14ac:dyDescent="0.3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s="2">
        <f t="shared" si="123"/>
        <v>358913000</v>
      </c>
      <c r="K1586" s="2">
        <f t="shared" si="120"/>
        <v>973180000</v>
      </c>
      <c r="L1586" s="2">
        <f t="shared" si="121"/>
        <v>614267000</v>
      </c>
      <c r="M1586" s="10">
        <f t="shared" si="124"/>
        <v>0.60987539661202617</v>
      </c>
      <c r="N1586" s="10">
        <f t="shared" si="122"/>
        <v>0.38495070824583272</v>
      </c>
      <c r="O1586" t="s">
        <v>210</v>
      </c>
      <c r="P1586" t="s">
        <v>12</v>
      </c>
    </row>
    <row r="1587" spans="1:16" x14ac:dyDescent="0.3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s="2">
        <f t="shared" si="123"/>
        <v>369682000</v>
      </c>
      <c r="K1587" s="2">
        <f t="shared" si="120"/>
        <v>1030128000</v>
      </c>
      <c r="L1587" s="2">
        <f t="shared" si="121"/>
        <v>660446000</v>
      </c>
      <c r="M1587" s="10">
        <f t="shared" si="124"/>
        <v>0.58974790551008005</v>
      </c>
      <c r="N1587" s="10">
        <f t="shared" si="122"/>
        <v>0.37810509490326472</v>
      </c>
      <c r="O1587" t="s">
        <v>210</v>
      </c>
      <c r="P1587" t="s">
        <v>12</v>
      </c>
    </row>
    <row r="1588" spans="1:16" x14ac:dyDescent="0.3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s="2">
        <f t="shared" si="123"/>
        <v>528174000</v>
      </c>
      <c r="K1588" s="2">
        <f t="shared" si="120"/>
        <v>1264736000</v>
      </c>
      <c r="L1588" s="2">
        <f t="shared" si="121"/>
        <v>736562000</v>
      </c>
      <c r="M1588" s="10">
        <f t="shared" si="124"/>
        <v>0.61157151077606009</v>
      </c>
      <c r="N1588" s="10">
        <f t="shared" si="122"/>
        <v>0.35616945759449908</v>
      </c>
      <c r="O1588" t="s">
        <v>210</v>
      </c>
      <c r="P1588" t="s">
        <v>12</v>
      </c>
    </row>
    <row r="1589" spans="1:16" x14ac:dyDescent="0.3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s="2">
        <f t="shared" si="123"/>
        <v>248665000</v>
      </c>
      <c r="K1589" s="2">
        <f t="shared" si="120"/>
        <v>705992000</v>
      </c>
      <c r="L1589" s="2">
        <f t="shared" si="121"/>
        <v>457327000</v>
      </c>
      <c r="M1589" s="10">
        <f t="shared" si="124"/>
        <v>0.80814842626763983</v>
      </c>
      <c r="N1589" s="10">
        <f t="shared" si="122"/>
        <v>0.52350181778221416</v>
      </c>
      <c r="O1589" t="s">
        <v>56</v>
      </c>
      <c r="P1589" t="s">
        <v>21</v>
      </c>
    </row>
    <row r="1590" spans="1:16" x14ac:dyDescent="0.3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s="2">
        <f t="shared" si="123"/>
        <v>249842000</v>
      </c>
      <c r="K1590" s="2">
        <f t="shared" si="120"/>
        <v>778074000</v>
      </c>
      <c r="L1590" s="2">
        <f t="shared" si="121"/>
        <v>528232000</v>
      </c>
      <c r="M1590" s="10">
        <f t="shared" si="124"/>
        <v>0.80622161525333991</v>
      </c>
      <c r="N1590" s="10">
        <f t="shared" si="122"/>
        <v>0.54734132777666678</v>
      </c>
      <c r="O1590" t="s">
        <v>56</v>
      </c>
      <c r="P1590" t="s">
        <v>21</v>
      </c>
    </row>
    <row r="1591" spans="1:16" x14ac:dyDescent="0.3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s="2">
        <f t="shared" si="123"/>
        <v>257265000</v>
      </c>
      <c r="K1591" s="2">
        <f t="shared" si="120"/>
        <v>821692000</v>
      </c>
      <c r="L1591" s="2">
        <f t="shared" si="121"/>
        <v>564427000</v>
      </c>
      <c r="M1591" s="10">
        <f t="shared" si="124"/>
        <v>0.81346220289332827</v>
      </c>
      <c r="N1591" s="10">
        <f t="shared" si="122"/>
        <v>0.55877388460940658</v>
      </c>
      <c r="O1591" t="s">
        <v>56</v>
      </c>
      <c r="P1591" t="s">
        <v>21</v>
      </c>
    </row>
    <row r="1592" spans="1:16" x14ac:dyDescent="0.3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s="2">
        <f t="shared" si="123"/>
        <v>260632000</v>
      </c>
      <c r="K1592" s="2">
        <f t="shared" si="120"/>
        <v>866578000</v>
      </c>
      <c r="L1592" s="2">
        <f t="shared" si="121"/>
        <v>605946000</v>
      </c>
      <c r="M1592" s="10">
        <f t="shared" si="124"/>
        <v>0.8180156810771726</v>
      </c>
      <c r="N1592" s="10">
        <f t="shared" si="122"/>
        <v>0.57198928415675032</v>
      </c>
      <c r="O1592" t="s">
        <v>56</v>
      </c>
      <c r="P1592" t="s">
        <v>21</v>
      </c>
    </row>
    <row r="1593" spans="1:16" x14ac:dyDescent="0.3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s="2">
        <f t="shared" si="123"/>
        <v>1198586000</v>
      </c>
      <c r="K1593" s="2">
        <f t="shared" si="120"/>
        <v>1247157000</v>
      </c>
      <c r="L1593" s="2">
        <f t="shared" si="121"/>
        <v>48571000</v>
      </c>
      <c r="M1593" s="10">
        <f t="shared" si="124"/>
        <v>0.81671427504940919</v>
      </c>
      <c r="N1593" s="10">
        <f t="shared" si="122"/>
        <v>3.1807245642228567E-2</v>
      </c>
      <c r="O1593" t="s">
        <v>65</v>
      </c>
      <c r="P1593" t="s">
        <v>24</v>
      </c>
    </row>
    <row r="1594" spans="1:16" x14ac:dyDescent="0.3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s="2">
        <f t="shared" si="123"/>
        <v>1238285000</v>
      </c>
      <c r="K1594" s="2">
        <f t="shared" si="120"/>
        <v>1081698000</v>
      </c>
      <c r="L1594" s="2">
        <f t="shared" si="121"/>
        <v>-156587000</v>
      </c>
      <c r="M1594" s="10">
        <f t="shared" si="124"/>
        <v>0.89250850883887867</v>
      </c>
      <c r="N1594" s="10">
        <f t="shared" si="122"/>
        <v>-0.12919985973308029</v>
      </c>
      <c r="O1594" t="s">
        <v>65</v>
      </c>
      <c r="P1594" t="s">
        <v>24</v>
      </c>
    </row>
    <row r="1595" spans="1:16" x14ac:dyDescent="0.3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s="2">
        <f t="shared" si="123"/>
        <v>1160915000</v>
      </c>
      <c r="K1595" s="2">
        <f t="shared" si="120"/>
        <v>519428000</v>
      </c>
      <c r="L1595" s="2">
        <f t="shared" si="121"/>
        <v>-641487000</v>
      </c>
      <c r="M1595" s="10">
        <f t="shared" si="124"/>
        <v>0.89492518284331035</v>
      </c>
      <c r="N1595" s="10">
        <f t="shared" si="122"/>
        <v>-1.1052212640955179</v>
      </c>
      <c r="O1595" t="s">
        <v>65</v>
      </c>
      <c r="P1595" t="s">
        <v>24</v>
      </c>
    </row>
    <row r="1596" spans="1:16" x14ac:dyDescent="0.3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s="2">
        <f t="shared" si="123"/>
        <v>1372497000</v>
      </c>
      <c r="K1596" s="2">
        <f t="shared" si="120"/>
        <v>907824000</v>
      </c>
      <c r="L1596" s="2">
        <f t="shared" si="121"/>
        <v>-464673000</v>
      </c>
      <c r="M1596" s="10">
        <f t="shared" si="124"/>
        <v>0.87938810619798202</v>
      </c>
      <c r="N1596" s="10">
        <f t="shared" si="122"/>
        <v>-0.45011798484214444</v>
      </c>
      <c r="O1596" t="s">
        <v>65</v>
      </c>
      <c r="P1596" t="s">
        <v>24</v>
      </c>
    </row>
    <row r="1597" spans="1:16" x14ac:dyDescent="0.3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s="2">
        <f t="shared" si="123"/>
        <v>762355000</v>
      </c>
      <c r="K1597" s="2">
        <f t="shared" si="120"/>
        <v>1396355000</v>
      </c>
      <c r="L1597" s="2">
        <f t="shared" si="121"/>
        <v>634000000</v>
      </c>
      <c r="M1597" s="10">
        <f t="shared" si="124"/>
        <v>0.55530015767946728</v>
      </c>
      <c r="N1597" s="10">
        <f t="shared" si="122"/>
        <v>0.2521280762906154</v>
      </c>
      <c r="O1597" t="s">
        <v>52</v>
      </c>
      <c r="P1597" t="s">
        <v>51</v>
      </c>
    </row>
    <row r="1598" spans="1:16" x14ac:dyDescent="0.3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s="2">
        <f t="shared" si="123"/>
        <v>872697000</v>
      </c>
      <c r="K1598" s="2">
        <f t="shared" si="120"/>
        <v>1560070000</v>
      </c>
      <c r="L1598" s="2">
        <f t="shared" si="121"/>
        <v>687373000</v>
      </c>
      <c r="M1598" s="10">
        <f t="shared" si="124"/>
        <v>0.56268417161097184</v>
      </c>
      <c r="N1598" s="10">
        <f t="shared" si="122"/>
        <v>0.24792086707182917</v>
      </c>
      <c r="O1598" t="s">
        <v>52</v>
      </c>
      <c r="P1598" t="s">
        <v>51</v>
      </c>
    </row>
    <row r="1599" spans="1:16" x14ac:dyDescent="0.3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s="2">
        <f t="shared" si="123"/>
        <v>1040049000</v>
      </c>
      <c r="K1599" s="2">
        <f t="shared" si="120"/>
        <v>1875141000</v>
      </c>
      <c r="L1599" s="2">
        <f t="shared" si="121"/>
        <v>835092000</v>
      </c>
      <c r="M1599" s="10">
        <f t="shared" si="124"/>
        <v>0.570759061602644</v>
      </c>
      <c r="N1599" s="10">
        <f t="shared" si="122"/>
        <v>0.25418692582151164</v>
      </c>
      <c r="O1599" t="s">
        <v>52</v>
      </c>
      <c r="P1599" t="s">
        <v>51</v>
      </c>
    </row>
    <row r="1600" spans="1:16" x14ac:dyDescent="0.3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s="2">
        <f t="shared" si="123"/>
        <v>1035787000</v>
      </c>
      <c r="K1600" s="2">
        <f t="shared" si="120"/>
        <v>2000573000</v>
      </c>
      <c r="L1600" s="2">
        <f t="shared" si="121"/>
        <v>964786000</v>
      </c>
      <c r="M1600" s="10">
        <f t="shared" si="124"/>
        <v>0.58111493310668594</v>
      </c>
      <c r="N1600" s="10">
        <f t="shared" si="122"/>
        <v>0.28024548559451073</v>
      </c>
      <c r="O1600" t="s">
        <v>52</v>
      </c>
      <c r="P1600" t="s">
        <v>51</v>
      </c>
    </row>
    <row r="1601" spans="1:16" x14ac:dyDescent="0.3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s="2">
        <f t="shared" si="123"/>
        <v>56411000000</v>
      </c>
      <c r="K1601" s="2">
        <f t="shared" si="120"/>
        <v>69571000000</v>
      </c>
      <c r="L1601" s="2">
        <f t="shared" si="121"/>
        <v>13160000000</v>
      </c>
      <c r="M1601" s="10">
        <f t="shared" si="124"/>
        <v>0.60054727828323817</v>
      </c>
      <c r="N1601" s="10">
        <f t="shared" si="122"/>
        <v>0.11359908844500458</v>
      </c>
      <c r="O1601" t="s">
        <v>182</v>
      </c>
      <c r="P1601" t="s">
        <v>181</v>
      </c>
    </row>
    <row r="1602" spans="1:16" x14ac:dyDescent="0.3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s="2">
        <f t="shared" si="123"/>
        <v>43695000000</v>
      </c>
      <c r="K1602" s="2">
        <f t="shared" ref="K1602:K1665" si="125">E1602 - F1602</f>
        <v>75663000000</v>
      </c>
      <c r="L1602" s="2">
        <f t="shared" ref="L1602:L1665" si="126">K1602 - J1602</f>
        <v>31968000000</v>
      </c>
      <c r="M1602" s="10">
        <f t="shared" si="124"/>
        <v>0.62764827872252171</v>
      </c>
      <c r="N1602" s="10">
        <f t="shared" ref="N1602:N1665" si="127">L1602 / E1602</f>
        <v>0.26518457071754459</v>
      </c>
      <c r="O1602" t="s">
        <v>182</v>
      </c>
      <c r="P1602" t="s">
        <v>181</v>
      </c>
    </row>
    <row r="1603" spans="1:16" x14ac:dyDescent="0.3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s="2">
        <f t="shared" ref="J1603:J1666" si="128">G1603 + H1603 + I1603</f>
        <v>57549000000</v>
      </c>
      <c r="K1603" s="2">
        <f t="shared" si="125"/>
        <v>77148000000</v>
      </c>
      <c r="L1603" s="2">
        <f t="shared" si="126"/>
        <v>19599000000</v>
      </c>
      <c r="M1603" s="10">
        <f t="shared" ref="M1603:M1666" si="129">1-(F1603/E1603)</f>
        <v>0.60708693017729132</v>
      </c>
      <c r="N1603" s="10">
        <f t="shared" si="127"/>
        <v>0.15422689822866092</v>
      </c>
      <c r="O1603" t="s">
        <v>182</v>
      </c>
      <c r="P1603" t="s">
        <v>181</v>
      </c>
    </row>
    <row r="1604" spans="1:16" x14ac:dyDescent="0.3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s="2">
        <f t="shared" si="128"/>
        <v>46003000000</v>
      </c>
      <c r="K1604" s="2">
        <f t="shared" si="125"/>
        <v>79063000000</v>
      </c>
      <c r="L1604" s="2">
        <f t="shared" si="126"/>
        <v>33060000000</v>
      </c>
      <c r="M1604" s="10">
        <f t="shared" si="129"/>
        <v>0.60069138428810209</v>
      </c>
      <c r="N1604" s="10">
        <f t="shared" si="127"/>
        <v>0.25117763257863546</v>
      </c>
      <c r="O1604" t="s">
        <v>182</v>
      </c>
      <c r="P1604" t="s">
        <v>181</v>
      </c>
    </row>
    <row r="1605" spans="1:16" x14ac:dyDescent="0.3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2">
        <f t="shared" si="128"/>
        <v>587103000</v>
      </c>
      <c r="K1605" s="2">
        <f t="shared" si="125"/>
        <v>1106027000</v>
      </c>
      <c r="L1605" s="2">
        <f t="shared" si="126"/>
        <v>518924000</v>
      </c>
      <c r="M1605" s="10">
        <f t="shared" si="129"/>
        <v>0.59991451698025811</v>
      </c>
      <c r="N1605" s="10">
        <f t="shared" si="127"/>
        <v>0.28146694502888575</v>
      </c>
      <c r="O1605" t="s">
        <v>27</v>
      </c>
      <c r="P1605" t="s">
        <v>24</v>
      </c>
    </row>
    <row r="1606" spans="1:16" x14ac:dyDescent="0.3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2">
        <f t="shared" si="128"/>
        <v>603419000</v>
      </c>
      <c r="K1606" s="2">
        <f t="shared" si="125"/>
        <v>1120762000</v>
      </c>
      <c r="L1606" s="2">
        <f t="shared" si="126"/>
        <v>517343000</v>
      </c>
      <c r="M1606" s="10">
        <f t="shared" si="129"/>
        <v>0.58856811562541678</v>
      </c>
      <c r="N1606" s="10">
        <f t="shared" si="127"/>
        <v>0.27168265398184449</v>
      </c>
      <c r="O1606" t="s">
        <v>27</v>
      </c>
      <c r="P1606" t="s">
        <v>24</v>
      </c>
    </row>
    <row r="1607" spans="1:16" x14ac:dyDescent="0.3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2">
        <f t="shared" si="128"/>
        <v>631067000</v>
      </c>
      <c r="K1607" s="2">
        <f t="shared" si="125"/>
        <v>1164431000</v>
      </c>
      <c r="L1607" s="2">
        <f t="shared" si="126"/>
        <v>533364000</v>
      </c>
      <c r="M1607" s="10">
        <f t="shared" si="129"/>
        <v>0.58533416040664665</v>
      </c>
      <c r="N1607" s="10">
        <f t="shared" si="127"/>
        <v>0.26811049270513293</v>
      </c>
      <c r="O1607" t="s">
        <v>27</v>
      </c>
      <c r="P1607" t="s">
        <v>24</v>
      </c>
    </row>
    <row r="1608" spans="1:16" x14ac:dyDescent="0.3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2">
        <f t="shared" si="128"/>
        <v>624415000</v>
      </c>
      <c r="K1608" s="2">
        <f t="shared" si="125"/>
        <v>1199660000</v>
      </c>
      <c r="L1608" s="2">
        <f t="shared" si="126"/>
        <v>575245000</v>
      </c>
      <c r="M1608" s="10">
        <f t="shared" si="129"/>
        <v>0.58739715188323938</v>
      </c>
      <c r="N1608" s="10">
        <f t="shared" si="127"/>
        <v>0.28166086610795893</v>
      </c>
      <c r="O1608" t="s">
        <v>27</v>
      </c>
      <c r="P1608" t="s">
        <v>24</v>
      </c>
    </row>
    <row r="1609" spans="1:16" x14ac:dyDescent="0.3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s="2">
        <f t="shared" si="128"/>
        <v>3097000000</v>
      </c>
      <c r="K1609" s="2">
        <f t="shared" si="125"/>
        <v>4363000000</v>
      </c>
      <c r="L1609" s="2">
        <f t="shared" si="126"/>
        <v>1266000000</v>
      </c>
      <c r="M1609" s="10">
        <f t="shared" si="129"/>
        <v>0.28421601198618984</v>
      </c>
      <c r="N1609" s="10">
        <f t="shared" si="127"/>
        <v>8.2470197381278088E-2</v>
      </c>
      <c r="O1609" t="s">
        <v>488</v>
      </c>
      <c r="P1609" t="s">
        <v>21</v>
      </c>
    </row>
    <row r="1610" spans="1:16" x14ac:dyDescent="0.3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s="2">
        <f t="shared" si="128"/>
        <v>2569000000</v>
      </c>
      <c r="K1610" s="2">
        <f t="shared" si="125"/>
        <v>4360000000</v>
      </c>
      <c r="L1610" s="2">
        <f t="shared" si="126"/>
        <v>1791000000</v>
      </c>
      <c r="M1610" s="10">
        <f t="shared" si="129"/>
        <v>0.28816920026437542</v>
      </c>
      <c r="N1610" s="10">
        <f t="shared" si="127"/>
        <v>0.11837409120951752</v>
      </c>
      <c r="O1610" t="s">
        <v>488</v>
      </c>
      <c r="P1610" t="s">
        <v>21</v>
      </c>
    </row>
    <row r="1611" spans="1:16" x14ac:dyDescent="0.3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s="2">
        <f t="shared" si="128"/>
        <v>2610000000</v>
      </c>
      <c r="K1611" s="2">
        <f t="shared" si="125"/>
        <v>4221000000</v>
      </c>
      <c r="L1611" s="2">
        <f t="shared" si="126"/>
        <v>1611000000</v>
      </c>
      <c r="M1611" s="10">
        <f t="shared" si="129"/>
        <v>0.28966511117211091</v>
      </c>
      <c r="N1611" s="10">
        <f t="shared" si="127"/>
        <v>0.11055448805929179</v>
      </c>
      <c r="O1611" t="s">
        <v>488</v>
      </c>
      <c r="P1611" t="s">
        <v>21</v>
      </c>
    </row>
    <row r="1612" spans="1:16" x14ac:dyDescent="0.3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s="2">
        <f t="shared" si="128"/>
        <v>2969000000</v>
      </c>
      <c r="K1612" s="2">
        <f t="shared" si="125"/>
        <v>3435000000</v>
      </c>
      <c r="L1612" s="2">
        <f t="shared" si="126"/>
        <v>466000000</v>
      </c>
      <c r="M1612" s="10">
        <f t="shared" si="129"/>
        <v>0.26435277820532554</v>
      </c>
      <c r="N1612" s="10">
        <f t="shared" si="127"/>
        <v>3.5862705864245038E-2</v>
      </c>
      <c r="O1612" t="s">
        <v>488</v>
      </c>
      <c r="P1612" t="s">
        <v>21</v>
      </c>
    </row>
    <row r="1613" spans="1:16" x14ac:dyDescent="0.3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s="2">
        <f t="shared" si="128"/>
        <v>485600000</v>
      </c>
      <c r="K1613" s="2">
        <f t="shared" si="125"/>
        <v>1485900000</v>
      </c>
      <c r="L1613" s="2">
        <f t="shared" si="126"/>
        <v>1000300000</v>
      </c>
      <c r="M1613" s="10">
        <f t="shared" si="129"/>
        <v>0.34991993217784478</v>
      </c>
      <c r="N1613" s="10">
        <f t="shared" si="127"/>
        <v>0.23556424265259984</v>
      </c>
      <c r="O1613" t="s">
        <v>44</v>
      </c>
      <c r="P1613" t="s">
        <v>41</v>
      </c>
    </row>
    <row r="1614" spans="1:16" x14ac:dyDescent="0.3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s="2">
        <f t="shared" si="128"/>
        <v>456800000</v>
      </c>
      <c r="K1614" s="2">
        <f t="shared" si="125"/>
        <v>1536900000</v>
      </c>
      <c r="L1614" s="2">
        <f t="shared" si="126"/>
        <v>1080100000</v>
      </c>
      <c r="M1614" s="10">
        <f t="shared" si="129"/>
        <v>0.34009736667404289</v>
      </c>
      <c r="N1614" s="10">
        <f t="shared" si="127"/>
        <v>0.23901305598583758</v>
      </c>
      <c r="O1614" t="s">
        <v>44</v>
      </c>
      <c r="P1614" t="s">
        <v>41</v>
      </c>
    </row>
    <row r="1615" spans="1:16" x14ac:dyDescent="0.3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s="2">
        <f t="shared" si="128"/>
        <v>513200000</v>
      </c>
      <c r="K1615" s="2">
        <f t="shared" si="125"/>
        <v>1625300000</v>
      </c>
      <c r="L1615" s="2">
        <f t="shared" si="126"/>
        <v>1112100000</v>
      </c>
      <c r="M1615" s="10">
        <f t="shared" si="129"/>
        <v>0.32524864421364397</v>
      </c>
      <c r="N1615" s="10">
        <f t="shared" si="127"/>
        <v>0.22254907846551</v>
      </c>
      <c r="O1615" t="s">
        <v>44</v>
      </c>
      <c r="P1615" t="s">
        <v>41</v>
      </c>
    </row>
    <row r="1616" spans="1:16" x14ac:dyDescent="0.3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s="2">
        <f t="shared" si="128"/>
        <v>726200000</v>
      </c>
      <c r="K1616" s="2">
        <f t="shared" si="125"/>
        <v>1976700000</v>
      </c>
      <c r="L1616" s="2">
        <f t="shared" si="126"/>
        <v>1250500000</v>
      </c>
      <c r="M1616" s="10">
        <f t="shared" si="129"/>
        <v>0.33355832672415253</v>
      </c>
      <c r="N1616" s="10">
        <f t="shared" si="127"/>
        <v>0.21101567641450533</v>
      </c>
      <c r="O1616" t="s">
        <v>44</v>
      </c>
      <c r="P1616" t="s">
        <v>41</v>
      </c>
    </row>
    <row r="1617" spans="1:16" x14ac:dyDescent="0.3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s="2">
        <f t="shared" si="128"/>
        <v>57615000000</v>
      </c>
      <c r="K1617" s="2">
        <f t="shared" si="125"/>
        <v>89520000000</v>
      </c>
      <c r="L1617" s="2">
        <f t="shared" si="126"/>
        <v>31905000000</v>
      </c>
      <c r="M1617" s="10">
        <f t="shared" si="129"/>
        <v>0.98107335035672405</v>
      </c>
      <c r="N1617" s="10">
        <f t="shared" si="127"/>
        <v>0.3496553311341743</v>
      </c>
      <c r="O1617" t="s">
        <v>104</v>
      </c>
      <c r="P1617" t="s">
        <v>46</v>
      </c>
    </row>
    <row r="1618" spans="1:16" x14ac:dyDescent="0.3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s="2">
        <f t="shared" si="128"/>
        <v>51151000000</v>
      </c>
      <c r="K1618" s="2">
        <f t="shared" si="125"/>
        <v>86732000000</v>
      </c>
      <c r="L1618" s="2">
        <f t="shared" si="126"/>
        <v>35581000000</v>
      </c>
      <c r="M1618" s="10">
        <f t="shared" si="129"/>
        <v>0.98481872168413398</v>
      </c>
      <c r="N1618" s="10">
        <f t="shared" si="127"/>
        <v>0.40401276272013992</v>
      </c>
      <c r="O1618" t="s">
        <v>104</v>
      </c>
      <c r="P1618" t="s">
        <v>46</v>
      </c>
    </row>
    <row r="1619" spans="1:16" x14ac:dyDescent="0.3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s="2">
        <f t="shared" si="128"/>
        <v>50432000000</v>
      </c>
      <c r="K1619" s="2">
        <f t="shared" si="125"/>
        <v>87276000000</v>
      </c>
      <c r="L1619" s="2">
        <f t="shared" si="126"/>
        <v>36844000000</v>
      </c>
      <c r="M1619" s="10">
        <f t="shared" si="129"/>
        <v>0.9875978816819807</v>
      </c>
      <c r="N1619" s="10">
        <f t="shared" si="127"/>
        <v>0.41691938623093289</v>
      </c>
      <c r="O1619" t="s">
        <v>104</v>
      </c>
      <c r="P1619" t="s">
        <v>46</v>
      </c>
    </row>
    <row r="1620" spans="1:16" x14ac:dyDescent="0.3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s="2">
        <f t="shared" si="128"/>
        <v>52416000000</v>
      </c>
      <c r="K1620" s="2">
        <f t="shared" si="125"/>
        <v>89070000000</v>
      </c>
      <c r="L1620" s="2">
        <f t="shared" si="126"/>
        <v>36654000000</v>
      </c>
      <c r="M1620" s="10">
        <f t="shared" si="129"/>
        <v>0.98930392189530503</v>
      </c>
      <c r="N1620" s="10">
        <f t="shared" si="127"/>
        <v>0.40711739029022692</v>
      </c>
      <c r="O1620" t="s">
        <v>104</v>
      </c>
      <c r="P1620" t="s">
        <v>46</v>
      </c>
    </row>
    <row r="1621" spans="1:16" x14ac:dyDescent="0.3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s="2">
        <f t="shared" si="128"/>
        <v>3682000000</v>
      </c>
      <c r="K1621" s="2">
        <f t="shared" si="125"/>
        <v>4629000000</v>
      </c>
      <c r="L1621" s="2">
        <f t="shared" si="126"/>
        <v>947000000</v>
      </c>
      <c r="M1621" s="10">
        <f t="shared" si="129"/>
        <v>0.35836494542076336</v>
      </c>
      <c r="N1621" s="10">
        <f t="shared" si="127"/>
        <v>7.3314237051947048E-2</v>
      </c>
      <c r="O1621" t="s">
        <v>345</v>
      </c>
      <c r="P1621" t="s">
        <v>35</v>
      </c>
    </row>
    <row r="1622" spans="1:16" x14ac:dyDescent="0.3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s="2">
        <f t="shared" si="128"/>
        <v>4032000000</v>
      </c>
      <c r="K1622" s="2">
        <f t="shared" si="125"/>
        <v>5044000000</v>
      </c>
      <c r="L1622" s="2">
        <f t="shared" si="126"/>
        <v>1012000000</v>
      </c>
      <c r="M1622" s="10">
        <f t="shared" si="129"/>
        <v>0.35536142031844442</v>
      </c>
      <c r="N1622" s="10">
        <f t="shared" si="127"/>
        <v>7.1297731435817954E-2</v>
      </c>
      <c r="O1622" t="s">
        <v>345</v>
      </c>
      <c r="P1622" t="s">
        <v>35</v>
      </c>
    </row>
    <row r="1623" spans="1:16" x14ac:dyDescent="0.3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s="2">
        <f t="shared" si="128"/>
        <v>4472000000</v>
      </c>
      <c r="K1623" s="2">
        <f t="shared" si="125"/>
        <v>5416000000</v>
      </c>
      <c r="L1623" s="2">
        <f t="shared" si="126"/>
        <v>944000000</v>
      </c>
      <c r="M1623" s="10">
        <f t="shared" si="129"/>
        <v>0.35193969718630191</v>
      </c>
      <c r="N1623" s="10">
        <f t="shared" si="127"/>
        <v>6.1342517382545973E-2</v>
      </c>
      <c r="O1623" t="s">
        <v>345</v>
      </c>
      <c r="P1623" t="s">
        <v>35</v>
      </c>
    </row>
    <row r="1624" spans="1:16" x14ac:dyDescent="0.3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s="2">
        <f t="shared" si="128"/>
        <v>4477000000</v>
      </c>
      <c r="K1624" s="2">
        <f t="shared" si="125"/>
        <v>5411000000</v>
      </c>
      <c r="L1624" s="2">
        <f t="shared" si="126"/>
        <v>934000000</v>
      </c>
      <c r="M1624" s="10">
        <f t="shared" si="129"/>
        <v>0.34412363266344437</v>
      </c>
      <c r="N1624" s="10">
        <f t="shared" si="127"/>
        <v>5.9399643856525054E-2</v>
      </c>
      <c r="O1624" t="s">
        <v>345</v>
      </c>
      <c r="P1624" t="s">
        <v>35</v>
      </c>
    </row>
    <row r="1625" spans="1:16" x14ac:dyDescent="0.3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s="2">
        <f t="shared" si="128"/>
        <v>1853000000</v>
      </c>
      <c r="K1625" s="2">
        <f t="shared" si="125"/>
        <v>3298000000</v>
      </c>
      <c r="L1625" s="2">
        <f t="shared" si="126"/>
        <v>1445000000</v>
      </c>
      <c r="M1625" s="10">
        <f t="shared" si="129"/>
        <v>0.17571527518780972</v>
      </c>
      <c r="N1625" s="10">
        <f t="shared" si="127"/>
        <v>7.6988651499813529E-2</v>
      </c>
      <c r="O1625" t="s">
        <v>479</v>
      </c>
      <c r="P1625" t="s">
        <v>18</v>
      </c>
    </row>
    <row r="1626" spans="1:16" x14ac:dyDescent="0.3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s="2">
        <f t="shared" si="128"/>
        <v>2071000000</v>
      </c>
      <c r="K1626" s="2">
        <f t="shared" si="125"/>
        <v>3395000000</v>
      </c>
      <c r="L1626" s="2">
        <f t="shared" si="126"/>
        <v>1324000000</v>
      </c>
      <c r="M1626" s="10">
        <f t="shared" si="129"/>
        <v>0.17084339774557167</v>
      </c>
      <c r="N1626" s="10">
        <f t="shared" si="127"/>
        <v>6.662640901771337E-2</v>
      </c>
      <c r="O1626" t="s">
        <v>479</v>
      </c>
      <c r="P1626" t="s">
        <v>18</v>
      </c>
    </row>
    <row r="1627" spans="1:16" x14ac:dyDescent="0.3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s="2">
        <f t="shared" si="128"/>
        <v>2204000000</v>
      </c>
      <c r="K1627" s="2">
        <f t="shared" si="125"/>
        <v>3690000000</v>
      </c>
      <c r="L1627" s="2">
        <f t="shared" si="126"/>
        <v>1486000000</v>
      </c>
      <c r="M1627" s="10">
        <f t="shared" si="129"/>
        <v>0.17663108515628745</v>
      </c>
      <c r="N1627" s="10">
        <f t="shared" si="127"/>
        <v>7.1131109090038766E-2</v>
      </c>
      <c r="O1627" t="s">
        <v>479</v>
      </c>
      <c r="P1627" t="s">
        <v>18</v>
      </c>
    </row>
    <row r="1628" spans="1:16" x14ac:dyDescent="0.3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s="2">
        <f t="shared" si="128"/>
        <v>2155000000</v>
      </c>
      <c r="K1628" s="2">
        <f t="shared" si="125"/>
        <v>3682000000</v>
      </c>
      <c r="L1628" s="2">
        <f t="shared" si="126"/>
        <v>1527000000</v>
      </c>
      <c r="M1628" s="10">
        <f t="shared" si="129"/>
        <v>0.17771985712906646</v>
      </c>
      <c r="N1628" s="10">
        <f t="shared" si="127"/>
        <v>7.3704025485085436E-2</v>
      </c>
      <c r="O1628" t="s">
        <v>479</v>
      </c>
      <c r="P1628" t="s">
        <v>18</v>
      </c>
    </row>
    <row r="1629" spans="1:16" x14ac:dyDescent="0.3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s="2">
        <f t="shared" si="128"/>
        <v>2801000000</v>
      </c>
      <c r="K1629" s="2">
        <f t="shared" si="125"/>
        <v>4871000000</v>
      </c>
      <c r="L1629" s="2">
        <f t="shared" si="126"/>
        <v>2070000000</v>
      </c>
      <c r="M1629" s="10">
        <f t="shared" si="129"/>
        <v>0.34835156976328396</v>
      </c>
      <c r="N1629" s="10">
        <f t="shared" si="127"/>
        <v>0.14803690195237074</v>
      </c>
      <c r="O1629" t="s">
        <v>553</v>
      </c>
      <c r="P1629" t="s">
        <v>12</v>
      </c>
    </row>
    <row r="1630" spans="1:16" x14ac:dyDescent="0.3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s="2">
        <f t="shared" si="128"/>
        <v>2773000000</v>
      </c>
      <c r="K1630" s="2">
        <f t="shared" si="125"/>
        <v>4994000000</v>
      </c>
      <c r="L1630" s="2">
        <f t="shared" si="126"/>
        <v>2221000000</v>
      </c>
      <c r="M1630" s="10">
        <f t="shared" si="129"/>
        <v>0.35681623320948841</v>
      </c>
      <c r="N1630" s="10">
        <f t="shared" si="127"/>
        <v>0.15868819662760789</v>
      </c>
      <c r="O1630" t="s">
        <v>553</v>
      </c>
      <c r="P1630" t="s">
        <v>12</v>
      </c>
    </row>
    <row r="1631" spans="1:16" x14ac:dyDescent="0.3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s="2">
        <f t="shared" si="128"/>
        <v>2588000000</v>
      </c>
      <c r="K1631" s="2">
        <f t="shared" si="125"/>
        <v>4730000000</v>
      </c>
      <c r="L1631" s="2">
        <f t="shared" si="126"/>
        <v>2142000000</v>
      </c>
      <c r="M1631" s="10">
        <f t="shared" si="129"/>
        <v>0.36494097677648329</v>
      </c>
      <c r="N1631" s="10">
        <f t="shared" si="127"/>
        <v>0.16526502584677108</v>
      </c>
      <c r="O1631" t="s">
        <v>553</v>
      </c>
      <c r="P1631" t="s">
        <v>12</v>
      </c>
    </row>
    <row r="1632" spans="1:16" x14ac:dyDescent="0.3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s="2">
        <f t="shared" si="128"/>
        <v>2711000000</v>
      </c>
      <c r="K1632" s="2">
        <f t="shared" si="125"/>
        <v>5123000000</v>
      </c>
      <c r="L1632" s="2">
        <f t="shared" si="126"/>
        <v>2412000000</v>
      </c>
      <c r="M1632" s="10">
        <f t="shared" si="129"/>
        <v>0.37644206040120509</v>
      </c>
      <c r="N1632" s="10">
        <f t="shared" si="127"/>
        <v>0.17723565287677273</v>
      </c>
      <c r="O1632" t="s">
        <v>553</v>
      </c>
      <c r="P1632" t="s">
        <v>12</v>
      </c>
    </row>
    <row r="1633" spans="1:16" x14ac:dyDescent="0.3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s="2">
        <f t="shared" si="128"/>
        <v>1351000000</v>
      </c>
      <c r="K1633" s="2">
        <f t="shared" si="125"/>
        <v>2963000000</v>
      </c>
      <c r="L1633" s="2">
        <f t="shared" si="126"/>
        <v>1612000000</v>
      </c>
      <c r="M1633" s="10">
        <f t="shared" si="129"/>
        <v>0.39580550360673261</v>
      </c>
      <c r="N1633" s="10">
        <f t="shared" si="127"/>
        <v>0.21533529254608602</v>
      </c>
      <c r="O1633" t="s">
        <v>83</v>
      </c>
      <c r="P1633" t="s">
        <v>82</v>
      </c>
    </row>
    <row r="1634" spans="1:16" x14ac:dyDescent="0.3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s="2">
        <f t="shared" si="128"/>
        <v>1361000000</v>
      </c>
      <c r="K1634" s="2">
        <f t="shared" si="125"/>
        <v>2736000000</v>
      </c>
      <c r="L1634" s="2">
        <f t="shared" si="126"/>
        <v>1375000000</v>
      </c>
      <c r="M1634" s="10">
        <f t="shared" si="129"/>
        <v>0.39883381924198247</v>
      </c>
      <c r="N1634" s="10">
        <f t="shared" si="127"/>
        <v>0.20043731778425655</v>
      </c>
      <c r="O1634" t="s">
        <v>83</v>
      </c>
      <c r="P1634" t="s">
        <v>82</v>
      </c>
    </row>
    <row r="1635" spans="1:16" x14ac:dyDescent="0.3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s="2">
        <f t="shared" si="128"/>
        <v>1560000000</v>
      </c>
      <c r="K1635" s="2">
        <f t="shared" si="125"/>
        <v>3129000000</v>
      </c>
      <c r="L1635" s="2">
        <f t="shared" si="126"/>
        <v>1569000000</v>
      </c>
      <c r="M1635" s="10">
        <f t="shared" si="129"/>
        <v>0.40971585701191571</v>
      </c>
      <c r="N1635" s="10">
        <f t="shared" si="127"/>
        <v>0.2054471651171926</v>
      </c>
      <c r="O1635" t="s">
        <v>83</v>
      </c>
      <c r="P1635" t="s">
        <v>82</v>
      </c>
    </row>
    <row r="1636" spans="1:16" x14ac:dyDescent="0.3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s="2">
        <f t="shared" si="128"/>
        <v>2602000000</v>
      </c>
      <c r="K1636" s="2">
        <f t="shared" si="125"/>
        <v>3926000000</v>
      </c>
      <c r="L1636" s="2">
        <f t="shared" si="126"/>
        <v>1324000000</v>
      </c>
      <c r="M1636" s="10">
        <f t="shared" si="129"/>
        <v>0.53342391304347825</v>
      </c>
      <c r="N1636" s="10">
        <f t="shared" si="127"/>
        <v>0.17989130434782608</v>
      </c>
      <c r="O1636" t="s">
        <v>83</v>
      </c>
      <c r="P1636" t="s">
        <v>82</v>
      </c>
    </row>
    <row r="1637" spans="1:16" x14ac:dyDescent="0.3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s="2">
        <f t="shared" si="128"/>
        <v>88629000000</v>
      </c>
      <c r="K1637" s="2">
        <f t="shared" si="125"/>
        <v>116354000000</v>
      </c>
      <c r="L1637" s="2">
        <f t="shared" si="126"/>
        <v>27725000000</v>
      </c>
      <c r="M1637" s="10">
        <f t="shared" si="129"/>
        <v>0.24827430219929114</v>
      </c>
      <c r="N1637" s="10">
        <f t="shared" si="127"/>
        <v>5.9159161081487076E-2</v>
      </c>
      <c r="O1637" t="s">
        <v>167</v>
      </c>
      <c r="P1637" t="s">
        <v>35</v>
      </c>
    </row>
    <row r="1638" spans="1:16" x14ac:dyDescent="0.3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s="2">
        <f t="shared" si="128"/>
        <v>91353000000</v>
      </c>
      <c r="K1638" s="2">
        <f t="shared" si="125"/>
        <v>118225000000</v>
      </c>
      <c r="L1638" s="2">
        <f t="shared" si="126"/>
        <v>26872000000</v>
      </c>
      <c r="M1638" s="10">
        <f t="shared" si="129"/>
        <v>0.2482185372899931</v>
      </c>
      <c r="N1638" s="10">
        <f t="shared" si="127"/>
        <v>5.6418934523634563E-2</v>
      </c>
      <c r="O1638" t="s">
        <v>167</v>
      </c>
      <c r="P1638" t="s">
        <v>35</v>
      </c>
    </row>
    <row r="1639" spans="1:16" x14ac:dyDescent="0.3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s="2">
        <f t="shared" si="128"/>
        <v>93418000000</v>
      </c>
      <c r="K1639" s="2">
        <f t="shared" si="125"/>
        <v>120565000000</v>
      </c>
      <c r="L1639" s="2">
        <f t="shared" si="126"/>
        <v>27147000000</v>
      </c>
      <c r="M1639" s="10">
        <f t="shared" si="129"/>
        <v>0.24825440491216944</v>
      </c>
      <c r="N1639" s="10">
        <f t="shared" si="127"/>
        <v>5.5898165555100264E-2</v>
      </c>
      <c r="O1639" t="s">
        <v>167</v>
      </c>
      <c r="P1639" t="s">
        <v>35</v>
      </c>
    </row>
    <row r="1640" spans="1:16" x14ac:dyDescent="0.3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s="2">
        <f t="shared" si="128"/>
        <v>97041000000</v>
      </c>
      <c r="K1640" s="2">
        <f t="shared" si="125"/>
        <v>121146000000</v>
      </c>
      <c r="L1640" s="2">
        <f t="shared" si="126"/>
        <v>24105000000</v>
      </c>
      <c r="M1640" s="10">
        <f t="shared" si="129"/>
        <v>0.25127247837720112</v>
      </c>
      <c r="N1640" s="10">
        <f t="shared" si="127"/>
        <v>4.9996888805923713E-2</v>
      </c>
      <c r="O1640" t="s">
        <v>167</v>
      </c>
      <c r="P1640" t="s">
        <v>35</v>
      </c>
    </row>
    <row r="1641" spans="1:16" x14ac:dyDescent="0.3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s="2">
        <f t="shared" si="128"/>
        <v>1023600000</v>
      </c>
      <c r="K1641" s="2">
        <f t="shared" si="125"/>
        <v>1933600000</v>
      </c>
      <c r="L1641" s="2">
        <f t="shared" si="126"/>
        <v>910000000</v>
      </c>
      <c r="M1641" s="10">
        <f t="shared" si="129"/>
        <v>0.19540984931936012</v>
      </c>
      <c r="N1641" s="10">
        <f t="shared" si="127"/>
        <v>9.1964709805863507E-2</v>
      </c>
      <c r="O1641" t="s">
        <v>95</v>
      </c>
      <c r="P1641" t="s">
        <v>58</v>
      </c>
    </row>
    <row r="1642" spans="1:16" x14ac:dyDescent="0.3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s="2">
        <f t="shared" si="128"/>
        <v>1145000000</v>
      </c>
      <c r="K1642" s="2">
        <f t="shared" si="125"/>
        <v>2138300000</v>
      </c>
      <c r="L1642" s="2">
        <f t="shared" si="126"/>
        <v>993300000</v>
      </c>
      <c r="M1642" s="10">
        <f t="shared" si="129"/>
        <v>0.19221019703725006</v>
      </c>
      <c r="N1642" s="10">
        <f t="shared" si="127"/>
        <v>8.9286998417949084E-2</v>
      </c>
      <c r="O1642" t="s">
        <v>95</v>
      </c>
      <c r="P1642" t="s">
        <v>58</v>
      </c>
    </row>
    <row r="1643" spans="1:16" x14ac:dyDescent="0.3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s="2">
        <f t="shared" si="128"/>
        <v>1961900000</v>
      </c>
      <c r="K1643" s="2">
        <f t="shared" si="125"/>
        <v>2758600000</v>
      </c>
      <c r="L1643" s="2">
        <f t="shared" si="126"/>
        <v>796700000</v>
      </c>
      <c r="M1643" s="10">
        <f t="shared" si="129"/>
        <v>0.19465417237048221</v>
      </c>
      <c r="N1643" s="10">
        <f t="shared" si="127"/>
        <v>5.6217276563315884E-2</v>
      </c>
      <c r="O1643" t="s">
        <v>95</v>
      </c>
      <c r="P1643" t="s">
        <v>58</v>
      </c>
    </row>
    <row r="1644" spans="1:16" x14ac:dyDescent="0.3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s="2">
        <f t="shared" si="128"/>
        <v>1140600000</v>
      </c>
      <c r="K1644" s="2">
        <f t="shared" si="125"/>
        <v>2470600000</v>
      </c>
      <c r="L1644" s="2">
        <f t="shared" si="126"/>
        <v>1330000000</v>
      </c>
      <c r="M1644" s="10">
        <f t="shared" si="129"/>
        <v>0.43613190227369014</v>
      </c>
      <c r="N1644" s="10">
        <f t="shared" si="127"/>
        <v>0.23478322270865698</v>
      </c>
      <c r="O1644" t="s">
        <v>56</v>
      </c>
      <c r="P1644" t="s">
        <v>21</v>
      </c>
    </row>
    <row r="1645" spans="1:16" x14ac:dyDescent="0.3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s="2">
        <f t="shared" si="128"/>
        <v>1199600000</v>
      </c>
      <c r="K1645" s="2">
        <f t="shared" si="125"/>
        <v>2307000000</v>
      </c>
      <c r="L1645" s="2">
        <f t="shared" si="126"/>
        <v>1107400000</v>
      </c>
      <c r="M1645" s="10">
        <f t="shared" si="129"/>
        <v>0.41627571273908337</v>
      </c>
      <c r="N1645" s="10">
        <f t="shared" si="127"/>
        <v>0.19981955972573079</v>
      </c>
      <c r="O1645" t="s">
        <v>56</v>
      </c>
      <c r="P1645" t="s">
        <v>21</v>
      </c>
    </row>
    <row r="1646" spans="1:16" x14ac:dyDescent="0.3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s="2">
        <f t="shared" si="128"/>
        <v>1169300000</v>
      </c>
      <c r="K1646" s="2">
        <f t="shared" si="125"/>
        <v>2309800000</v>
      </c>
      <c r="L1646" s="2">
        <f t="shared" si="126"/>
        <v>1140500000</v>
      </c>
      <c r="M1646" s="10">
        <f t="shared" si="129"/>
        <v>0.4119346554430019</v>
      </c>
      <c r="N1646" s="10">
        <f t="shared" si="127"/>
        <v>0.20339920102725068</v>
      </c>
      <c r="O1646" t="s">
        <v>56</v>
      </c>
      <c r="P1646" t="s">
        <v>21</v>
      </c>
    </row>
    <row r="1647" spans="1:16" x14ac:dyDescent="0.3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s="2">
        <f t="shared" si="128"/>
        <v>1174900000</v>
      </c>
      <c r="K1647" s="2">
        <f t="shared" si="125"/>
        <v>2284300000</v>
      </c>
      <c r="L1647" s="2">
        <f t="shared" si="126"/>
        <v>1109400000</v>
      </c>
      <c r="M1647" s="10">
        <f t="shared" si="129"/>
        <v>0.41656181045644369</v>
      </c>
      <c r="N1647" s="10">
        <f t="shared" si="127"/>
        <v>0.20230866021117128</v>
      </c>
      <c r="O1647" t="s">
        <v>56</v>
      </c>
      <c r="P1647" t="s">
        <v>21</v>
      </c>
    </row>
    <row r="1648" spans="1:16" x14ac:dyDescent="0.3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s="2">
        <f t="shared" si="128"/>
        <v>352000000</v>
      </c>
      <c r="K1648" s="2">
        <f t="shared" si="125"/>
        <v>996000000</v>
      </c>
      <c r="L1648" s="2">
        <f t="shared" si="126"/>
        <v>644000000</v>
      </c>
      <c r="M1648" s="10">
        <f t="shared" si="129"/>
        <v>0.16630489230255463</v>
      </c>
      <c r="N1648" s="10">
        <f t="shared" si="127"/>
        <v>0.10753047253297712</v>
      </c>
      <c r="O1648" t="s">
        <v>52</v>
      </c>
      <c r="P1648" t="s">
        <v>51</v>
      </c>
    </row>
    <row r="1649" spans="1:16" x14ac:dyDescent="0.3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s="2">
        <f t="shared" si="128"/>
        <v>527000000</v>
      </c>
      <c r="K1649" s="2">
        <f t="shared" si="125"/>
        <v>1538000000</v>
      </c>
      <c r="L1649" s="2">
        <f t="shared" si="126"/>
        <v>1011000000</v>
      </c>
      <c r="M1649" s="10">
        <f t="shared" si="129"/>
        <v>0.21202095395643783</v>
      </c>
      <c r="N1649" s="10">
        <f t="shared" si="127"/>
        <v>0.13937138130686519</v>
      </c>
      <c r="O1649" t="s">
        <v>52</v>
      </c>
      <c r="P1649" t="s">
        <v>51</v>
      </c>
    </row>
    <row r="1650" spans="1:16" x14ac:dyDescent="0.3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s="2">
        <f t="shared" si="128"/>
        <v>276000000</v>
      </c>
      <c r="K1650" s="2">
        <f t="shared" si="125"/>
        <v>1640000000</v>
      </c>
      <c r="L1650" s="2">
        <f t="shared" si="126"/>
        <v>1364000000</v>
      </c>
      <c r="M1650" s="10">
        <f t="shared" si="129"/>
        <v>0.22153181142779954</v>
      </c>
      <c r="N1650" s="10">
        <f t="shared" si="127"/>
        <v>0.18424962852897475</v>
      </c>
      <c r="O1650" t="s">
        <v>52</v>
      </c>
      <c r="P1650" t="s">
        <v>51</v>
      </c>
    </row>
    <row r="1651" spans="1:16" x14ac:dyDescent="0.3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s="2">
        <f t="shared" si="128"/>
        <v>444000000</v>
      </c>
      <c r="K1651" s="2">
        <f t="shared" si="125"/>
        <v>1388000000</v>
      </c>
      <c r="L1651" s="2">
        <f t="shared" si="126"/>
        <v>944000000</v>
      </c>
      <c r="M1651" s="10">
        <f t="shared" si="129"/>
        <v>0.19598983338040099</v>
      </c>
      <c r="N1651" s="10">
        <f t="shared" si="127"/>
        <v>0.13329567918667043</v>
      </c>
      <c r="O1651" t="s">
        <v>52</v>
      </c>
      <c r="P1651" t="s">
        <v>51</v>
      </c>
    </row>
    <row r="1652" spans="1:16" x14ac:dyDescent="0.3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s="2">
        <f t="shared" si="128"/>
        <v>1574000000</v>
      </c>
      <c r="K1652" s="2">
        <f t="shared" si="125"/>
        <v>2441000000</v>
      </c>
      <c r="L1652" s="2">
        <f t="shared" si="126"/>
        <v>867000000</v>
      </c>
      <c r="M1652" s="10">
        <f t="shared" si="129"/>
        <v>0.53837670930745474</v>
      </c>
      <c r="N1652" s="10">
        <f t="shared" si="127"/>
        <v>0.19122187913542127</v>
      </c>
      <c r="O1652" t="s">
        <v>132</v>
      </c>
      <c r="P1652" t="s">
        <v>18</v>
      </c>
    </row>
    <row r="1653" spans="1:16" x14ac:dyDescent="0.3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s="2">
        <f t="shared" si="128"/>
        <v>1687000000</v>
      </c>
      <c r="K1653" s="2">
        <f t="shared" si="125"/>
        <v>2615000000</v>
      </c>
      <c r="L1653" s="2">
        <f t="shared" si="126"/>
        <v>928000000</v>
      </c>
      <c r="M1653" s="10">
        <f t="shared" si="129"/>
        <v>0.52206029147534438</v>
      </c>
      <c r="N1653" s="10">
        <f t="shared" si="127"/>
        <v>0.18526652026352566</v>
      </c>
      <c r="O1653" t="s">
        <v>132</v>
      </c>
      <c r="P1653" t="s">
        <v>18</v>
      </c>
    </row>
    <row r="1654" spans="1:16" x14ac:dyDescent="0.3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s="2">
        <f t="shared" si="128"/>
        <v>1790000000</v>
      </c>
      <c r="K1654" s="2">
        <f t="shared" si="125"/>
        <v>2777000000</v>
      </c>
      <c r="L1654" s="2">
        <f t="shared" si="126"/>
        <v>987000000</v>
      </c>
      <c r="M1654" s="10">
        <f t="shared" si="129"/>
        <v>0.52584737739064569</v>
      </c>
      <c r="N1654" s="10">
        <f t="shared" si="127"/>
        <v>0.1868964211323613</v>
      </c>
      <c r="O1654" t="s">
        <v>132</v>
      </c>
      <c r="P1654" t="s">
        <v>18</v>
      </c>
    </row>
    <row r="1655" spans="1:16" x14ac:dyDescent="0.3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s="2">
        <f t="shared" si="128"/>
        <v>1808000000</v>
      </c>
      <c r="K1655" s="2">
        <f t="shared" si="125"/>
        <v>2836000000</v>
      </c>
      <c r="L1655" s="2">
        <f t="shared" si="126"/>
        <v>1028000000</v>
      </c>
      <c r="M1655" s="10">
        <f t="shared" si="129"/>
        <v>0.51228323699421963</v>
      </c>
      <c r="N1655" s="10">
        <f t="shared" si="127"/>
        <v>0.18569364161849711</v>
      </c>
      <c r="O1655" t="s">
        <v>132</v>
      </c>
      <c r="P1655" t="s">
        <v>18</v>
      </c>
    </row>
    <row r="1656" spans="1:16" x14ac:dyDescent="0.3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s="2">
        <f t="shared" si="128"/>
        <v>854876000</v>
      </c>
      <c r="K1656" s="2">
        <f t="shared" si="125"/>
        <v>1902709000</v>
      </c>
      <c r="L1656" s="2">
        <f t="shared" si="126"/>
        <v>1047833000</v>
      </c>
      <c r="M1656" s="10">
        <f t="shared" si="129"/>
        <v>0.36915098197926233</v>
      </c>
      <c r="N1656" s="10">
        <f t="shared" si="127"/>
        <v>0.20329360974288571</v>
      </c>
      <c r="O1656" t="s">
        <v>561</v>
      </c>
      <c r="P1656" t="s">
        <v>18</v>
      </c>
    </row>
    <row r="1657" spans="1:16" x14ac:dyDescent="0.3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s="2">
        <f t="shared" si="128"/>
        <v>836977000</v>
      </c>
      <c r="K1657" s="2">
        <f t="shared" si="125"/>
        <v>2142114000</v>
      </c>
      <c r="L1657" s="2">
        <f t="shared" si="126"/>
        <v>1305137000</v>
      </c>
      <c r="M1657" s="10">
        <f t="shared" si="129"/>
        <v>0.38109560400616549</v>
      </c>
      <c r="N1657" s="10">
        <f t="shared" si="127"/>
        <v>0.23219211177640164</v>
      </c>
      <c r="O1657" t="s">
        <v>561</v>
      </c>
      <c r="P1657" t="s">
        <v>18</v>
      </c>
    </row>
    <row r="1658" spans="1:16" x14ac:dyDescent="0.3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s="2">
        <f t="shared" si="128"/>
        <v>817020000</v>
      </c>
      <c r="K1658" s="2">
        <f t="shared" si="125"/>
        <v>2117350000</v>
      </c>
      <c r="L1658" s="2">
        <f t="shared" si="126"/>
        <v>1300330000</v>
      </c>
      <c r="M1658" s="10">
        <f t="shared" si="129"/>
        <v>0.38967281911771823</v>
      </c>
      <c r="N1658" s="10">
        <f t="shared" si="127"/>
        <v>0.23931010786282031</v>
      </c>
      <c r="O1658" t="s">
        <v>561</v>
      </c>
      <c r="P1658" t="s">
        <v>18</v>
      </c>
    </row>
    <row r="1659" spans="1:16" x14ac:dyDescent="0.3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s="2">
        <f t="shared" si="128"/>
        <v>797957000</v>
      </c>
      <c r="K1659" s="2">
        <f t="shared" si="125"/>
        <v>1545509000</v>
      </c>
      <c r="L1659" s="2">
        <f t="shared" si="126"/>
        <v>747552000</v>
      </c>
      <c r="M1659" s="10">
        <f t="shared" si="129"/>
        <v>0.37918384801526439</v>
      </c>
      <c r="N1659" s="10">
        <f t="shared" si="127"/>
        <v>0.18340860127731831</v>
      </c>
      <c r="O1659" t="s">
        <v>561</v>
      </c>
      <c r="P1659" t="s">
        <v>18</v>
      </c>
    </row>
    <row r="1660" spans="1:16" x14ac:dyDescent="0.3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s="2">
        <f t="shared" si="128"/>
        <v>702218000</v>
      </c>
      <c r="K1660" s="2">
        <f t="shared" si="125"/>
        <v>1286035000</v>
      </c>
      <c r="L1660" s="2">
        <f t="shared" si="126"/>
        <v>583817000</v>
      </c>
      <c r="M1660" s="10">
        <f t="shared" si="129"/>
        <v>0.79192370644692101</v>
      </c>
      <c r="N1660" s="10">
        <f t="shared" si="127"/>
        <v>0.35950695162007418</v>
      </c>
      <c r="O1660" t="s">
        <v>83</v>
      </c>
      <c r="P1660" t="s">
        <v>82</v>
      </c>
    </row>
    <row r="1661" spans="1:16" x14ac:dyDescent="0.3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s="2">
        <f t="shared" si="128"/>
        <v>688017000</v>
      </c>
      <c r="K1661" s="2">
        <f t="shared" si="125"/>
        <v>1591853000</v>
      </c>
      <c r="L1661" s="2">
        <f t="shared" si="126"/>
        <v>903836000</v>
      </c>
      <c r="M1661" s="10">
        <f t="shared" si="129"/>
        <v>0.79670288696334579</v>
      </c>
      <c r="N1661" s="10">
        <f t="shared" si="127"/>
        <v>0.45235882367366997</v>
      </c>
      <c r="O1661" t="s">
        <v>83</v>
      </c>
      <c r="P1661" t="s">
        <v>82</v>
      </c>
    </row>
    <row r="1662" spans="1:16" x14ac:dyDescent="0.3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s="2">
        <f t="shared" si="128"/>
        <v>1031091000</v>
      </c>
      <c r="K1662" s="2">
        <f t="shared" si="125"/>
        <v>1851345000</v>
      </c>
      <c r="L1662" s="2">
        <f t="shared" si="126"/>
        <v>820254000</v>
      </c>
      <c r="M1662" s="10">
        <f t="shared" si="129"/>
        <v>0.76370073790021853</v>
      </c>
      <c r="N1662" s="10">
        <f t="shared" si="127"/>
        <v>0.33836404617486521</v>
      </c>
      <c r="O1662" t="s">
        <v>83</v>
      </c>
      <c r="P1662" t="s">
        <v>82</v>
      </c>
    </row>
    <row r="1663" spans="1:16" x14ac:dyDescent="0.3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s="2">
        <f t="shared" si="128"/>
        <v>958790000</v>
      </c>
      <c r="K1663" s="2">
        <f t="shared" si="125"/>
        <v>932745000</v>
      </c>
      <c r="L1663" s="2">
        <f t="shared" si="126"/>
        <v>-26045000</v>
      </c>
      <c r="M1663" s="10">
        <f t="shared" si="129"/>
        <v>0.6421126255404892</v>
      </c>
      <c r="N1663" s="10">
        <f t="shared" si="127"/>
        <v>-1.7929684246178797E-2</v>
      </c>
      <c r="O1663" t="s">
        <v>83</v>
      </c>
      <c r="P1663" t="s">
        <v>82</v>
      </c>
    </row>
    <row r="1664" spans="1:16" x14ac:dyDescent="0.3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s="2">
        <f t="shared" si="128"/>
        <v>1595504000</v>
      </c>
      <c r="K1664" s="2">
        <f t="shared" si="125"/>
        <v>3418187000</v>
      </c>
      <c r="L1664" s="2">
        <f t="shared" si="126"/>
        <v>1822683000</v>
      </c>
      <c r="M1664" s="10">
        <f t="shared" si="129"/>
        <v>0.3374912854900608</v>
      </c>
      <c r="N1664" s="10">
        <f t="shared" si="127"/>
        <v>0.17996078877805119</v>
      </c>
      <c r="O1664" t="s">
        <v>42</v>
      </c>
      <c r="P1664" t="s">
        <v>41</v>
      </c>
    </row>
    <row r="1665" spans="1:16" x14ac:dyDescent="0.3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s="2">
        <f t="shared" si="128"/>
        <v>1659089000</v>
      </c>
      <c r="K1665" s="2">
        <f t="shared" si="125"/>
        <v>3506644000</v>
      </c>
      <c r="L1665" s="2">
        <f t="shared" si="126"/>
        <v>1847555000</v>
      </c>
      <c r="M1665" s="10">
        <f t="shared" si="129"/>
        <v>0.32127064215392465</v>
      </c>
      <c r="N1665" s="10">
        <f t="shared" si="127"/>
        <v>0.16926873137526774</v>
      </c>
      <c r="O1665" t="s">
        <v>42</v>
      </c>
      <c r="P1665" t="s">
        <v>41</v>
      </c>
    </row>
    <row r="1666" spans="1:16" x14ac:dyDescent="0.3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s="2">
        <f t="shared" si="128"/>
        <v>1786653000</v>
      </c>
      <c r="K1666" s="2">
        <f t="shared" ref="K1666:K1711" si="130">E1666 - F1666</f>
        <v>3734783000</v>
      </c>
      <c r="L1666" s="2">
        <f t="shared" ref="L1666:L1711" si="131">K1666 - J1666</f>
        <v>1948130000</v>
      </c>
      <c r="M1666" s="10">
        <f t="shared" si="129"/>
        <v>0.31959095115707636</v>
      </c>
      <c r="N1666" s="10">
        <f t="shared" ref="N1666:N1711" si="132">L1666 / E1666</f>
        <v>0.16670438943243424</v>
      </c>
      <c r="O1666" t="s">
        <v>42</v>
      </c>
      <c r="P1666" t="s">
        <v>41</v>
      </c>
    </row>
    <row r="1667" spans="1:16" x14ac:dyDescent="0.3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s="2">
        <f t="shared" ref="J1667:J1711" si="133">G1667 + H1667 + I1667</f>
        <v>1990341000</v>
      </c>
      <c r="K1667" s="2">
        <f t="shared" si="130"/>
        <v>3990853000</v>
      </c>
      <c r="L1667" s="2">
        <f t="shared" si="131"/>
        <v>2000512000</v>
      </c>
      <c r="M1667" s="10">
        <f t="shared" ref="M1667:M1711" si="134">1-(F1667/E1667)</f>
        <v>0.36199900838914389</v>
      </c>
      <c r="N1667" s="10">
        <f t="shared" si="132"/>
        <v>0.1814607955418511</v>
      </c>
      <c r="O1667" t="s">
        <v>42</v>
      </c>
      <c r="P1667" t="s">
        <v>41</v>
      </c>
    </row>
    <row r="1668" spans="1:16" x14ac:dyDescent="0.3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s="2">
        <f t="shared" si="133"/>
        <v>1173955000</v>
      </c>
      <c r="K1668" s="2">
        <f t="shared" si="130"/>
        <v>2067228000</v>
      </c>
      <c r="L1668" s="2">
        <f t="shared" si="131"/>
        <v>893273000</v>
      </c>
      <c r="M1668" s="10">
        <f t="shared" si="134"/>
        <v>0.28582888909444548</v>
      </c>
      <c r="N1668" s="10">
        <f t="shared" si="132"/>
        <v>0.12350995112685324</v>
      </c>
      <c r="O1668" t="s">
        <v>49</v>
      </c>
      <c r="P1668" t="s">
        <v>46</v>
      </c>
    </row>
    <row r="1669" spans="1:16" x14ac:dyDescent="0.3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s="2">
        <f t="shared" si="133"/>
        <v>1213178000</v>
      </c>
      <c r="K1669" s="2">
        <f t="shared" si="130"/>
        <v>2434745000</v>
      </c>
      <c r="L1669" s="2">
        <f t="shared" si="131"/>
        <v>1221567000</v>
      </c>
      <c r="M1669" s="10">
        <f t="shared" si="134"/>
        <v>0.32285763841832782</v>
      </c>
      <c r="N1669" s="10">
        <f t="shared" si="132"/>
        <v>0.16198502791452965</v>
      </c>
      <c r="O1669" t="s">
        <v>49</v>
      </c>
      <c r="P1669" t="s">
        <v>46</v>
      </c>
    </row>
    <row r="1670" spans="1:16" x14ac:dyDescent="0.3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s="2">
        <f t="shared" si="133"/>
        <v>1341315000</v>
      </c>
      <c r="K1670" s="2">
        <f t="shared" si="130"/>
        <v>2362793000</v>
      </c>
      <c r="L1670" s="2">
        <f t="shared" si="131"/>
        <v>1021478000</v>
      </c>
      <c r="M1670" s="10">
        <f t="shared" si="134"/>
        <v>0.35787601440535499</v>
      </c>
      <c r="N1670" s="10">
        <f t="shared" si="132"/>
        <v>0.15471625125127475</v>
      </c>
      <c r="O1670" t="s">
        <v>49</v>
      </c>
      <c r="P1670" t="s">
        <v>46</v>
      </c>
    </row>
    <row r="1671" spans="1:16" x14ac:dyDescent="0.3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s="2">
        <f t="shared" si="133"/>
        <v>1966939000</v>
      </c>
      <c r="K1671" s="2">
        <f t="shared" si="130"/>
        <v>3109281000</v>
      </c>
      <c r="L1671" s="2">
        <f t="shared" si="131"/>
        <v>1142342000</v>
      </c>
      <c r="M1671" s="10">
        <f t="shared" si="134"/>
        <v>0.33401071186944664</v>
      </c>
      <c r="N1671" s="10">
        <f t="shared" si="132"/>
        <v>0.12271469340286946</v>
      </c>
      <c r="O1671" t="s">
        <v>49</v>
      </c>
      <c r="P1671" t="s">
        <v>46</v>
      </c>
    </row>
    <row r="1672" spans="1:16" x14ac:dyDescent="0.3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2">
        <f t="shared" si="133"/>
        <v>850714000</v>
      </c>
      <c r="K1672" s="2">
        <f t="shared" si="130"/>
        <v>1431446000</v>
      </c>
      <c r="L1672" s="2">
        <f t="shared" si="131"/>
        <v>580732000</v>
      </c>
      <c r="M1672" s="10">
        <f t="shared" si="134"/>
        <v>0.66006256421039433</v>
      </c>
      <c r="N1672" s="10">
        <f t="shared" si="132"/>
        <v>0.26778478059181465</v>
      </c>
      <c r="O1672" t="s">
        <v>33</v>
      </c>
      <c r="P1672" t="s">
        <v>21</v>
      </c>
    </row>
    <row r="1673" spans="1:16" x14ac:dyDescent="0.3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2">
        <f t="shared" si="133"/>
        <v>880941000</v>
      </c>
      <c r="K1673" s="2">
        <f t="shared" si="130"/>
        <v>1639278000</v>
      </c>
      <c r="L1673" s="2">
        <f t="shared" si="131"/>
        <v>758337000</v>
      </c>
      <c r="M1673" s="10">
        <f t="shared" si="134"/>
        <v>0.68804057533773955</v>
      </c>
      <c r="N1673" s="10">
        <f t="shared" si="132"/>
        <v>0.3182905070280303</v>
      </c>
      <c r="O1673" t="s">
        <v>33</v>
      </c>
      <c r="P1673" t="s">
        <v>21</v>
      </c>
    </row>
    <row r="1674" spans="1:16" x14ac:dyDescent="0.3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2">
        <f t="shared" si="133"/>
        <v>888952000</v>
      </c>
      <c r="K1674" s="2">
        <f t="shared" si="130"/>
        <v>1668521000</v>
      </c>
      <c r="L1674" s="2">
        <f t="shared" si="131"/>
        <v>779569000</v>
      </c>
      <c r="M1674" s="10">
        <f t="shared" si="134"/>
        <v>0.70184247630969687</v>
      </c>
      <c r="N1674" s="10">
        <f t="shared" si="132"/>
        <v>0.32791594317019329</v>
      </c>
      <c r="O1674" t="s">
        <v>33</v>
      </c>
      <c r="P1674" t="s">
        <v>21</v>
      </c>
    </row>
    <row r="1675" spans="1:16" x14ac:dyDescent="0.3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2">
        <f t="shared" si="133"/>
        <v>872093000</v>
      </c>
      <c r="K1675" s="2">
        <f t="shared" si="130"/>
        <v>1541974000</v>
      </c>
      <c r="L1675" s="2">
        <f t="shared" si="131"/>
        <v>669881000</v>
      </c>
      <c r="M1675" s="10">
        <f t="shared" si="134"/>
        <v>0.69650265755024776</v>
      </c>
      <c r="N1675" s="10">
        <f t="shared" si="132"/>
        <v>0.30258220744475428</v>
      </c>
      <c r="O1675" t="s">
        <v>33</v>
      </c>
      <c r="P1675" t="s">
        <v>21</v>
      </c>
    </row>
    <row r="1676" spans="1:16" x14ac:dyDescent="0.3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s="2">
        <f t="shared" si="133"/>
        <v>97732000000</v>
      </c>
      <c r="K1676" s="2">
        <f t="shared" si="130"/>
        <v>149453000000</v>
      </c>
      <c r="L1676" s="2">
        <f t="shared" si="131"/>
        <v>51721000000</v>
      </c>
      <c r="M1676" s="10">
        <f t="shared" si="134"/>
        <v>0.33100779829416471</v>
      </c>
      <c r="N1676" s="10">
        <f t="shared" si="132"/>
        <v>0.11455142643889712</v>
      </c>
      <c r="O1676" t="s">
        <v>143</v>
      </c>
      <c r="P1676" t="s">
        <v>82</v>
      </c>
    </row>
    <row r="1677" spans="1:16" x14ac:dyDescent="0.3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s="2">
        <f t="shared" si="133"/>
        <v>93878000000</v>
      </c>
      <c r="K1677" s="2">
        <f t="shared" si="130"/>
        <v>136155000000</v>
      </c>
      <c r="L1677" s="2">
        <f t="shared" si="131"/>
        <v>42277000000</v>
      </c>
      <c r="M1677" s="10">
        <f t="shared" si="134"/>
        <v>0.32353458354323295</v>
      </c>
      <c r="N1677" s="10">
        <f t="shared" si="132"/>
        <v>0.10045956144436312</v>
      </c>
      <c r="O1677" t="s">
        <v>143</v>
      </c>
      <c r="P1677" t="s">
        <v>82</v>
      </c>
    </row>
    <row r="1678" spans="1:16" x14ac:dyDescent="0.3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s="2">
        <f t="shared" si="133"/>
        <v>91523000000</v>
      </c>
      <c r="K1678" s="2">
        <f t="shared" si="130"/>
        <v>127274000000</v>
      </c>
      <c r="L1678" s="2">
        <f t="shared" si="131"/>
        <v>35751000000</v>
      </c>
      <c r="M1678" s="10">
        <f t="shared" si="134"/>
        <v>0.3229443929917154</v>
      </c>
      <c r="N1678" s="10">
        <f t="shared" si="132"/>
        <v>9.0714403521904061E-2</v>
      </c>
      <c r="O1678" t="s">
        <v>143</v>
      </c>
      <c r="P1678" t="s">
        <v>82</v>
      </c>
    </row>
    <row r="1679" spans="1:16" x14ac:dyDescent="0.3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s="2">
        <f t="shared" si="133"/>
        <v>79492000000</v>
      </c>
      <c r="K1679" s="2">
        <f t="shared" si="130"/>
        <v>93898000000</v>
      </c>
      <c r="L1679" s="2">
        <f t="shared" si="131"/>
        <v>14406000000</v>
      </c>
      <c r="M1679" s="10">
        <f t="shared" si="134"/>
        <v>0.36185873720557404</v>
      </c>
      <c r="N1679" s="10">
        <f t="shared" si="132"/>
        <v>5.551701812800592E-2</v>
      </c>
      <c r="O1679" t="s">
        <v>143</v>
      </c>
      <c r="P1679" t="s">
        <v>82</v>
      </c>
    </row>
    <row r="1680" spans="1:16" x14ac:dyDescent="0.3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s="2">
        <f t="shared" si="133"/>
        <v>1148731000</v>
      </c>
      <c r="K1680" s="2">
        <f t="shared" si="130"/>
        <v>1556387000</v>
      </c>
      <c r="L1680" s="2">
        <f t="shared" si="131"/>
        <v>407656000</v>
      </c>
      <c r="M1680" s="10">
        <f t="shared" si="134"/>
        <v>0.53147506734839745</v>
      </c>
      <c r="N1680" s="10">
        <f t="shared" si="132"/>
        <v>0.13920637993955121</v>
      </c>
      <c r="O1680" t="s">
        <v>165</v>
      </c>
      <c r="P1680" t="s">
        <v>24</v>
      </c>
    </row>
    <row r="1681" spans="1:16" x14ac:dyDescent="0.3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s="2">
        <f t="shared" si="133"/>
        <v>1144800000</v>
      </c>
      <c r="K1681" s="2">
        <f t="shared" si="130"/>
        <v>1577400000</v>
      </c>
      <c r="L1681" s="2">
        <f t="shared" si="131"/>
        <v>432600000</v>
      </c>
      <c r="M1681" s="10">
        <f t="shared" si="134"/>
        <v>0.53456689711264738</v>
      </c>
      <c r="N1681" s="10">
        <f t="shared" si="132"/>
        <v>0.14660431069540464</v>
      </c>
      <c r="O1681" t="s">
        <v>165</v>
      </c>
      <c r="P1681" t="s">
        <v>24</v>
      </c>
    </row>
    <row r="1682" spans="1:16" x14ac:dyDescent="0.3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s="2">
        <f t="shared" si="133"/>
        <v>1143100000</v>
      </c>
      <c r="K1682" s="2">
        <f t="shared" si="130"/>
        <v>1599800000</v>
      </c>
      <c r="L1682" s="2">
        <f t="shared" si="131"/>
        <v>456700000</v>
      </c>
      <c r="M1682" s="10">
        <f t="shared" si="134"/>
        <v>0.54738931088756582</v>
      </c>
      <c r="N1682" s="10">
        <f t="shared" si="132"/>
        <v>0.15626496954766303</v>
      </c>
      <c r="O1682" t="s">
        <v>165</v>
      </c>
      <c r="P1682" t="s">
        <v>24</v>
      </c>
    </row>
    <row r="1683" spans="1:16" x14ac:dyDescent="0.3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s="2">
        <f t="shared" si="133"/>
        <v>1077300000</v>
      </c>
      <c r="K1683" s="2">
        <f t="shared" si="130"/>
        <v>1517200000</v>
      </c>
      <c r="L1683" s="2">
        <f t="shared" si="131"/>
        <v>439900000</v>
      </c>
      <c r="M1683" s="10">
        <f t="shared" si="134"/>
        <v>0.56732602924129671</v>
      </c>
      <c r="N1683" s="10">
        <f t="shared" si="132"/>
        <v>0.16449164267284896</v>
      </c>
      <c r="O1683" t="s">
        <v>165</v>
      </c>
      <c r="P1683" t="s">
        <v>24</v>
      </c>
    </row>
    <row r="1684" spans="1:16" x14ac:dyDescent="0.3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2">
        <f t="shared" si="133"/>
        <v>5354000000</v>
      </c>
      <c r="K1684" s="2">
        <f t="shared" si="130"/>
        <v>6787000000</v>
      </c>
      <c r="L1684" s="2">
        <f t="shared" si="131"/>
        <v>1433000000</v>
      </c>
      <c r="M1684" s="10">
        <f t="shared" si="134"/>
        <v>0.33235394936584883</v>
      </c>
      <c r="N1684" s="10">
        <f t="shared" si="132"/>
        <v>7.0172861270261011E-2</v>
      </c>
      <c r="O1684" t="s">
        <v>175</v>
      </c>
      <c r="P1684" t="s">
        <v>21</v>
      </c>
    </row>
    <row r="1685" spans="1:16" x14ac:dyDescent="0.3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2">
        <f t="shared" si="133"/>
        <v>5127000000</v>
      </c>
      <c r="K1685" s="2">
        <f t="shared" si="130"/>
        <v>6485000000</v>
      </c>
      <c r="L1685" s="2">
        <f t="shared" si="131"/>
        <v>1358000000</v>
      </c>
      <c r="M1685" s="10">
        <f t="shared" si="134"/>
        <v>0.32415275417374789</v>
      </c>
      <c r="N1685" s="10">
        <f t="shared" si="132"/>
        <v>6.7879636109167252E-2</v>
      </c>
      <c r="O1685" t="s">
        <v>175</v>
      </c>
      <c r="P1685" t="s">
        <v>21</v>
      </c>
    </row>
    <row r="1686" spans="1:16" x14ac:dyDescent="0.3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2">
        <f t="shared" si="133"/>
        <v>4912000000</v>
      </c>
      <c r="K1686" s="2">
        <f t="shared" si="130"/>
        <v>6246000000</v>
      </c>
      <c r="L1686" s="2">
        <f t="shared" si="131"/>
        <v>1334000000</v>
      </c>
      <c r="M1686" s="10">
        <f t="shared" si="134"/>
        <v>0.31965199590583415</v>
      </c>
      <c r="N1686" s="10">
        <f t="shared" si="132"/>
        <v>6.8270214943705221E-2</v>
      </c>
      <c r="O1686" t="s">
        <v>175</v>
      </c>
      <c r="P1686" t="s">
        <v>21</v>
      </c>
    </row>
    <row r="1687" spans="1:16" x14ac:dyDescent="0.3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2">
        <f t="shared" si="133"/>
        <v>4665000000</v>
      </c>
      <c r="K1687" s="2">
        <f t="shared" si="130"/>
        <v>5263000000</v>
      </c>
      <c r="L1687" s="2">
        <f t="shared" si="131"/>
        <v>598000000</v>
      </c>
      <c r="M1687" s="10">
        <f t="shared" si="134"/>
        <v>0.29165973954003876</v>
      </c>
      <c r="N1687" s="10">
        <f t="shared" si="132"/>
        <v>3.3139373787752842E-2</v>
      </c>
      <c r="O1687" t="s">
        <v>175</v>
      </c>
      <c r="P1687" t="s">
        <v>21</v>
      </c>
    </row>
    <row r="1688" spans="1:16" x14ac:dyDescent="0.3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s="2">
        <f t="shared" si="133"/>
        <v>1042000000</v>
      </c>
      <c r="K1688" s="2">
        <f t="shared" si="130"/>
        <v>1502000000</v>
      </c>
      <c r="L1688" s="2">
        <f t="shared" si="131"/>
        <v>460000000</v>
      </c>
      <c r="M1688" s="10">
        <f t="shared" si="134"/>
        <v>0.39620152993933</v>
      </c>
      <c r="N1688" s="10">
        <f t="shared" si="132"/>
        <v>0.12134001582695858</v>
      </c>
      <c r="O1688" t="s">
        <v>163</v>
      </c>
      <c r="P1688" t="s">
        <v>12</v>
      </c>
    </row>
    <row r="1689" spans="1:16" x14ac:dyDescent="0.3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s="2">
        <f t="shared" si="133"/>
        <v>1094000000</v>
      </c>
      <c r="K1689" s="2">
        <f t="shared" si="130"/>
        <v>1499000000</v>
      </c>
      <c r="L1689" s="2">
        <f t="shared" si="131"/>
        <v>405000000</v>
      </c>
      <c r="M1689" s="10">
        <f t="shared" si="134"/>
        <v>0.39066979410998171</v>
      </c>
      <c r="N1689" s="10">
        <f t="shared" si="132"/>
        <v>0.1055512118842846</v>
      </c>
      <c r="O1689" t="s">
        <v>163</v>
      </c>
      <c r="P1689" t="s">
        <v>12</v>
      </c>
    </row>
    <row r="1690" spans="1:16" x14ac:dyDescent="0.3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s="2">
        <f t="shared" si="133"/>
        <v>1024000000</v>
      </c>
      <c r="K1690" s="2">
        <f t="shared" si="130"/>
        <v>1513000000</v>
      </c>
      <c r="L1690" s="2">
        <f t="shared" si="131"/>
        <v>489000000</v>
      </c>
      <c r="M1690" s="10">
        <f t="shared" si="134"/>
        <v>0.38636363636363635</v>
      </c>
      <c r="N1690" s="10">
        <f t="shared" si="132"/>
        <v>0.12487231869254341</v>
      </c>
      <c r="O1690" t="s">
        <v>163</v>
      </c>
      <c r="P1690" t="s">
        <v>12</v>
      </c>
    </row>
    <row r="1691" spans="1:16" x14ac:dyDescent="0.3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s="2">
        <f t="shared" si="133"/>
        <v>949000000</v>
      </c>
      <c r="K1691" s="2">
        <f t="shared" si="130"/>
        <v>1404000000</v>
      </c>
      <c r="L1691" s="2">
        <f t="shared" si="131"/>
        <v>455000000</v>
      </c>
      <c r="M1691" s="10">
        <f t="shared" si="134"/>
        <v>0.38434163701067614</v>
      </c>
      <c r="N1691" s="10">
        <f t="shared" si="132"/>
        <v>0.12455516014234876</v>
      </c>
      <c r="O1691" t="s">
        <v>163</v>
      </c>
      <c r="P1691" t="s">
        <v>12</v>
      </c>
    </row>
    <row r="1692" spans="1:16" x14ac:dyDescent="0.3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2">
        <f t="shared" si="133"/>
        <v>2563462000</v>
      </c>
      <c r="K1692" s="2">
        <f t="shared" si="130"/>
        <v>3366000000</v>
      </c>
      <c r="L1692" s="2">
        <f t="shared" si="131"/>
        <v>802538000</v>
      </c>
      <c r="M1692" s="10">
        <f t="shared" si="134"/>
        <v>0.67501362661198105</v>
      </c>
      <c r="N1692" s="10">
        <f t="shared" si="132"/>
        <v>0.16094001362861737</v>
      </c>
      <c r="O1692" t="s">
        <v>56</v>
      </c>
      <c r="P1692" t="s">
        <v>21</v>
      </c>
    </row>
    <row r="1693" spans="1:16" x14ac:dyDescent="0.3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2">
        <f t="shared" si="133"/>
        <v>2753703000</v>
      </c>
      <c r="K1693" s="2">
        <f t="shared" si="130"/>
        <v>3331000000</v>
      </c>
      <c r="L1693" s="2">
        <f t="shared" si="131"/>
        <v>577297000</v>
      </c>
      <c r="M1693" s="10">
        <f t="shared" si="134"/>
        <v>0.71169434960409195</v>
      </c>
      <c r="N1693" s="10">
        <f t="shared" si="132"/>
        <v>0.12334404471431806</v>
      </c>
      <c r="O1693" t="s">
        <v>56</v>
      </c>
      <c r="P1693" t="s">
        <v>21</v>
      </c>
    </row>
    <row r="1694" spans="1:16" x14ac:dyDescent="0.3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2">
        <f t="shared" si="133"/>
        <v>2993846000</v>
      </c>
      <c r="K1694" s="2">
        <f t="shared" si="130"/>
        <v>3230758000</v>
      </c>
      <c r="L1694" s="2">
        <f t="shared" si="131"/>
        <v>236912000</v>
      </c>
      <c r="M1694" s="10">
        <f t="shared" si="134"/>
        <v>0.69958097785403761</v>
      </c>
      <c r="N1694" s="10">
        <f t="shared" si="132"/>
        <v>5.1300384809185876E-2</v>
      </c>
      <c r="O1694" t="s">
        <v>56</v>
      </c>
      <c r="P1694" t="s">
        <v>21</v>
      </c>
    </row>
    <row r="1695" spans="1:16" x14ac:dyDescent="0.3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2">
        <f t="shared" si="133"/>
        <v>3025487000</v>
      </c>
      <c r="K1695" s="2">
        <f t="shared" si="130"/>
        <v>2890553000</v>
      </c>
      <c r="L1695" s="2">
        <f t="shared" si="131"/>
        <v>-134934000</v>
      </c>
      <c r="M1695" s="10">
        <f t="shared" si="134"/>
        <v>0.58179908986995754</v>
      </c>
      <c r="N1695" s="10">
        <f t="shared" si="132"/>
        <v>-2.7158982517363581E-2</v>
      </c>
      <c r="O1695" t="s">
        <v>56</v>
      </c>
      <c r="P1695" t="s">
        <v>21</v>
      </c>
    </row>
    <row r="1696" spans="1:16" x14ac:dyDescent="0.3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s="2">
        <f t="shared" si="133"/>
        <v>1450000000</v>
      </c>
      <c r="K1696" s="2">
        <f t="shared" si="130"/>
        <v>3781000000</v>
      </c>
      <c r="L1696" s="2">
        <f t="shared" si="131"/>
        <v>2331000000</v>
      </c>
      <c r="M1696" s="10">
        <f t="shared" si="134"/>
        <v>0.2773417442969266</v>
      </c>
      <c r="N1696" s="10">
        <f t="shared" si="132"/>
        <v>0.17098217560331549</v>
      </c>
      <c r="O1696" t="s">
        <v>154</v>
      </c>
      <c r="P1696" t="s">
        <v>18</v>
      </c>
    </row>
    <row r="1697" spans="1:16" x14ac:dyDescent="0.3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s="2">
        <f t="shared" si="133"/>
        <v>1454000000</v>
      </c>
      <c r="K1697" s="2">
        <f t="shared" si="130"/>
        <v>3583000000</v>
      </c>
      <c r="L1697" s="2">
        <f t="shared" si="131"/>
        <v>2129000000</v>
      </c>
      <c r="M1697" s="10">
        <f t="shared" si="134"/>
        <v>0.27384591867930297</v>
      </c>
      <c r="N1697" s="10">
        <f t="shared" si="132"/>
        <v>0.16271782329562826</v>
      </c>
      <c r="O1697" t="s">
        <v>154</v>
      </c>
      <c r="P1697" t="s">
        <v>18</v>
      </c>
    </row>
    <row r="1698" spans="1:16" x14ac:dyDescent="0.3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s="2">
        <f t="shared" si="133"/>
        <v>1505000000</v>
      </c>
      <c r="K1698" s="2">
        <f t="shared" si="130"/>
        <v>3597000000</v>
      </c>
      <c r="L1698" s="2">
        <f t="shared" si="131"/>
        <v>2092000000</v>
      </c>
      <c r="M1698" s="10">
        <f t="shared" si="134"/>
        <v>0.27087883123729195</v>
      </c>
      <c r="N1698" s="10">
        <f t="shared" si="132"/>
        <v>0.15754198358310115</v>
      </c>
      <c r="O1698" t="s">
        <v>154</v>
      </c>
      <c r="P1698" t="s">
        <v>18</v>
      </c>
    </row>
    <row r="1699" spans="1:16" x14ac:dyDescent="0.3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s="2">
        <f t="shared" si="133"/>
        <v>1746000000</v>
      </c>
      <c r="K1699" s="2">
        <f t="shared" si="130"/>
        <v>3746000000</v>
      </c>
      <c r="L1699" s="2">
        <f t="shared" si="131"/>
        <v>2000000000</v>
      </c>
      <c r="M1699" s="10">
        <f t="shared" si="134"/>
        <v>0.28584509729111029</v>
      </c>
      <c r="N1699" s="10">
        <f t="shared" si="132"/>
        <v>0.15261350629530712</v>
      </c>
      <c r="O1699" t="s">
        <v>154</v>
      </c>
      <c r="P1699" t="s">
        <v>18</v>
      </c>
    </row>
    <row r="1700" spans="1:16" x14ac:dyDescent="0.3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s="2">
        <f t="shared" si="133"/>
        <v>2047700000</v>
      </c>
      <c r="K1700" s="2">
        <f t="shared" si="130"/>
        <v>3346500000</v>
      </c>
      <c r="L1700" s="2">
        <f t="shared" si="131"/>
        <v>1298800000</v>
      </c>
      <c r="M1700" s="10">
        <f t="shared" si="134"/>
        <v>0.74837310195227769</v>
      </c>
      <c r="N1700" s="10">
        <f t="shared" si="132"/>
        <v>0.29044882259543353</v>
      </c>
      <c r="O1700" t="s">
        <v>29</v>
      </c>
      <c r="P1700" t="s">
        <v>24</v>
      </c>
    </row>
    <row r="1701" spans="1:16" x14ac:dyDescent="0.3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2">
        <f t="shared" si="133"/>
        <v>2077800000</v>
      </c>
      <c r="K1701" s="2">
        <f t="shared" si="130"/>
        <v>3356700000</v>
      </c>
      <c r="L1701" s="2">
        <f t="shared" si="131"/>
        <v>1278900000</v>
      </c>
      <c r="M1701" s="10">
        <f t="shared" si="134"/>
        <v>0.72602413808020072</v>
      </c>
      <c r="N1701" s="10">
        <f t="shared" si="132"/>
        <v>0.27661461262274517</v>
      </c>
      <c r="O1701" t="s">
        <v>29</v>
      </c>
      <c r="P1701" t="s">
        <v>24</v>
      </c>
    </row>
    <row r="1702" spans="1:16" x14ac:dyDescent="0.3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2">
        <f t="shared" si="133"/>
        <v>2052100000</v>
      </c>
      <c r="K1702" s="2">
        <f t="shared" si="130"/>
        <v>3430500000</v>
      </c>
      <c r="L1702" s="2">
        <f t="shared" si="131"/>
        <v>1378400000</v>
      </c>
      <c r="M1702" s="10">
        <f t="shared" si="134"/>
        <v>0.73406372370701645</v>
      </c>
      <c r="N1702" s="10">
        <f t="shared" si="132"/>
        <v>0.29495217512250443</v>
      </c>
      <c r="O1702" t="s">
        <v>29</v>
      </c>
      <c r="P1702" t="s">
        <v>24</v>
      </c>
    </row>
    <row r="1703" spans="1:16" x14ac:dyDescent="0.3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2">
        <f t="shared" si="133"/>
        <v>2898100000</v>
      </c>
      <c r="K1703" s="2">
        <f t="shared" si="130"/>
        <v>4197200000</v>
      </c>
      <c r="L1703" s="2">
        <f t="shared" si="131"/>
        <v>1299100000</v>
      </c>
      <c r="M1703" s="10">
        <f t="shared" si="134"/>
        <v>0.69978992297175635</v>
      </c>
      <c r="N1703" s="10">
        <f t="shared" si="132"/>
        <v>0.21659608523125146</v>
      </c>
      <c r="O1703" t="s">
        <v>29</v>
      </c>
      <c r="P1703" t="s">
        <v>24</v>
      </c>
    </row>
    <row r="1704" spans="1:16" x14ac:dyDescent="0.3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s="2">
        <f t="shared" si="133"/>
        <v>1610244000</v>
      </c>
      <c r="K1704" s="2">
        <f t="shared" si="130"/>
        <v>2378446000</v>
      </c>
      <c r="L1704" s="2">
        <f t="shared" si="131"/>
        <v>768202000</v>
      </c>
      <c r="M1704" s="10">
        <f t="shared" si="134"/>
        <v>0.96740166729575305</v>
      </c>
      <c r="N1704" s="10">
        <f t="shared" si="132"/>
        <v>0.31245607241868517</v>
      </c>
      <c r="O1704" t="s">
        <v>139</v>
      </c>
      <c r="P1704" t="s">
        <v>46</v>
      </c>
    </row>
    <row r="1705" spans="1:16" x14ac:dyDescent="0.3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s="2">
        <f t="shared" si="133"/>
        <v>1627303000</v>
      </c>
      <c r="K1705" s="2">
        <f t="shared" si="130"/>
        <v>2219899000</v>
      </c>
      <c r="L1705" s="2">
        <f t="shared" si="131"/>
        <v>592596000</v>
      </c>
      <c r="M1705" s="10">
        <f t="shared" si="134"/>
        <v>0.97414749439620296</v>
      </c>
      <c r="N1705" s="10">
        <f t="shared" si="132"/>
        <v>0.26004602398091636</v>
      </c>
      <c r="O1705" t="s">
        <v>139</v>
      </c>
      <c r="P1705" t="s">
        <v>46</v>
      </c>
    </row>
    <row r="1706" spans="1:16" x14ac:dyDescent="0.3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s="2">
        <f t="shared" si="133"/>
        <v>1567210000</v>
      </c>
      <c r="K1706" s="2">
        <f t="shared" si="130"/>
        <v>2311895000</v>
      </c>
      <c r="L1706" s="2">
        <f t="shared" si="131"/>
        <v>744685000</v>
      </c>
      <c r="M1706" s="10">
        <f t="shared" si="134"/>
        <v>0.97893997834547397</v>
      </c>
      <c r="N1706" s="10">
        <f t="shared" si="132"/>
        <v>0.31532656879927473</v>
      </c>
      <c r="O1706" t="s">
        <v>139</v>
      </c>
      <c r="P1706" t="s">
        <v>46</v>
      </c>
    </row>
    <row r="1707" spans="1:16" x14ac:dyDescent="0.3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s="2">
        <f t="shared" si="133"/>
        <v>1640521000</v>
      </c>
      <c r="K1707" s="2">
        <f t="shared" si="130"/>
        <v>2161247000</v>
      </c>
      <c r="L1707" s="2">
        <f t="shared" si="131"/>
        <v>520726000</v>
      </c>
      <c r="M1707" s="10">
        <f t="shared" si="134"/>
        <v>0.97767836745919978</v>
      </c>
      <c r="N1707" s="10">
        <f t="shared" si="132"/>
        <v>0.23555963088603907</v>
      </c>
      <c r="O1707" t="s">
        <v>139</v>
      </c>
      <c r="P1707" t="s">
        <v>46</v>
      </c>
    </row>
    <row r="1708" spans="1:16" x14ac:dyDescent="0.3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2">
        <f t="shared" si="133"/>
        <v>2072000000</v>
      </c>
      <c r="K1708" s="2">
        <f t="shared" si="130"/>
        <v>2892000000</v>
      </c>
      <c r="L1708" s="2">
        <f t="shared" si="131"/>
        <v>820000000</v>
      </c>
      <c r="M1708" s="10">
        <f t="shared" si="134"/>
        <v>0.63407147555360666</v>
      </c>
      <c r="N1708" s="10">
        <f t="shared" si="132"/>
        <v>0.17978513483885114</v>
      </c>
      <c r="O1708" t="s">
        <v>25</v>
      </c>
      <c r="P1708" t="s">
        <v>24</v>
      </c>
    </row>
    <row r="1709" spans="1:16" x14ac:dyDescent="0.3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2">
        <f t="shared" si="133"/>
        <v>2099000000</v>
      </c>
      <c r="K1709" s="2">
        <f t="shared" si="130"/>
        <v>3068000000</v>
      </c>
      <c r="L1709" s="2">
        <f t="shared" si="131"/>
        <v>969000000</v>
      </c>
      <c r="M1709" s="10">
        <f t="shared" si="134"/>
        <v>0.64117032392894457</v>
      </c>
      <c r="N1709" s="10">
        <f t="shared" si="132"/>
        <v>0.2025078369905956</v>
      </c>
      <c r="O1709" t="s">
        <v>25</v>
      </c>
      <c r="P1709" t="s">
        <v>24</v>
      </c>
    </row>
    <row r="1710" spans="1:16" x14ac:dyDescent="0.3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2">
        <f t="shared" si="133"/>
        <v>1957000000</v>
      </c>
      <c r="K1710" s="2">
        <f t="shared" si="130"/>
        <v>3027000000</v>
      </c>
      <c r="L1710" s="2">
        <f t="shared" si="131"/>
        <v>1070000000</v>
      </c>
      <c r="M1710" s="10">
        <f t="shared" si="134"/>
        <v>0.63525708289611749</v>
      </c>
      <c r="N1710" s="10">
        <f t="shared" si="132"/>
        <v>0.22455403987408185</v>
      </c>
      <c r="O1710" t="s">
        <v>25</v>
      </c>
      <c r="P1710" t="s">
        <v>24</v>
      </c>
    </row>
    <row r="1711" spans="1:16" x14ac:dyDescent="0.3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2">
        <f t="shared" si="133"/>
        <v>1825000000</v>
      </c>
      <c r="K1711" s="2">
        <f t="shared" si="130"/>
        <v>3222000000</v>
      </c>
      <c r="L1711" s="2">
        <f t="shared" si="131"/>
        <v>1397000000</v>
      </c>
      <c r="M1711" s="10">
        <f t="shared" si="134"/>
        <v>0.6591653027823241</v>
      </c>
      <c r="N1711" s="10">
        <f t="shared" si="132"/>
        <v>0.28580196399345337</v>
      </c>
      <c r="O1711" t="s">
        <v>25</v>
      </c>
      <c r="P1711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48EC-E9FC-4683-8E83-7B43DEAD9FF9}">
  <dimension ref="B1:M67"/>
  <sheetViews>
    <sheetView workbookViewId="0">
      <selection activeCell="I14" sqref="I14"/>
    </sheetView>
  </sheetViews>
  <sheetFormatPr defaultRowHeight="14.4" x14ac:dyDescent="0.3"/>
  <cols>
    <col min="2" max="2" width="24" bestFit="1" customWidth="1"/>
    <col min="3" max="3" width="18.6640625" bestFit="1" customWidth="1"/>
    <col min="4" max="4" width="25.33203125" customWidth="1"/>
    <col min="5" max="5" width="24" bestFit="1" customWidth="1"/>
    <col min="6" max="6" width="23" bestFit="1" customWidth="1"/>
    <col min="7" max="7" width="21.5546875" bestFit="1" customWidth="1"/>
    <col min="8" max="8" width="31.5546875" customWidth="1"/>
    <col min="9" max="9" width="40.44140625" customWidth="1"/>
    <col min="10" max="10" width="12.77734375" customWidth="1"/>
    <col min="11" max="11" width="17.44140625" customWidth="1"/>
    <col min="12" max="12" width="12.77734375" customWidth="1"/>
    <col min="13" max="13" width="17.44140625" bestFit="1" customWidth="1"/>
    <col min="14" max="14" width="12.77734375" bestFit="1" customWidth="1"/>
    <col min="15" max="15" width="17.44140625" bestFit="1" customWidth="1"/>
    <col min="16" max="16" width="12.77734375" bestFit="1" customWidth="1"/>
    <col min="17" max="17" width="17.44140625" bestFit="1" customWidth="1"/>
    <col min="18" max="18" width="12.77734375" bestFit="1" customWidth="1"/>
    <col min="19" max="19" width="17.44140625" bestFit="1" customWidth="1"/>
    <col min="20" max="20" width="12.77734375" bestFit="1" customWidth="1"/>
    <col min="21" max="21" width="17.44140625" bestFit="1" customWidth="1"/>
    <col min="22" max="22" width="12.77734375" bestFit="1" customWidth="1"/>
    <col min="23" max="23" width="17.44140625" bestFit="1" customWidth="1"/>
    <col min="24" max="24" width="12.77734375" bestFit="1" customWidth="1"/>
    <col min="25" max="25" width="17.44140625" bestFit="1" customWidth="1"/>
    <col min="26" max="26" width="12.77734375" bestFit="1" customWidth="1"/>
    <col min="27" max="27" width="17.44140625" bestFit="1" customWidth="1"/>
    <col min="28" max="28" width="12.77734375" bestFit="1" customWidth="1"/>
    <col min="29" max="29" width="17.44140625" bestFit="1" customWidth="1"/>
    <col min="30" max="30" width="12.77734375" bestFit="1" customWidth="1"/>
    <col min="31" max="31" width="17.44140625" bestFit="1" customWidth="1"/>
    <col min="32" max="32" width="12.77734375" bestFit="1" customWidth="1"/>
    <col min="33" max="33" width="17.44140625" bestFit="1" customWidth="1"/>
    <col min="34" max="34" width="12.77734375" bestFit="1" customWidth="1"/>
    <col min="35" max="35" width="17.44140625" bestFit="1" customWidth="1"/>
    <col min="36" max="36" width="12.77734375" bestFit="1" customWidth="1"/>
    <col min="37" max="37" width="17.44140625" bestFit="1" customWidth="1"/>
    <col min="38" max="38" width="12.77734375" bestFit="1" customWidth="1"/>
    <col min="39" max="39" width="17.44140625" bestFit="1" customWidth="1"/>
    <col min="40" max="40" width="12.77734375" bestFit="1" customWidth="1"/>
    <col min="41" max="41" width="17.44140625" bestFit="1" customWidth="1"/>
    <col min="42" max="42" width="12.77734375" bestFit="1" customWidth="1"/>
    <col min="43" max="43" width="17.44140625" bestFit="1" customWidth="1"/>
    <col min="44" max="44" width="12.77734375" bestFit="1" customWidth="1"/>
    <col min="45" max="45" width="17.44140625" bestFit="1" customWidth="1"/>
    <col min="46" max="46" width="12.77734375" bestFit="1" customWidth="1"/>
    <col min="47" max="47" width="17.44140625" bestFit="1" customWidth="1"/>
    <col min="48" max="48" width="12.77734375" bestFit="1" customWidth="1"/>
    <col min="49" max="49" width="17.44140625" bestFit="1" customWidth="1"/>
    <col min="50" max="50" width="12.77734375" bestFit="1" customWidth="1"/>
    <col min="51" max="51" width="17.44140625" bestFit="1" customWidth="1"/>
    <col min="52" max="52" width="12.77734375" bestFit="1" customWidth="1"/>
    <col min="53" max="53" width="17.44140625" bestFit="1" customWidth="1"/>
    <col min="54" max="54" width="12.77734375" bestFit="1" customWidth="1"/>
    <col min="55" max="55" width="17.44140625" bestFit="1" customWidth="1"/>
    <col min="56" max="56" width="12.77734375" bestFit="1" customWidth="1"/>
    <col min="57" max="57" width="17.44140625" bestFit="1" customWidth="1"/>
    <col min="58" max="58" width="12.77734375" bestFit="1" customWidth="1"/>
    <col min="59" max="59" width="17.44140625" bestFit="1" customWidth="1"/>
    <col min="60" max="60" width="12.77734375" bestFit="1" customWidth="1"/>
    <col min="61" max="61" width="17.44140625" bestFit="1" customWidth="1"/>
    <col min="62" max="62" width="12.77734375" bestFit="1" customWidth="1"/>
    <col min="63" max="63" width="17.44140625" bestFit="1" customWidth="1"/>
    <col min="64" max="64" width="12.77734375" bestFit="1" customWidth="1"/>
    <col min="65" max="65" width="17.44140625" bestFit="1" customWidth="1"/>
    <col min="66" max="66" width="12.77734375" bestFit="1" customWidth="1"/>
    <col min="67" max="67" width="17.44140625" bestFit="1" customWidth="1"/>
    <col min="68" max="68" width="12.77734375" bestFit="1" customWidth="1"/>
    <col min="69" max="69" width="17.44140625" bestFit="1" customWidth="1"/>
    <col min="70" max="70" width="12.77734375" bestFit="1" customWidth="1"/>
    <col min="71" max="71" width="17.44140625" bestFit="1" customWidth="1"/>
    <col min="72" max="72" width="12.77734375" bestFit="1" customWidth="1"/>
    <col min="73" max="73" width="17.44140625" bestFit="1" customWidth="1"/>
    <col min="74" max="74" width="12.77734375" bestFit="1" customWidth="1"/>
    <col min="75" max="75" width="17.44140625" bestFit="1" customWidth="1"/>
    <col min="76" max="76" width="12.77734375" bestFit="1" customWidth="1"/>
    <col min="77" max="77" width="17.44140625" bestFit="1" customWidth="1"/>
    <col min="78" max="78" width="12.77734375" bestFit="1" customWidth="1"/>
    <col min="79" max="79" width="17.44140625" bestFit="1" customWidth="1"/>
    <col min="80" max="80" width="12.77734375" bestFit="1" customWidth="1"/>
    <col min="81" max="81" width="17.44140625" bestFit="1" customWidth="1"/>
    <col min="82" max="82" width="12.77734375" bestFit="1" customWidth="1"/>
    <col min="83" max="83" width="17.44140625" bestFit="1" customWidth="1"/>
    <col min="84" max="84" width="12.77734375" bestFit="1" customWidth="1"/>
    <col min="85" max="85" width="17.44140625" bestFit="1" customWidth="1"/>
    <col min="86" max="86" width="12.77734375" bestFit="1" customWidth="1"/>
    <col min="87" max="87" width="17.44140625" bestFit="1" customWidth="1"/>
    <col min="88" max="88" width="12.77734375" bestFit="1" customWidth="1"/>
    <col min="89" max="89" width="17.44140625" bestFit="1" customWidth="1"/>
    <col min="90" max="90" width="12.77734375" bestFit="1" customWidth="1"/>
    <col min="91" max="91" width="17.44140625" bestFit="1" customWidth="1"/>
    <col min="92" max="92" width="14.44140625" bestFit="1" customWidth="1"/>
    <col min="93" max="93" width="19" bestFit="1" customWidth="1"/>
    <col min="94" max="94" width="14.44140625" bestFit="1" customWidth="1"/>
    <col min="95" max="95" width="19" bestFit="1" customWidth="1"/>
    <col min="96" max="96" width="14.44140625" bestFit="1" customWidth="1"/>
    <col min="97" max="97" width="19" bestFit="1" customWidth="1"/>
    <col min="98" max="98" width="14.44140625" bestFit="1" customWidth="1"/>
    <col min="99" max="99" width="19" bestFit="1" customWidth="1"/>
    <col min="100" max="100" width="14.44140625" bestFit="1" customWidth="1"/>
    <col min="101" max="101" width="19" bestFit="1" customWidth="1"/>
    <col min="102" max="102" width="14.44140625" bestFit="1" customWidth="1"/>
    <col min="103" max="103" width="19" bestFit="1" customWidth="1"/>
    <col min="104" max="104" width="14.44140625" bestFit="1" customWidth="1"/>
    <col min="105" max="105" width="19" bestFit="1" customWidth="1"/>
    <col min="106" max="106" width="14.44140625" bestFit="1" customWidth="1"/>
    <col min="107" max="107" width="19" bestFit="1" customWidth="1"/>
    <col min="108" max="108" width="14.44140625" bestFit="1" customWidth="1"/>
    <col min="109" max="109" width="19" bestFit="1" customWidth="1"/>
    <col min="110" max="110" width="14.44140625" bestFit="1" customWidth="1"/>
    <col min="111" max="111" width="19" bestFit="1" customWidth="1"/>
    <col min="112" max="112" width="14.44140625" bestFit="1" customWidth="1"/>
    <col min="113" max="113" width="19" bestFit="1" customWidth="1"/>
    <col min="114" max="114" width="14.44140625" bestFit="1" customWidth="1"/>
    <col min="115" max="115" width="19" bestFit="1" customWidth="1"/>
    <col min="116" max="116" width="14.44140625" bestFit="1" customWidth="1"/>
    <col min="117" max="117" width="19" bestFit="1" customWidth="1"/>
    <col min="118" max="118" width="14.44140625" bestFit="1" customWidth="1"/>
    <col min="119" max="119" width="19" bestFit="1" customWidth="1"/>
    <col min="120" max="120" width="14.44140625" bestFit="1" customWidth="1"/>
    <col min="121" max="121" width="19" bestFit="1" customWidth="1"/>
    <col min="122" max="122" width="14.44140625" bestFit="1" customWidth="1"/>
    <col min="123" max="123" width="19" bestFit="1" customWidth="1"/>
    <col min="124" max="124" width="14.44140625" bestFit="1" customWidth="1"/>
    <col min="125" max="125" width="19" bestFit="1" customWidth="1"/>
    <col min="126" max="126" width="14.44140625" bestFit="1" customWidth="1"/>
    <col min="127" max="127" width="19" bestFit="1" customWidth="1"/>
    <col min="128" max="128" width="14.44140625" bestFit="1" customWidth="1"/>
    <col min="129" max="129" width="19" bestFit="1" customWidth="1"/>
    <col min="130" max="130" width="14.44140625" bestFit="1" customWidth="1"/>
    <col min="131" max="131" width="19" bestFit="1" customWidth="1"/>
    <col min="132" max="132" width="14.44140625" bestFit="1" customWidth="1"/>
    <col min="133" max="133" width="19" bestFit="1" customWidth="1"/>
    <col min="134" max="134" width="14.44140625" bestFit="1" customWidth="1"/>
    <col min="135" max="135" width="19" bestFit="1" customWidth="1"/>
    <col min="136" max="136" width="14.44140625" bestFit="1" customWidth="1"/>
    <col min="137" max="137" width="19" bestFit="1" customWidth="1"/>
    <col min="138" max="138" width="14.44140625" bestFit="1" customWidth="1"/>
    <col min="139" max="139" width="19" bestFit="1" customWidth="1"/>
    <col min="140" max="140" width="14.44140625" bestFit="1" customWidth="1"/>
    <col min="141" max="141" width="19" bestFit="1" customWidth="1"/>
    <col min="142" max="142" width="14.44140625" bestFit="1" customWidth="1"/>
    <col min="143" max="143" width="19" bestFit="1" customWidth="1"/>
    <col min="144" max="144" width="14.44140625" bestFit="1" customWidth="1"/>
    <col min="145" max="145" width="19" bestFit="1" customWidth="1"/>
    <col min="146" max="146" width="14.44140625" bestFit="1" customWidth="1"/>
    <col min="147" max="147" width="19" bestFit="1" customWidth="1"/>
    <col min="148" max="148" width="14.44140625" bestFit="1" customWidth="1"/>
    <col min="149" max="149" width="19" bestFit="1" customWidth="1"/>
    <col min="150" max="150" width="14.44140625" bestFit="1" customWidth="1"/>
    <col min="151" max="151" width="19" bestFit="1" customWidth="1"/>
    <col min="152" max="152" width="14.44140625" bestFit="1" customWidth="1"/>
    <col min="153" max="153" width="19" bestFit="1" customWidth="1"/>
    <col min="154" max="154" width="14.44140625" bestFit="1" customWidth="1"/>
    <col min="155" max="155" width="19" bestFit="1" customWidth="1"/>
    <col min="156" max="156" width="14.44140625" bestFit="1" customWidth="1"/>
    <col min="157" max="157" width="19" bestFit="1" customWidth="1"/>
    <col min="158" max="158" width="14.44140625" bestFit="1" customWidth="1"/>
    <col min="159" max="159" width="19" bestFit="1" customWidth="1"/>
    <col min="160" max="160" width="14.44140625" bestFit="1" customWidth="1"/>
    <col min="161" max="161" width="19" bestFit="1" customWidth="1"/>
    <col min="162" max="162" width="14.44140625" bestFit="1" customWidth="1"/>
    <col min="163" max="163" width="19" bestFit="1" customWidth="1"/>
    <col min="164" max="164" width="14.44140625" bestFit="1" customWidth="1"/>
    <col min="165" max="165" width="19" bestFit="1" customWidth="1"/>
    <col min="166" max="166" width="14.44140625" bestFit="1" customWidth="1"/>
    <col min="167" max="167" width="19" bestFit="1" customWidth="1"/>
    <col min="168" max="168" width="14.44140625" bestFit="1" customWidth="1"/>
    <col min="169" max="169" width="19" bestFit="1" customWidth="1"/>
    <col min="170" max="170" width="14.44140625" bestFit="1" customWidth="1"/>
    <col min="171" max="171" width="19" bestFit="1" customWidth="1"/>
    <col min="172" max="172" width="14.44140625" bestFit="1" customWidth="1"/>
    <col min="173" max="173" width="19" bestFit="1" customWidth="1"/>
    <col min="174" max="174" width="14.44140625" bestFit="1" customWidth="1"/>
    <col min="175" max="175" width="19" bestFit="1" customWidth="1"/>
    <col min="176" max="176" width="14.44140625" bestFit="1" customWidth="1"/>
    <col min="177" max="177" width="19" bestFit="1" customWidth="1"/>
    <col min="178" max="178" width="14.44140625" bestFit="1" customWidth="1"/>
    <col min="179" max="179" width="19" bestFit="1" customWidth="1"/>
    <col min="180" max="180" width="14.44140625" bestFit="1" customWidth="1"/>
    <col min="181" max="181" width="19" bestFit="1" customWidth="1"/>
    <col min="182" max="182" width="14.44140625" bestFit="1" customWidth="1"/>
    <col min="183" max="183" width="19" bestFit="1" customWidth="1"/>
    <col min="184" max="184" width="14.44140625" bestFit="1" customWidth="1"/>
    <col min="185" max="185" width="19" bestFit="1" customWidth="1"/>
    <col min="186" max="186" width="14.44140625" bestFit="1" customWidth="1"/>
    <col min="187" max="187" width="19" bestFit="1" customWidth="1"/>
    <col min="188" max="188" width="14.44140625" bestFit="1" customWidth="1"/>
    <col min="189" max="189" width="19" bestFit="1" customWidth="1"/>
    <col min="190" max="190" width="14.44140625" bestFit="1" customWidth="1"/>
    <col min="191" max="191" width="19" bestFit="1" customWidth="1"/>
    <col min="192" max="192" width="14.44140625" bestFit="1" customWidth="1"/>
    <col min="193" max="193" width="19" bestFit="1" customWidth="1"/>
    <col min="194" max="194" width="14.44140625" bestFit="1" customWidth="1"/>
    <col min="195" max="195" width="19" bestFit="1" customWidth="1"/>
    <col min="196" max="196" width="14.44140625" bestFit="1" customWidth="1"/>
    <col min="197" max="197" width="19" bestFit="1" customWidth="1"/>
    <col min="198" max="198" width="14.44140625" bestFit="1" customWidth="1"/>
    <col min="199" max="199" width="19" bestFit="1" customWidth="1"/>
    <col min="200" max="200" width="14.44140625" bestFit="1" customWidth="1"/>
    <col min="201" max="201" width="19" bestFit="1" customWidth="1"/>
    <col min="202" max="202" width="14.44140625" bestFit="1" customWidth="1"/>
    <col min="203" max="203" width="19" bestFit="1" customWidth="1"/>
    <col min="204" max="204" width="14.44140625" bestFit="1" customWidth="1"/>
    <col min="205" max="205" width="19" bestFit="1" customWidth="1"/>
    <col min="206" max="206" width="14.44140625" bestFit="1" customWidth="1"/>
    <col min="207" max="207" width="19" bestFit="1" customWidth="1"/>
    <col min="208" max="208" width="14.44140625" bestFit="1" customWidth="1"/>
    <col min="209" max="209" width="19" bestFit="1" customWidth="1"/>
    <col min="210" max="210" width="10.77734375" bestFit="1" customWidth="1"/>
    <col min="211" max="338" width="14.44140625" bestFit="1" customWidth="1"/>
    <col min="339" max="438" width="15.44140625" bestFit="1" customWidth="1"/>
    <col min="439" max="439" width="10.77734375" bestFit="1" customWidth="1"/>
  </cols>
  <sheetData>
    <row r="1" spans="2:13" x14ac:dyDescent="0.3">
      <c r="B1" s="3" t="s">
        <v>1</v>
      </c>
      <c r="C1" t="s">
        <v>11</v>
      </c>
      <c r="E1" s="3" t="s">
        <v>1</v>
      </c>
      <c r="F1" t="s">
        <v>11</v>
      </c>
    </row>
    <row r="2" spans="2:13" x14ac:dyDescent="0.3">
      <c r="B2" s="3" t="s">
        <v>8</v>
      </c>
      <c r="C2" t="s">
        <v>24</v>
      </c>
      <c r="E2" s="3" t="s">
        <v>8</v>
      </c>
      <c r="F2" t="s">
        <v>21</v>
      </c>
    </row>
    <row r="3" spans="2:13" x14ac:dyDescent="0.3">
      <c r="H3" s="18" t="s">
        <v>623</v>
      </c>
      <c r="I3" s="11" t="s">
        <v>626</v>
      </c>
      <c r="K3" s="11" t="s">
        <v>24</v>
      </c>
      <c r="M3" s="11" t="s">
        <v>21</v>
      </c>
    </row>
    <row r="4" spans="2:13" x14ac:dyDescent="0.3">
      <c r="B4" s="3" t="s">
        <v>575</v>
      </c>
      <c r="C4" t="s">
        <v>615</v>
      </c>
      <c r="E4" s="3" t="s">
        <v>575</v>
      </c>
      <c r="F4" t="s">
        <v>615</v>
      </c>
      <c r="H4" s="2">
        <f>MEDIAN(K4:K51)</f>
        <v>3182250000</v>
      </c>
      <c r="I4" s="2">
        <f>MEDIAN(M4:M62)</f>
        <v>2415639000</v>
      </c>
      <c r="K4" s="2">
        <v>699148000</v>
      </c>
      <c r="M4" s="2">
        <v>404927000</v>
      </c>
    </row>
    <row r="5" spans="2:13" x14ac:dyDescent="0.3">
      <c r="B5" s="14" t="s">
        <v>616</v>
      </c>
      <c r="C5" s="5">
        <v>36</v>
      </c>
      <c r="E5" s="14" t="s">
        <v>616</v>
      </c>
      <c r="F5" s="5">
        <v>49</v>
      </c>
      <c r="K5" s="2">
        <v>911887000</v>
      </c>
      <c r="M5" s="2">
        <v>604216000</v>
      </c>
    </row>
    <row r="6" spans="2:13" x14ac:dyDescent="0.3">
      <c r="B6" s="14" t="s">
        <v>617</v>
      </c>
      <c r="C6" s="5">
        <v>7</v>
      </c>
      <c r="E6" s="14" t="s">
        <v>617</v>
      </c>
      <c r="F6" s="5">
        <v>4</v>
      </c>
      <c r="H6" s="11" t="s">
        <v>624</v>
      </c>
      <c r="I6" s="11" t="s">
        <v>625</v>
      </c>
      <c r="K6" s="2">
        <v>961529000</v>
      </c>
      <c r="M6" s="2">
        <v>705992000</v>
      </c>
    </row>
    <row r="7" spans="2:13" x14ac:dyDescent="0.3">
      <c r="B7" s="14" t="s">
        <v>618</v>
      </c>
      <c r="C7" s="5">
        <v>2</v>
      </c>
      <c r="E7" s="14" t="s">
        <v>618</v>
      </c>
      <c r="F7" s="5">
        <v>1</v>
      </c>
      <c r="H7" s="2">
        <f>AVERAGE(K4:K51)</f>
        <v>7186189562.5</v>
      </c>
      <c r="I7" s="2">
        <f>AVERAGE(M4:M62)</f>
        <v>7260933661.0169487</v>
      </c>
      <c r="K7" s="2">
        <v>1026808000</v>
      </c>
      <c r="M7" s="2">
        <v>735184000</v>
      </c>
    </row>
    <row r="8" spans="2:13" x14ac:dyDescent="0.3">
      <c r="B8" s="14" t="s">
        <v>619</v>
      </c>
      <c r="C8" s="5">
        <v>2</v>
      </c>
      <c r="E8" s="14" t="s">
        <v>619</v>
      </c>
      <c r="F8" s="5">
        <v>2</v>
      </c>
      <c r="K8" s="2">
        <v>1106027000</v>
      </c>
      <c r="M8" s="2">
        <v>766600000</v>
      </c>
    </row>
    <row r="9" spans="2:13" x14ac:dyDescent="0.3">
      <c r="B9" s="14" t="s">
        <v>622</v>
      </c>
      <c r="C9" s="5">
        <v>1</v>
      </c>
      <c r="E9" s="14" t="s">
        <v>620</v>
      </c>
      <c r="F9" s="5">
        <v>1</v>
      </c>
      <c r="H9" s="11" t="s">
        <v>627</v>
      </c>
      <c r="I9" s="11" t="s">
        <v>628</v>
      </c>
      <c r="K9" s="2">
        <v>1161400000</v>
      </c>
      <c r="M9" s="2">
        <v>787445000</v>
      </c>
    </row>
    <row r="10" spans="2:13" x14ac:dyDescent="0.3">
      <c r="B10" s="14" t="s">
        <v>576</v>
      </c>
      <c r="C10" s="5">
        <v>48</v>
      </c>
      <c r="E10" s="14" t="s">
        <v>621</v>
      </c>
      <c r="F10" s="5">
        <v>2</v>
      </c>
      <c r="H10" s="7">
        <f>_xlfn.STDEV.P(K4:K51)</f>
        <v>9305432337.7742577</v>
      </c>
      <c r="I10" s="7">
        <f>_xlfn.STDEV.P(M4:M62)</f>
        <v>13316886471.284143</v>
      </c>
      <c r="K10" s="2">
        <v>1190769000</v>
      </c>
      <c r="M10" s="2">
        <v>838459000</v>
      </c>
    </row>
    <row r="11" spans="2:13" x14ac:dyDescent="0.3">
      <c r="E11" s="14" t="s">
        <v>576</v>
      </c>
      <c r="F11" s="5">
        <v>59</v>
      </c>
      <c r="K11" s="2">
        <v>1247157000</v>
      </c>
      <c r="M11" s="2">
        <v>844047000</v>
      </c>
    </row>
    <row r="12" spans="2:13" x14ac:dyDescent="0.3">
      <c r="D12" s="14"/>
      <c r="G12" s="5"/>
      <c r="H12" s="11" t="s">
        <v>629</v>
      </c>
      <c r="I12" s="11" t="s">
        <v>630</v>
      </c>
      <c r="K12" s="2">
        <v>1249687000</v>
      </c>
      <c r="M12" s="2">
        <v>852749000</v>
      </c>
    </row>
    <row r="13" spans="2:13" x14ac:dyDescent="0.3">
      <c r="D13" s="14"/>
      <c r="G13" s="5"/>
      <c r="H13" s="2">
        <f>MAX(K4:K51) - MIN(K4:K51)</f>
        <v>44136852000</v>
      </c>
      <c r="I13" s="2">
        <f>MAX(M4:M62) - MIN(M4:M62)</f>
        <v>63899073000</v>
      </c>
      <c r="K13" s="2">
        <v>1281931000</v>
      </c>
      <c r="M13" s="2">
        <v>959720000</v>
      </c>
    </row>
    <row r="14" spans="2:13" x14ac:dyDescent="0.3">
      <c r="D14" s="14"/>
      <c r="G14" s="5"/>
      <c r="K14" s="2">
        <v>1329000000</v>
      </c>
      <c r="M14" s="2">
        <v>1128217000</v>
      </c>
    </row>
    <row r="15" spans="2:13" x14ac:dyDescent="0.3">
      <c r="D15" s="14"/>
      <c r="G15" s="5"/>
      <c r="K15" s="2">
        <v>1373790000</v>
      </c>
      <c r="M15" s="2">
        <v>1228267000</v>
      </c>
    </row>
    <row r="16" spans="2:13" x14ac:dyDescent="0.3">
      <c r="D16" s="14"/>
      <c r="G16" s="5"/>
      <c r="K16" s="2">
        <v>1408600000</v>
      </c>
      <c r="M16" s="2">
        <v>1249299000</v>
      </c>
    </row>
    <row r="17" spans="4:13" x14ac:dyDescent="0.3">
      <c r="D17" s="14"/>
      <c r="G17" s="5"/>
      <c r="K17" s="2">
        <v>1556387000</v>
      </c>
      <c r="M17" s="2">
        <v>1257359000</v>
      </c>
    </row>
    <row r="18" spans="4:13" x14ac:dyDescent="0.3">
      <c r="D18" s="14"/>
      <c r="G18" s="5"/>
      <c r="K18" s="2">
        <v>1594200000</v>
      </c>
      <c r="M18" s="2">
        <v>1343200000</v>
      </c>
    </row>
    <row r="19" spans="4:13" x14ac:dyDescent="0.3">
      <c r="D19" s="14"/>
      <c r="G19" s="5"/>
      <c r="K19" s="2">
        <v>1855100000</v>
      </c>
      <c r="M19" s="2">
        <v>1403059000</v>
      </c>
    </row>
    <row r="20" spans="4:13" x14ac:dyDescent="0.3">
      <c r="D20" s="14"/>
      <c r="G20" s="5"/>
      <c r="K20" s="2">
        <v>1949390000</v>
      </c>
      <c r="M20" s="2">
        <v>1431446000</v>
      </c>
    </row>
    <row r="21" spans="4:13" x14ac:dyDescent="0.3">
      <c r="D21" s="14"/>
      <c r="G21" s="5"/>
      <c r="K21" s="2">
        <v>2249700000</v>
      </c>
      <c r="M21" s="2">
        <v>1491000000</v>
      </c>
    </row>
    <row r="22" spans="4:13" x14ac:dyDescent="0.3">
      <c r="D22" s="14"/>
      <c r="G22" s="5"/>
      <c r="K22" s="2">
        <v>2396026000</v>
      </c>
      <c r="M22" s="2">
        <v>1513848000</v>
      </c>
    </row>
    <row r="23" spans="4:13" x14ac:dyDescent="0.3">
      <c r="D23" s="14"/>
      <c r="G23" s="5"/>
      <c r="K23" s="2">
        <v>2507513000</v>
      </c>
      <c r="M23" s="2">
        <v>1605329000</v>
      </c>
    </row>
    <row r="24" spans="4:13" x14ac:dyDescent="0.3">
      <c r="D24" s="14"/>
      <c r="G24" s="5"/>
      <c r="K24" s="2">
        <v>2507819000</v>
      </c>
      <c r="M24" s="2">
        <v>1692411000</v>
      </c>
    </row>
    <row r="25" spans="4:13" x14ac:dyDescent="0.3">
      <c r="D25" s="14"/>
      <c r="G25" s="5"/>
      <c r="K25" s="2">
        <v>2602731000</v>
      </c>
      <c r="M25" s="2">
        <v>1727000000</v>
      </c>
    </row>
    <row r="26" spans="4:13" x14ac:dyDescent="0.3">
      <c r="D26" s="14"/>
      <c r="G26" s="5"/>
      <c r="K26" s="2">
        <v>2892000000</v>
      </c>
      <c r="M26" s="2">
        <v>1839600000</v>
      </c>
    </row>
    <row r="27" spans="4:13" x14ac:dyDescent="0.3">
      <c r="D27" s="14"/>
      <c r="G27" s="5"/>
      <c r="K27" s="2">
        <v>3018000000</v>
      </c>
      <c r="M27" s="2">
        <v>1847000000</v>
      </c>
    </row>
    <row r="28" spans="4:13" x14ac:dyDescent="0.3">
      <c r="D28" s="14"/>
      <c r="G28" s="5"/>
      <c r="K28" s="2">
        <v>3346500000</v>
      </c>
      <c r="M28" s="2">
        <v>1872000000</v>
      </c>
    </row>
    <row r="29" spans="4:13" x14ac:dyDescent="0.3">
      <c r="D29" s="14"/>
      <c r="G29" s="5"/>
      <c r="K29" s="2">
        <v>3528000000</v>
      </c>
      <c r="M29" s="2">
        <v>2073700000</v>
      </c>
    </row>
    <row r="30" spans="4:13" x14ac:dyDescent="0.3">
      <c r="D30" s="14"/>
      <c r="G30" s="5"/>
      <c r="K30" s="2">
        <v>4171000000</v>
      </c>
      <c r="M30" s="2">
        <v>2226343000</v>
      </c>
    </row>
    <row r="31" spans="4:13" x14ac:dyDescent="0.3">
      <c r="D31" s="14"/>
      <c r="G31" s="5"/>
      <c r="K31" s="2">
        <v>4900000000</v>
      </c>
      <c r="M31" s="2">
        <v>2366616000</v>
      </c>
    </row>
    <row r="32" spans="4:13" x14ac:dyDescent="0.3">
      <c r="D32" s="14"/>
      <c r="G32" s="5"/>
      <c r="K32" s="2">
        <v>4921000000</v>
      </c>
      <c r="M32" s="2">
        <v>2409000000</v>
      </c>
    </row>
    <row r="33" spans="4:13" x14ac:dyDescent="0.3">
      <c r="D33" s="14"/>
      <c r="G33" s="5"/>
      <c r="K33" s="2">
        <v>5295500000</v>
      </c>
      <c r="M33" s="2">
        <v>2415639000</v>
      </c>
    </row>
    <row r="34" spans="4:13" x14ac:dyDescent="0.3">
      <c r="D34" s="14"/>
      <c r="G34" s="5"/>
      <c r="K34" s="2">
        <v>6019000000</v>
      </c>
      <c r="M34" s="2">
        <v>2470600000</v>
      </c>
    </row>
    <row r="35" spans="4:13" x14ac:dyDescent="0.3">
      <c r="D35" s="14"/>
      <c r="G35" s="5"/>
      <c r="K35" s="2">
        <v>6074500000</v>
      </c>
      <c r="M35" s="2">
        <v>2708800000</v>
      </c>
    </row>
    <row r="36" spans="4:13" x14ac:dyDescent="0.3">
      <c r="D36" s="14"/>
      <c r="G36" s="5"/>
      <c r="K36" s="2">
        <v>6153500000</v>
      </c>
      <c r="M36" s="2">
        <v>2991000000</v>
      </c>
    </row>
    <row r="37" spans="4:13" x14ac:dyDescent="0.3">
      <c r="D37" s="14"/>
      <c r="G37" s="5"/>
      <c r="K37" s="2">
        <v>6881000000</v>
      </c>
      <c r="M37" s="2">
        <v>3068231000</v>
      </c>
    </row>
    <row r="38" spans="4:13" x14ac:dyDescent="0.3">
      <c r="D38" s="14"/>
      <c r="G38" s="5"/>
      <c r="K38" s="2">
        <v>7134000000</v>
      </c>
      <c r="M38" s="2">
        <v>3194000000</v>
      </c>
    </row>
    <row r="39" spans="4:13" x14ac:dyDescent="0.3">
      <c r="D39" s="14"/>
      <c r="G39" s="5"/>
      <c r="K39" s="2">
        <v>7231000000</v>
      </c>
      <c r="M39" s="2">
        <v>3324000000</v>
      </c>
    </row>
    <row r="40" spans="4:13" x14ac:dyDescent="0.3">
      <c r="D40" s="14"/>
      <c r="G40" s="5"/>
      <c r="K40" s="2">
        <v>8749000000</v>
      </c>
      <c r="M40" s="2">
        <v>3366000000</v>
      </c>
    </row>
    <row r="41" spans="4:13" x14ac:dyDescent="0.3">
      <c r="D41" s="17"/>
      <c r="G41" s="16"/>
      <c r="K41" s="2">
        <v>10151000000</v>
      </c>
      <c r="M41" s="2">
        <v>3419000000</v>
      </c>
    </row>
    <row r="42" spans="4:13" x14ac:dyDescent="0.3">
      <c r="D42" s="14"/>
      <c r="G42" s="5"/>
      <c r="K42" s="2">
        <v>11219000000</v>
      </c>
      <c r="M42" s="2">
        <v>3468683000</v>
      </c>
    </row>
    <row r="43" spans="4:13" x14ac:dyDescent="0.3">
      <c r="D43" s="14"/>
      <c r="G43" s="5"/>
      <c r="K43" s="2">
        <v>13011000000</v>
      </c>
      <c r="M43" s="2">
        <v>3553000000</v>
      </c>
    </row>
    <row r="44" spans="4:13" x14ac:dyDescent="0.3">
      <c r="D44" s="14"/>
      <c r="G44" s="5"/>
      <c r="K44" s="2">
        <v>13283600000</v>
      </c>
      <c r="M44" s="2">
        <v>3651000000</v>
      </c>
    </row>
    <row r="45" spans="4:13" x14ac:dyDescent="0.3">
      <c r="D45" s="14"/>
      <c r="G45" s="5"/>
      <c r="K45" s="2">
        <v>13872000000</v>
      </c>
      <c r="M45" s="2">
        <v>3761100000</v>
      </c>
    </row>
    <row r="46" spans="4:13" x14ac:dyDescent="0.3">
      <c r="D46" s="14"/>
      <c r="G46" s="5"/>
      <c r="K46" s="2">
        <v>15330000000</v>
      </c>
      <c r="M46" s="2">
        <v>3940000000</v>
      </c>
    </row>
    <row r="47" spans="4:13" x14ac:dyDescent="0.3">
      <c r="D47" s="14"/>
      <c r="G47" s="5"/>
      <c r="K47" s="2">
        <v>17806900000</v>
      </c>
      <c r="M47" s="2">
        <v>4363000000</v>
      </c>
    </row>
    <row r="48" spans="4:13" x14ac:dyDescent="0.3">
      <c r="D48" s="14"/>
      <c r="G48" s="5"/>
      <c r="K48" s="2">
        <v>27296000000</v>
      </c>
      <c r="M48" s="2">
        <v>5731000000</v>
      </c>
    </row>
    <row r="49" spans="4:13" x14ac:dyDescent="0.3">
      <c r="D49" s="14"/>
      <c r="G49" s="5"/>
      <c r="K49" s="2">
        <v>30821000000</v>
      </c>
      <c r="M49" s="2">
        <v>5997000000</v>
      </c>
    </row>
    <row r="50" spans="4:13" x14ac:dyDescent="0.3">
      <c r="D50" s="14"/>
      <c r="G50" s="5"/>
      <c r="K50" s="2">
        <v>32830000000</v>
      </c>
      <c r="M50" s="2">
        <v>6368000000</v>
      </c>
    </row>
    <row r="51" spans="4:13" x14ac:dyDescent="0.3">
      <c r="D51" s="14"/>
      <c r="G51" s="5"/>
      <c r="K51" s="2">
        <v>44836000000</v>
      </c>
      <c r="M51" s="2">
        <v>6765000000</v>
      </c>
    </row>
    <row r="52" spans="4:13" x14ac:dyDescent="0.3">
      <c r="D52" s="14"/>
      <c r="G52" s="5"/>
      <c r="M52" s="2">
        <v>6787000000</v>
      </c>
    </row>
    <row r="53" spans="4:13" x14ac:dyDescent="0.3">
      <c r="D53" s="14"/>
      <c r="G53" s="5"/>
      <c r="M53" s="2">
        <v>8312000000</v>
      </c>
    </row>
    <row r="54" spans="4:13" x14ac:dyDescent="0.3">
      <c r="D54" s="14"/>
      <c r="G54" s="5"/>
      <c r="M54" s="2">
        <v>9846000000</v>
      </c>
    </row>
    <row r="55" spans="4:13" x14ac:dyDescent="0.3">
      <c r="D55" s="14"/>
      <c r="G55" s="5"/>
      <c r="M55" s="2">
        <v>15046000000</v>
      </c>
    </row>
    <row r="56" spans="4:13" x14ac:dyDescent="0.3">
      <c r="D56" s="14"/>
      <c r="G56" s="5"/>
      <c r="M56" s="2">
        <v>15637000000</v>
      </c>
    </row>
    <row r="57" spans="4:13" x14ac:dyDescent="0.3">
      <c r="D57" s="14"/>
      <c r="G57" s="5"/>
      <c r="M57" s="2">
        <v>25918000000</v>
      </c>
    </row>
    <row r="58" spans="4:13" x14ac:dyDescent="0.3">
      <c r="D58" s="14"/>
      <c r="G58" s="5"/>
      <c r="M58" s="2">
        <v>29440000000</v>
      </c>
    </row>
    <row r="59" spans="4:13" x14ac:dyDescent="0.3">
      <c r="D59" s="14"/>
      <c r="G59" s="5"/>
      <c r="M59" s="2">
        <v>31521000000</v>
      </c>
    </row>
    <row r="60" spans="4:13" x14ac:dyDescent="0.3">
      <c r="D60" s="14"/>
      <c r="G60" s="5"/>
      <c r="M60" s="2">
        <v>50361000000</v>
      </c>
    </row>
    <row r="61" spans="4:13" x14ac:dyDescent="0.3">
      <c r="D61" s="14"/>
      <c r="G61" s="5"/>
      <c r="M61" s="2">
        <v>57464000000</v>
      </c>
    </row>
    <row r="62" spans="4:13" x14ac:dyDescent="0.3">
      <c r="D62" s="14"/>
      <c r="G62" s="5"/>
      <c r="M62" s="2">
        <v>64304000000</v>
      </c>
    </row>
    <row r="63" spans="4:13" x14ac:dyDescent="0.3">
      <c r="D63" s="14"/>
      <c r="G63" s="5"/>
    </row>
    <row r="64" spans="4:13" x14ac:dyDescent="0.3">
      <c r="D64" s="15"/>
      <c r="G64" s="5"/>
    </row>
    <row r="65" spans="6:7" x14ac:dyDescent="0.3">
      <c r="F65" s="14"/>
      <c r="G65" s="5"/>
    </row>
    <row r="66" spans="6:7" x14ac:dyDescent="0.3">
      <c r="F66" s="14"/>
      <c r="G66" s="5"/>
    </row>
    <row r="67" spans="6:7" x14ac:dyDescent="0.3">
      <c r="F67" s="14"/>
      <c r="G67" s="5"/>
    </row>
  </sheetData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6"/>
  <sheetViews>
    <sheetView workbookViewId="0">
      <selection activeCell="G3" sqref="G3"/>
    </sheetView>
  </sheetViews>
  <sheetFormatPr defaultRowHeight="14.4" x14ac:dyDescent="0.3"/>
  <cols>
    <col min="1" max="1" width="36.109375" customWidth="1"/>
    <col min="3" max="4" width="20.44140625" customWidth="1"/>
    <col min="5" max="5" width="18.21875" customWidth="1"/>
  </cols>
  <sheetData>
    <row r="2" spans="1:5" x14ac:dyDescent="0.3">
      <c r="A2" s="11" t="s">
        <v>0</v>
      </c>
      <c r="B2" t="s">
        <v>89</v>
      </c>
    </row>
    <row r="4" spans="1:5" x14ac:dyDescent="0.3">
      <c r="C4" s="11" t="s">
        <v>11</v>
      </c>
      <c r="D4" s="11" t="s">
        <v>14</v>
      </c>
      <c r="E4" s="11" t="s">
        <v>15</v>
      </c>
    </row>
    <row r="5" spans="1:5" x14ac:dyDescent="0.3">
      <c r="A5" s="11" t="s">
        <v>583</v>
      </c>
      <c r="C5" s="7" cm="1">
        <f t="array" ref="C5">INDEX(Total_Revenue, MATCH(1, (B2=Ticket_Symbol)*(C4=Year),0))</f>
        <v>23700000000</v>
      </c>
      <c r="D5" s="7" cm="1">
        <f t="array" ref="D5">INDEX(Total_Revenue, MATCH(1, (B2=Ticket_Symbol)*(D4=Year),0))</f>
        <v>23032000000</v>
      </c>
      <c r="E5" s="7" cm="1">
        <f t="array" ref="E5">INDEX(Total_Revenue, MATCH(1, (B2=Ticket_Symbol)*(E4=Year),0))</f>
        <v>23906000000</v>
      </c>
    </row>
    <row r="6" spans="1:5" x14ac:dyDescent="0.3">
      <c r="A6" s="11" t="s">
        <v>584</v>
      </c>
      <c r="C6" s="7" cm="1">
        <f t="array" ref="C6">INDEX(COGS, MATCH(1, (B2=Ticket_Symbol)*(C4=Year),0))</f>
        <v>20401000000</v>
      </c>
      <c r="D6" s="7" cm="1">
        <f t="array" ref="D6">INDEX(COGS, MATCH(1, (B2=Ticket_Symbol)*(D4=Year),0))</f>
        <v>19286000000</v>
      </c>
      <c r="E6" s="7" cm="1">
        <f t="array" ref="E6">INDEX(COGS, MATCH(1, (B2=Ticket_Symbol)*(E4=Year),0))</f>
        <v>19137000000</v>
      </c>
    </row>
    <row r="7" spans="1:5" x14ac:dyDescent="0.3">
      <c r="A7" s="11"/>
    </row>
    <row r="8" spans="1:5" x14ac:dyDescent="0.3">
      <c r="A8" s="11" t="s">
        <v>585</v>
      </c>
      <c r="C8" s="7">
        <f>C5-C6</f>
        <v>3299000000</v>
      </c>
      <c r="D8" s="7">
        <f>D5-D6</f>
        <v>3746000000</v>
      </c>
      <c r="E8" s="7">
        <f>E5-E6</f>
        <v>4769000000</v>
      </c>
    </row>
    <row r="9" spans="1:5" x14ac:dyDescent="0.3">
      <c r="A9" s="11"/>
    </row>
    <row r="10" spans="1:5" x14ac:dyDescent="0.3">
      <c r="A10" s="11" t="s">
        <v>587</v>
      </c>
      <c r="C10" s="7" cm="1">
        <f t="array" ref="C10">INDEX(SGA, MATCH(1, (B2=Ticket_Symbol)*(C4=Year),0))</f>
        <v>997000000</v>
      </c>
      <c r="D10" s="7" cm="1">
        <f t="array" ref="D10">INDEX(SGA, MATCH(1, (B2=Ticket_Symbol)*(D4=Year),0))</f>
        <v>1008000000</v>
      </c>
      <c r="E10" s="8" cm="1">
        <f t="array" ref="E10">INDEX(SGA, MATCH(1, (B2=Ticket_Symbol)*(E4=Year),0))</f>
        <v>995000000</v>
      </c>
    </row>
    <row r="11" spans="1:5" x14ac:dyDescent="0.3">
      <c r="A11" s="11" t="s">
        <v>588</v>
      </c>
      <c r="C11" s="7" cm="1">
        <f t="array" ref="C11">INDEX(RD, MATCH(1, (B2=Ticket_Symbol)*(C4=Year),0))</f>
        <v>197000000</v>
      </c>
      <c r="D11" s="7" cm="1">
        <f t="array" ref="D11">INDEX(RD, MATCH(1, (B2=Ticket_Symbol)*(D4=Year),0))</f>
        <v>192000000</v>
      </c>
      <c r="E11" s="7" cm="1">
        <f t="array" ref="E11">INDEX(RD, MATCH(1, (B2=Ticket_Symbol)*(E4=Year),0))</f>
        <v>218000000</v>
      </c>
    </row>
    <row r="12" spans="1:5" x14ac:dyDescent="0.3">
      <c r="A12" s="11" t="s">
        <v>589</v>
      </c>
      <c r="C12" s="7" cm="1">
        <f t="array" ref="C12">INDEX(Other_Costs, MATCH(1, (B2=Ticket_Symbol)*(C4=Year),0))</f>
        <v>1460000000</v>
      </c>
      <c r="D12" s="7" cm="1">
        <f t="array" ref="D12">INDEX(Other_Costs, MATCH(1, (B2=Ticket_Symbol)*(D4=Year),0))</f>
        <v>1421000000</v>
      </c>
      <c r="E12" s="7" cm="1">
        <f t="array" ref="E12">INDEX(Other_Costs, MATCH(1, (B2=Ticket_Symbol)*(E4=Year),0))</f>
        <v>1371000000</v>
      </c>
    </row>
    <row r="13" spans="1:5" x14ac:dyDescent="0.3">
      <c r="A13" s="11"/>
    </row>
    <row r="14" spans="1:5" x14ac:dyDescent="0.3">
      <c r="A14" s="11" t="s">
        <v>590</v>
      </c>
      <c r="C14" s="7">
        <f>C10+C11+C12</f>
        <v>2654000000</v>
      </c>
      <c r="D14" s="7">
        <f>D10+D11+D12</f>
        <v>2621000000</v>
      </c>
      <c r="E14" s="7">
        <f>E10+E11+E12</f>
        <v>2584000000</v>
      </c>
    </row>
    <row r="15" spans="1:5" x14ac:dyDescent="0.3">
      <c r="A15" s="11"/>
    </row>
    <row r="16" spans="1:5" x14ac:dyDescent="0.3">
      <c r="A16" s="11" t="s">
        <v>586</v>
      </c>
      <c r="C16" s="7">
        <f>C8-C14</f>
        <v>645000000</v>
      </c>
      <c r="D16" s="7">
        <f>D8-D14</f>
        <v>1125000000</v>
      </c>
      <c r="E16" s="7">
        <f>E8-E14</f>
        <v>2185000000</v>
      </c>
    </row>
  </sheetData>
  <dataValidations count="1">
    <dataValidation type="list" allowBlank="1" showInputMessage="1" showErrorMessage="1" sqref="B2" xr:uid="{00000000-0002-0000-0200-000000000000}">
      <formula1>company_list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764C-2C4E-4437-9085-BBA92A258C50}">
  <dimension ref="A1:G9"/>
  <sheetViews>
    <sheetView zoomScaleNormal="100" workbookViewId="0">
      <selection activeCell="F5" sqref="F5"/>
    </sheetView>
  </sheetViews>
  <sheetFormatPr defaultRowHeight="14.4" x14ac:dyDescent="0.3"/>
  <cols>
    <col min="1" max="1" width="12.5546875" bestFit="1" customWidth="1"/>
    <col min="2" max="2" width="20.5546875" bestFit="1" customWidth="1"/>
    <col min="3" max="3" width="25.77734375" bestFit="1" customWidth="1"/>
    <col min="4" max="4" width="17.33203125" bestFit="1" customWidth="1"/>
    <col min="5" max="5" width="21.109375" bestFit="1" customWidth="1"/>
    <col min="6" max="6" width="18.6640625" bestFit="1" customWidth="1"/>
    <col min="7" max="7" width="22.5546875" bestFit="1" customWidth="1"/>
    <col min="8" max="18" width="25.77734375" bestFit="1" customWidth="1"/>
    <col min="19" max="19" width="25.44140625" bestFit="1" customWidth="1"/>
    <col min="20" max="20" width="30.5546875" bestFit="1" customWidth="1"/>
    <col min="21" max="21" width="22.109375" bestFit="1" customWidth="1"/>
    <col min="22" max="22" width="26" bestFit="1" customWidth="1"/>
    <col min="23" max="23" width="23.44140625" bestFit="1" customWidth="1"/>
    <col min="24" max="24" width="27.33203125" bestFit="1" customWidth="1"/>
  </cols>
  <sheetData>
    <row r="1" spans="1:7" x14ac:dyDescent="0.3">
      <c r="A1" s="3" t="s">
        <v>0</v>
      </c>
      <c r="B1" t="s">
        <v>309</v>
      </c>
    </row>
    <row r="3" spans="1:7" x14ac:dyDescent="0.3">
      <c r="A3" s="3" t="s">
        <v>575</v>
      </c>
      <c r="B3" t="s">
        <v>605</v>
      </c>
      <c r="C3" t="s">
        <v>606</v>
      </c>
      <c r="D3" t="s">
        <v>603</v>
      </c>
      <c r="E3" t="s">
        <v>604</v>
      </c>
      <c r="F3" t="s">
        <v>601</v>
      </c>
      <c r="G3" t="s">
        <v>602</v>
      </c>
    </row>
    <row r="4" spans="1:7" x14ac:dyDescent="0.3">
      <c r="A4" s="4" t="s">
        <v>11</v>
      </c>
      <c r="B4" s="5">
        <v>8939967000</v>
      </c>
      <c r="C4" s="5">
        <v>1873360000</v>
      </c>
      <c r="D4" s="5">
        <v>2507513000</v>
      </c>
      <c r="E4" s="5">
        <v>634153000</v>
      </c>
      <c r="F4" s="5">
        <v>28.048347382042909</v>
      </c>
      <c r="G4" s="5">
        <v>7.0934601883877194E-2</v>
      </c>
    </row>
    <row r="5" spans="1:7" x14ac:dyDescent="0.3">
      <c r="A5" s="4" t="s">
        <v>14</v>
      </c>
      <c r="B5" s="5">
        <v>9560647000</v>
      </c>
      <c r="C5" s="5">
        <v>1978960000</v>
      </c>
      <c r="D5" s="5">
        <v>2656014000</v>
      </c>
      <c r="E5" s="5">
        <v>677054000</v>
      </c>
      <c r="F5" s="5">
        <v>27.78069308489269</v>
      </c>
      <c r="G5" s="5">
        <v>7.0816755393228098E-2</v>
      </c>
    </row>
    <row r="6" spans="1:7" x14ac:dyDescent="0.3">
      <c r="A6" s="4" t="s">
        <v>15</v>
      </c>
      <c r="B6" s="5">
        <v>10371390000</v>
      </c>
      <c r="C6" s="5">
        <v>2196173000</v>
      </c>
      <c r="D6" s="5">
        <v>2911315000</v>
      </c>
      <c r="E6" s="5">
        <v>715142000</v>
      </c>
      <c r="F6" s="5">
        <v>28.070634697952734</v>
      </c>
      <c r="G6" s="5">
        <v>6.8953341837497198E-2</v>
      </c>
    </row>
    <row r="7" spans="1:7" x14ac:dyDescent="0.3">
      <c r="A7" s="4" t="s">
        <v>576</v>
      </c>
      <c r="B7" s="5">
        <v>28872004000</v>
      </c>
      <c r="C7" s="5">
        <v>6048493000</v>
      </c>
      <c r="D7" s="5">
        <v>8074842000</v>
      </c>
      <c r="E7" s="5">
        <v>2026349000</v>
      </c>
      <c r="F7" s="5">
        <v>83.899675164888322</v>
      </c>
      <c r="G7" s="5">
        <v>0.21070469911460249</v>
      </c>
    </row>
    <row r="9" spans="1:7" x14ac:dyDescent="0.3">
      <c r="A9" s="4"/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3CC5-309F-4A48-8FBA-E5524F0C51AE}">
  <dimension ref="B1:G32"/>
  <sheetViews>
    <sheetView workbookViewId="0">
      <selection activeCell="F4" sqref="F4"/>
    </sheetView>
  </sheetViews>
  <sheetFormatPr defaultRowHeight="14.4" x14ac:dyDescent="0.3"/>
  <cols>
    <col min="1" max="1" width="12" bestFit="1" customWidth="1"/>
    <col min="2" max="2" width="21.5546875" customWidth="1"/>
    <col min="3" max="3" width="18.109375" customWidth="1"/>
    <col min="4" max="4" width="17.6640625" customWidth="1"/>
    <col min="5" max="5" width="21.88671875" customWidth="1"/>
    <col min="6" max="6" width="20.109375" customWidth="1"/>
    <col min="7" max="7" width="19.21875" customWidth="1"/>
  </cols>
  <sheetData>
    <row r="1" spans="2:7" x14ac:dyDescent="0.3">
      <c r="B1" s="11" t="s">
        <v>607</v>
      </c>
    </row>
    <row r="2" spans="2:7" x14ac:dyDescent="0.3">
      <c r="C2" s="19" t="s">
        <v>594</v>
      </c>
      <c r="D2" s="19"/>
      <c r="E2" s="19"/>
      <c r="F2" s="19" t="s">
        <v>611</v>
      </c>
      <c r="G2" s="19"/>
    </row>
    <row r="3" spans="2:7" x14ac:dyDescent="0.3">
      <c r="C3" t="s">
        <v>11</v>
      </c>
      <c r="D3" t="s">
        <v>14</v>
      </c>
      <c r="E3" t="s">
        <v>15</v>
      </c>
      <c r="F3" t="s">
        <v>16</v>
      </c>
      <c r="G3" t="s">
        <v>600</v>
      </c>
    </row>
    <row r="4" spans="2:7" x14ac:dyDescent="0.3">
      <c r="B4" s="11" t="s">
        <v>608</v>
      </c>
      <c r="C4" s="7">
        <f>'company pivot table'!B4</f>
        <v>8939967000</v>
      </c>
      <c r="D4" s="7">
        <f>'company pivot table'!B5</f>
        <v>9560647000</v>
      </c>
      <c r="E4" s="7">
        <f>'company pivot table'!B6</f>
        <v>10371390000</v>
      </c>
      <c r="F4" s="7">
        <f ca="1">E4*(1+F11)</f>
        <v>10475103900</v>
      </c>
      <c r="G4" s="7">
        <f ca="1">F4*(1+G11)</f>
        <v>10579854939</v>
      </c>
    </row>
    <row r="5" spans="2:7" x14ac:dyDescent="0.3">
      <c r="B5" s="11" t="s">
        <v>585</v>
      </c>
      <c r="C5" s="7">
        <f>'company pivot table'!D4</f>
        <v>2507513000</v>
      </c>
      <c r="D5" s="7">
        <f>'company pivot table'!D5</f>
        <v>2656014000</v>
      </c>
      <c r="E5" s="7">
        <f>'company pivot table'!D6</f>
        <v>2911315000</v>
      </c>
      <c r="F5" s="7">
        <f ca="1">F4*F12</f>
        <v>282827805300</v>
      </c>
      <c r="G5" s="7">
        <f ca="1">G4*G12</f>
        <v>285656083353</v>
      </c>
    </row>
    <row r="6" spans="2:7" x14ac:dyDescent="0.3">
      <c r="B6" s="11" t="s">
        <v>609</v>
      </c>
      <c r="C6" s="7">
        <f>'company pivot table'!C4</f>
        <v>1873360000</v>
      </c>
      <c r="D6" s="7">
        <f>'company pivot table'!C5</f>
        <v>1978960000</v>
      </c>
      <c r="E6" s="7">
        <f>'company pivot table'!C6</f>
        <v>2196173000</v>
      </c>
    </row>
    <row r="7" spans="2:7" x14ac:dyDescent="0.3">
      <c r="B7" s="11" t="s">
        <v>610</v>
      </c>
      <c r="C7" s="7">
        <f>'company pivot table'!E4</f>
        <v>634153000</v>
      </c>
      <c r="D7" s="7">
        <f>'company pivot table'!E5</f>
        <v>677054000</v>
      </c>
      <c r="E7" s="7">
        <f>'company pivot table'!E6</f>
        <v>715142000</v>
      </c>
      <c r="F7" s="7">
        <f ca="1">F4*F13</f>
        <v>628506234</v>
      </c>
      <c r="G7" s="7">
        <f ca="1">G4*G13</f>
        <v>634791296.34000003</v>
      </c>
    </row>
    <row r="9" spans="2:7" x14ac:dyDescent="0.3">
      <c r="B9" s="11" t="s">
        <v>593</v>
      </c>
    </row>
    <row r="10" spans="2:7" x14ac:dyDescent="0.3">
      <c r="B10" s="11"/>
      <c r="C10" s="19" t="s">
        <v>594</v>
      </c>
      <c r="D10" s="19"/>
      <c r="E10" s="19"/>
      <c r="F10" s="19" t="s">
        <v>614</v>
      </c>
      <c r="G10" s="19"/>
    </row>
    <row r="11" spans="2:7" x14ac:dyDescent="0.3">
      <c r="B11" s="11" t="s">
        <v>596</v>
      </c>
      <c r="D11" s="12">
        <f>$D$4/$C$4 -1</f>
        <v>6.9427549341065875E-2</v>
      </c>
      <c r="E11" s="12">
        <f>$E$4/$D$4 -1</f>
        <v>8.4800014057625939E-2</v>
      </c>
      <c r="F11">
        <f ca="1">OFFSET($F$19,MATCH(C15, $B$20:$B$22,0),0)</f>
        <v>0.01</v>
      </c>
      <c r="G11">
        <f ca="1">OFFSET($F$19,MATCH(C15, $B$20:$B$22,0),1)</f>
        <v>0.01</v>
      </c>
    </row>
    <row r="12" spans="2:7" x14ac:dyDescent="0.3">
      <c r="B12" s="11" t="s">
        <v>591</v>
      </c>
      <c r="C12" s="13">
        <f>GETPIVOTDATA("Sum of Gross Margin",'company pivot table'!$A$3,"Years","Year 1")</f>
        <v>28.048347382042909</v>
      </c>
      <c r="D12" s="13">
        <f>GETPIVOTDATA("Sum of Gross Margin",'company pivot table'!$A$3,"Years","Year 2")</f>
        <v>27.78069308489269</v>
      </c>
      <c r="E12" s="13">
        <f>GETPIVOTDATA("Sum of Gross Margin",'company pivot table'!$A$3,"Years","Year 3")</f>
        <v>28.070634697952734</v>
      </c>
      <c r="F12">
        <f ca="1">OFFSET($F$24,MATCH(C15, $B$20:$B$22,0),0)</f>
        <v>27</v>
      </c>
      <c r="G12">
        <f ca="1">OFFSET($F$24,MATCH(C15, $B$20:$B$22,0),1)</f>
        <v>27</v>
      </c>
    </row>
    <row r="13" spans="2:7" x14ac:dyDescent="0.3">
      <c r="B13" s="11" t="s">
        <v>592</v>
      </c>
      <c r="C13" s="13">
        <f>GETPIVOTDATA("Sum of Operating Margin",'company pivot table'!$A$3,"Years","Year 1")</f>
        <v>7.0934601883877194E-2</v>
      </c>
      <c r="D13" s="13">
        <f>GETPIVOTDATA("Sum of Operating Margin",'company pivot table'!$A$3,"Years","Year 2")</f>
        <v>7.0816755393228098E-2</v>
      </c>
      <c r="E13" s="13">
        <f>GETPIVOTDATA("Sum of Operating Margin",'company pivot table'!$A$3,"Years","Year 3")</f>
        <v>6.8953341837497198E-2</v>
      </c>
      <c r="F13">
        <f ca="1">OFFSET($F$29,MATCH(C15, $B$20:$B$22,0),0)</f>
        <v>0.06</v>
      </c>
      <c r="G13">
        <f ca="1">OFFSET($F$29,MATCH(C15, $B$20:$B$22,0),1)</f>
        <v>0.06</v>
      </c>
    </row>
    <row r="15" spans="2:7" x14ac:dyDescent="0.3">
      <c r="B15" s="11" t="s">
        <v>595</v>
      </c>
      <c r="C15" t="s">
        <v>599</v>
      </c>
    </row>
    <row r="17" spans="2:7" x14ac:dyDescent="0.3">
      <c r="B17" s="11" t="s">
        <v>612</v>
      </c>
    </row>
    <row r="19" spans="2:7" x14ac:dyDescent="0.3">
      <c r="B19" s="11" t="s">
        <v>596</v>
      </c>
    </row>
    <row r="20" spans="2:7" x14ac:dyDescent="0.3">
      <c r="B20" t="s">
        <v>597</v>
      </c>
      <c r="C20">
        <v>1</v>
      </c>
      <c r="F20" s="9">
        <v>0.02</v>
      </c>
      <c r="G20" s="9">
        <v>0.02</v>
      </c>
    </row>
    <row r="21" spans="2:7" x14ac:dyDescent="0.3">
      <c r="B21" t="s">
        <v>598</v>
      </c>
      <c r="C21">
        <v>2</v>
      </c>
      <c r="F21" s="10">
        <v>1.4999999999999999E-2</v>
      </c>
      <c r="G21" s="10">
        <v>1.4999999999999999E-2</v>
      </c>
    </row>
    <row r="22" spans="2:7" x14ac:dyDescent="0.3">
      <c r="B22" t="s">
        <v>599</v>
      </c>
      <c r="C22">
        <v>3</v>
      </c>
      <c r="F22" s="9">
        <v>0.01</v>
      </c>
      <c r="G22" s="9">
        <v>0.01</v>
      </c>
    </row>
    <row r="24" spans="2:7" x14ac:dyDescent="0.3">
      <c r="B24" s="11" t="s">
        <v>591</v>
      </c>
    </row>
    <row r="25" spans="2:7" x14ac:dyDescent="0.3">
      <c r="B25" t="s">
        <v>597</v>
      </c>
      <c r="C25">
        <v>1</v>
      </c>
      <c r="F25">
        <v>29</v>
      </c>
      <c r="G25">
        <v>29</v>
      </c>
    </row>
    <row r="26" spans="2:7" x14ac:dyDescent="0.3">
      <c r="B26" t="s">
        <v>598</v>
      </c>
      <c r="C26">
        <v>2</v>
      </c>
      <c r="F26">
        <v>28</v>
      </c>
      <c r="G26">
        <v>28</v>
      </c>
    </row>
    <row r="27" spans="2:7" x14ac:dyDescent="0.3">
      <c r="B27" t="s">
        <v>599</v>
      </c>
      <c r="C27">
        <v>3</v>
      </c>
      <c r="F27">
        <v>27</v>
      </c>
      <c r="G27">
        <v>27</v>
      </c>
    </row>
    <row r="29" spans="2:7" x14ac:dyDescent="0.3">
      <c r="B29" s="11" t="s">
        <v>613</v>
      </c>
    </row>
    <row r="30" spans="2:7" x14ac:dyDescent="0.3">
      <c r="B30" t="s">
        <v>597</v>
      </c>
      <c r="C30">
        <v>1</v>
      </c>
      <c r="F30">
        <v>0.08</v>
      </c>
      <c r="G30">
        <v>0.08</v>
      </c>
    </row>
    <row r="31" spans="2:7" x14ac:dyDescent="0.3">
      <c r="B31" t="s">
        <v>598</v>
      </c>
      <c r="C31">
        <v>2</v>
      </c>
      <c r="F31">
        <v>7.0000000000000007E-2</v>
      </c>
      <c r="G31">
        <v>7.0000000000000007E-2</v>
      </c>
    </row>
    <row r="32" spans="2:7" x14ac:dyDescent="0.3">
      <c r="B32" t="s">
        <v>599</v>
      </c>
      <c r="C32">
        <v>3</v>
      </c>
      <c r="F32">
        <v>0.06</v>
      </c>
      <c r="G32">
        <v>0.06</v>
      </c>
    </row>
  </sheetData>
  <mergeCells count="4">
    <mergeCell ref="C2:E2"/>
    <mergeCell ref="F2:G2"/>
    <mergeCell ref="C10:E10"/>
    <mergeCell ref="F10:G10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25F0E1-2755-40C1-AC64-B641BC2F7C3E}">
          <x14:formula1>
            <xm:f>'projectdata-nyse_mt'!$Q$2:$Q$4</xm:f>
          </x14:formula1>
          <xm:sqref>C15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size="22" baseType="lpstr">
      <vt:lpstr>Part 1 Energy average revenue </vt:lpstr>
      <vt:lpstr>Part 2 dashboard</vt:lpstr>
      <vt:lpstr>projectdata-nyse_mt</vt:lpstr>
      <vt:lpstr>pivot tables for charts</vt:lpstr>
      <vt:lpstr>Dashboard</vt:lpstr>
      <vt:lpstr>company pivot table</vt:lpstr>
      <vt:lpstr>forecast</vt:lpstr>
      <vt:lpstr>COGS</vt:lpstr>
      <vt:lpstr>company_list</vt:lpstr>
      <vt:lpstr>Gross_Margin</vt:lpstr>
      <vt:lpstr>Gross_Profit</vt:lpstr>
      <vt:lpstr>Operating_Margin</vt:lpstr>
      <vt:lpstr>Other_Costs</vt:lpstr>
      <vt:lpstr>RD</vt:lpstr>
      <vt:lpstr>Scenarios</vt:lpstr>
      <vt:lpstr>SGA</vt:lpstr>
      <vt:lpstr>SGAs</vt:lpstr>
      <vt:lpstr>ticker_symbol</vt:lpstr>
      <vt:lpstr>Ticket_Symbol</vt:lpstr>
      <vt:lpstr>Total_Operating_Costs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Ting</cp:lastModifiedBy>
  <dcterms:created xsi:type="dcterms:W3CDTF">2020-12-18T09:10:02Z</dcterms:created>
  <dcterms:modified xsi:type="dcterms:W3CDTF">2021-01-05T08:15:46Z</dcterms:modified>
</cp:coreProperties>
</file>