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tsuji/Documents/Git/Ca-Chlorohelix-allophototropha-RCI/analysis_code/genomics/culture_MAGs_intermediate/"/>
    </mc:Choice>
  </mc:AlternateContent>
  <xr:revisionPtr revIDLastSave="0" documentId="13_ncr:1_{4815970C-40A3-2A41-8C83-169507F758F9}" xr6:coauthVersionLast="47" xr6:coauthVersionMax="47" xr10:uidLastSave="{00000000-0000-0000-0000-000000000000}"/>
  <bookViews>
    <workbookView xWindow="640" yWindow="1000" windowWidth="27900" windowHeight="15240" xr2:uid="{EA38CCFF-50F5-664E-B478-5F32AACDAB59}"/>
  </bookViews>
  <sheets>
    <sheet name="non-Chx-Geo-reads-S19.9-short" sheetId="1" r:id="rId1"/>
    <sheet name="summary_stats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B17" i="2"/>
  <c r="C16" i="2"/>
  <c r="B16" i="2"/>
  <c r="C15" i="2"/>
  <c r="B15" i="2"/>
  <c r="C14" i="2"/>
  <c r="C19" i="2" s="1"/>
  <c r="B14" i="2"/>
  <c r="C22" i="2"/>
  <c r="C23" i="2"/>
</calcChain>
</file>

<file path=xl/sharedStrings.xml><?xml version="1.0" encoding="utf-8"?>
<sst xmlns="http://schemas.openxmlformats.org/spreadsheetml/2006/main" count="120" uniqueCount="69">
  <si>
    <t>JACAUB010000010.1</t>
  </si>
  <si>
    <t>JACAUB010000106.1</t>
  </si>
  <si>
    <t>JACAUB010000011.1</t>
  </si>
  <si>
    <t>JACAUB010000116.1</t>
  </si>
  <si>
    <t>JACAUB010000119.1</t>
  </si>
  <si>
    <t>JACAUB010000134.1</t>
  </si>
  <si>
    <t>JACAUB010000142.1</t>
  </si>
  <si>
    <t>JACAUB010000148.1</t>
  </si>
  <si>
    <t>JACAUB010000150.1</t>
  </si>
  <si>
    <t>JACAUB010000152.1</t>
  </si>
  <si>
    <t>JACAUB010000153.1</t>
  </si>
  <si>
    <t>JACAUB010000168.1</t>
  </si>
  <si>
    <t>JACAUB010000173.1</t>
  </si>
  <si>
    <t>JACAUB010000177.1</t>
  </si>
  <si>
    <t>JACAUB010000018.1</t>
  </si>
  <si>
    <t>JACAUB010000188.1</t>
  </si>
  <si>
    <t>JACAUB010000019.1</t>
  </si>
  <si>
    <t>JACAUB010000191.1</t>
  </si>
  <si>
    <t>JACAUB010000199.1</t>
  </si>
  <si>
    <t>JACAUB010000204.1</t>
  </si>
  <si>
    <t>JACAUB010000023.1</t>
  </si>
  <si>
    <t>JACAUB010000003.1</t>
  </si>
  <si>
    <t>JACAUB010000004.1</t>
  </si>
  <si>
    <t>JACAUB010000042.1</t>
  </si>
  <si>
    <t>JACAUB010000043.1</t>
  </si>
  <si>
    <t>JACAUB010000044.1</t>
  </si>
  <si>
    <t>JACAUB010000005.1</t>
  </si>
  <si>
    <t>JACAUB010000059.1</t>
  </si>
  <si>
    <t>JACAUB010000006.1</t>
  </si>
  <si>
    <t>JACAUB010000007.1</t>
  </si>
  <si>
    <t>JACAUB010000076.1</t>
  </si>
  <si>
    <t>JACAUB010000078.1</t>
  </si>
  <si>
    <t>JACAUB010000079.1</t>
  </si>
  <si>
    <t>JACAUB010000008.1</t>
  </si>
  <si>
    <t>JACAUB010000081.1</t>
  </si>
  <si>
    <t>JACAUB010000085.1</t>
  </si>
  <si>
    <t>JACAUB010000087.1</t>
  </si>
  <si>
    <t>JACAUB010000089.1</t>
  </si>
  <si>
    <t>JACAUB010000009.1</t>
  </si>
  <si>
    <t>JACABD010000124.1</t>
  </si>
  <si>
    <t>JACABD010000126.1</t>
  </si>
  <si>
    <t>JACABD010000099.1</t>
  </si>
  <si>
    <t>JACABE010000072.1</t>
  </si>
  <si>
    <t>JACABF010000386.1</t>
  </si>
  <si>
    <t>Cfx3-03</t>
  </si>
  <si>
    <t>Cfx3-08</t>
  </si>
  <si>
    <t>Cfx3-09</t>
  </si>
  <si>
    <t>Cfx3-10</t>
  </si>
  <si>
    <t>contig</t>
    <phoneticPr fontId="1"/>
  </si>
  <si>
    <t>reads</t>
    <phoneticPr fontId="1"/>
  </si>
  <si>
    <t>genome</t>
    <phoneticPr fontId="1"/>
  </si>
  <si>
    <t>行ラベル</t>
  </si>
  <si>
    <t>総計</t>
  </si>
  <si>
    <t>合計 / reads</t>
  </si>
  <si>
    <t>Contigs outside the Chlorohelix genome that had mapped reads from the Chx S19.9 short read metagenome</t>
    <phoneticPr fontId="1"/>
  </si>
  <si>
    <t>mapped reads</t>
    <phoneticPr fontId="1"/>
  </si>
  <si>
    <t>Did not have a close match to the Chlorohelix genome</t>
  </si>
  <si>
    <t>Note: all contigs here have a close (&gt;=96.845% identity, 100% query coverage) match to the Chlorohelix L227-S17 genome unless indicated otherwise.</t>
    <phoneticPr fontId="1"/>
  </si>
  <si>
    <t>reads not on possible contaminant contigs from Chx (see first worksheet)</t>
    <phoneticPr fontId="1"/>
  </si>
  <si>
    <t>All other reads appear to match Chlorohelix-like contigs.</t>
    <phoneticPr fontId="1"/>
  </si>
  <si>
    <t>Detailed check of reads mapping to the Cfx3-03 MAG:</t>
    <phoneticPr fontId="1"/>
  </si>
  <si>
    <t>(These all still had &gt;95% identity to Chlorohelix)</t>
    <phoneticPr fontId="1"/>
  </si>
  <si>
    <t>Contigs with &lt;99% identity to Chlorohelix that had mapped reads for Cfx3-03</t>
    <phoneticPr fontId="1"/>
  </si>
  <si>
    <t>All counts aside from these plus the 4 counts noted above are associated with contigs having &gt;99% identity across 100% of sequence to the Chlorohelix L227-S17 genome</t>
    <phoneticPr fontId="1"/>
  </si>
  <si>
    <t>Reads in Cfx3-03 that mapped to contigs having &gt;99% identity across 100% of sequence to Chlorohelix L227-S17</t>
    <phoneticPr fontId="1"/>
  </si>
  <si>
    <t>count</t>
    <phoneticPr fontId="1"/>
  </si>
  <si>
    <t>% of all mapped reads to Cfx3-03</t>
    <phoneticPr fontId="1"/>
  </si>
  <si>
    <t>Summary of reads mapping to non-Chlorohelix genomes</t>
    <phoneticPr fontId="1"/>
  </si>
  <si>
    <t>Overall, this is less than 2% of the total short reads from the S19.9 metagenome dataset (=6637225 total reads)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</si>
</sst>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_ 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i/>
      <sz val="12"/>
      <color theme="1"/>
      <name val="游ゴシック"/>
      <family val="3"/>
      <charset val="128"/>
      <scheme val="minor"/>
    </font>
    <font>
      <sz val="12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83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suji Jackson" refreshedDate="44966.919878587963" createdVersion="8" refreshedVersion="8" minRefreshableVersion="3" recordCount="44" xr:uid="{59720227-D572-5340-B941-7090FA44942A}">
  <cacheSource type="worksheet">
    <worksheetSource ref="B2:C46" sheet="non-Chx-Geo-reads-S19.9-short"/>
  </cacheSource>
  <cacheFields count="2">
    <cacheField name="genome" numFmtId="0">
      <sharedItems count="4">
        <s v="Cfx3-03"/>
        <s v="Cfx3-08"/>
        <s v="Cfx3-09"/>
        <s v="Cfx3-10"/>
      </sharedItems>
    </cacheField>
    <cacheField name="reads" numFmtId="0">
      <sharedItems containsSemiMixedTypes="0" containsString="0" containsNumber="1" containsInteger="1" minValue="2" maxValue="21548" count="43">
        <n v="834"/>
        <n v="10212"/>
        <n v="2376"/>
        <n v="886"/>
        <n v="1115"/>
        <n v="2134"/>
        <n v="1530"/>
        <n v="860"/>
        <n v="758"/>
        <n v="609"/>
        <n v="1134"/>
        <n v="3312"/>
        <n v="808"/>
        <n v="2800"/>
        <n v="989"/>
        <n v="8782"/>
        <n v="1316"/>
        <n v="4679"/>
        <n v="1607"/>
        <n v="1582"/>
        <n v="20510"/>
        <n v="1407"/>
        <n v="1563"/>
        <n v="1865"/>
        <n v="2365"/>
        <n v="1396"/>
        <n v="3065"/>
        <n v="3317"/>
        <n v="645"/>
        <n v="1017"/>
        <n v="1508"/>
        <n v="1087"/>
        <n v="3033"/>
        <n v="1670"/>
        <n v="833"/>
        <n v="21548"/>
        <n v="1106"/>
        <n v="4997"/>
        <n v="1110"/>
        <n v="346"/>
        <n v="663"/>
        <n v="2"/>
        <n v="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1"/>
    <x v="39"/>
  </r>
  <r>
    <x v="1"/>
    <x v="40"/>
  </r>
  <r>
    <x v="1"/>
    <x v="41"/>
  </r>
  <r>
    <x v="2"/>
    <x v="42"/>
  </r>
  <r>
    <x v="3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71B2B-7363-A14F-8D7F-5317274A78EB}" name="ピボットテーブル1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8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44">
        <item x="41"/>
        <item x="42"/>
        <item x="39"/>
        <item x="9"/>
        <item x="28"/>
        <item x="40"/>
        <item x="8"/>
        <item x="12"/>
        <item x="34"/>
        <item x="0"/>
        <item x="7"/>
        <item x="3"/>
        <item x="14"/>
        <item x="29"/>
        <item x="31"/>
        <item x="36"/>
        <item x="38"/>
        <item x="4"/>
        <item x="10"/>
        <item x="16"/>
        <item x="25"/>
        <item x="21"/>
        <item x="30"/>
        <item x="6"/>
        <item x="22"/>
        <item x="19"/>
        <item x="18"/>
        <item x="33"/>
        <item x="23"/>
        <item x="5"/>
        <item x="24"/>
        <item x="2"/>
        <item x="13"/>
        <item x="32"/>
        <item x="26"/>
        <item x="11"/>
        <item x="27"/>
        <item x="17"/>
        <item x="37"/>
        <item x="15"/>
        <item x="1"/>
        <item x="20"/>
        <item x="3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合計 / rea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4083-3143-4349-B86C-2E25743C4146}">
  <dimension ref="A1:E46"/>
  <sheetViews>
    <sheetView tabSelected="1" workbookViewId="0"/>
  </sheetViews>
  <sheetFormatPr baseColWidth="10" defaultRowHeight="20"/>
  <cols>
    <col min="1" max="1" width="19.28515625" bestFit="1" customWidth="1"/>
  </cols>
  <sheetData>
    <row r="1" spans="1:5">
      <c r="A1" s="3" t="s">
        <v>54</v>
      </c>
    </row>
    <row r="2" spans="1:5">
      <c r="A2" t="s">
        <v>48</v>
      </c>
      <c r="B2" t="s">
        <v>50</v>
      </c>
      <c r="C2" t="s">
        <v>55</v>
      </c>
    </row>
    <row r="3" spans="1:5">
      <c r="A3" t="s">
        <v>0</v>
      </c>
      <c r="B3" t="s">
        <v>44</v>
      </c>
      <c r="C3">
        <v>834</v>
      </c>
      <c r="E3" t="s">
        <v>57</v>
      </c>
    </row>
    <row r="4" spans="1:5">
      <c r="A4" t="s">
        <v>1</v>
      </c>
      <c r="B4" t="s">
        <v>44</v>
      </c>
      <c r="C4">
        <v>10212</v>
      </c>
    </row>
    <row r="5" spans="1:5">
      <c r="A5" t="s">
        <v>2</v>
      </c>
      <c r="B5" t="s">
        <v>44</v>
      </c>
      <c r="C5">
        <v>2376</v>
      </c>
    </row>
    <row r="6" spans="1:5">
      <c r="A6" t="s">
        <v>3</v>
      </c>
      <c r="B6" t="s">
        <v>44</v>
      </c>
      <c r="C6">
        <v>886</v>
      </c>
    </row>
    <row r="7" spans="1:5">
      <c r="A7" t="s">
        <v>4</v>
      </c>
      <c r="B7" t="s">
        <v>44</v>
      </c>
      <c r="C7">
        <v>1115</v>
      </c>
    </row>
    <row r="8" spans="1:5">
      <c r="A8" t="s">
        <v>5</v>
      </c>
      <c r="B8" t="s">
        <v>44</v>
      </c>
      <c r="C8">
        <v>2134</v>
      </c>
    </row>
    <row r="9" spans="1:5">
      <c r="A9" t="s">
        <v>6</v>
      </c>
      <c r="B9" t="s">
        <v>44</v>
      </c>
      <c r="C9">
        <v>1530</v>
      </c>
    </row>
    <row r="10" spans="1:5">
      <c r="A10" t="s">
        <v>7</v>
      </c>
      <c r="B10" t="s">
        <v>44</v>
      </c>
      <c r="C10">
        <v>860</v>
      </c>
    </row>
    <row r="11" spans="1:5">
      <c r="A11" t="s">
        <v>8</v>
      </c>
      <c r="B11" t="s">
        <v>44</v>
      </c>
      <c r="C11">
        <v>758</v>
      </c>
    </row>
    <row r="12" spans="1:5">
      <c r="A12" t="s">
        <v>9</v>
      </c>
      <c r="B12" t="s">
        <v>44</v>
      </c>
      <c r="C12">
        <v>609</v>
      </c>
    </row>
    <row r="13" spans="1:5">
      <c r="A13" t="s">
        <v>10</v>
      </c>
      <c r="B13" t="s">
        <v>44</v>
      </c>
      <c r="C13">
        <v>1134</v>
      </c>
    </row>
    <row r="14" spans="1:5">
      <c r="A14" t="s">
        <v>11</v>
      </c>
      <c r="B14" t="s">
        <v>44</v>
      </c>
      <c r="C14">
        <v>3312</v>
      </c>
    </row>
    <row r="15" spans="1:5">
      <c r="A15" t="s">
        <v>12</v>
      </c>
      <c r="B15" t="s">
        <v>44</v>
      </c>
      <c r="C15">
        <v>808</v>
      </c>
    </row>
    <row r="16" spans="1:5">
      <c r="A16" t="s">
        <v>13</v>
      </c>
      <c r="B16" t="s">
        <v>44</v>
      </c>
      <c r="C16">
        <v>2800</v>
      </c>
    </row>
    <row r="17" spans="1:3">
      <c r="A17" t="s">
        <v>14</v>
      </c>
      <c r="B17" t="s">
        <v>44</v>
      </c>
      <c r="C17">
        <v>989</v>
      </c>
    </row>
    <row r="18" spans="1:3">
      <c r="A18" t="s">
        <v>15</v>
      </c>
      <c r="B18" t="s">
        <v>44</v>
      </c>
      <c r="C18">
        <v>8782</v>
      </c>
    </row>
    <row r="19" spans="1:3">
      <c r="A19" t="s">
        <v>16</v>
      </c>
      <c r="B19" t="s">
        <v>44</v>
      </c>
      <c r="C19">
        <v>1316</v>
      </c>
    </row>
    <row r="20" spans="1:3">
      <c r="A20" t="s">
        <v>17</v>
      </c>
      <c r="B20" t="s">
        <v>44</v>
      </c>
      <c r="C20">
        <v>4679</v>
      </c>
    </row>
    <row r="21" spans="1:3">
      <c r="A21" t="s">
        <v>18</v>
      </c>
      <c r="B21" t="s">
        <v>44</v>
      </c>
      <c r="C21">
        <v>1607</v>
      </c>
    </row>
    <row r="22" spans="1:3">
      <c r="A22" t="s">
        <v>19</v>
      </c>
      <c r="B22" t="s">
        <v>44</v>
      </c>
      <c r="C22">
        <v>1582</v>
      </c>
    </row>
    <row r="23" spans="1:3">
      <c r="A23" t="s">
        <v>20</v>
      </c>
      <c r="B23" t="s">
        <v>44</v>
      </c>
      <c r="C23">
        <v>20510</v>
      </c>
    </row>
    <row r="24" spans="1:3">
      <c r="A24" t="s">
        <v>21</v>
      </c>
      <c r="B24" t="s">
        <v>44</v>
      </c>
      <c r="C24">
        <v>1407</v>
      </c>
    </row>
    <row r="25" spans="1:3">
      <c r="A25" t="s">
        <v>22</v>
      </c>
      <c r="B25" t="s">
        <v>44</v>
      </c>
      <c r="C25">
        <v>1563</v>
      </c>
    </row>
    <row r="26" spans="1:3">
      <c r="A26" t="s">
        <v>23</v>
      </c>
      <c r="B26" t="s">
        <v>44</v>
      </c>
      <c r="C26">
        <v>1865</v>
      </c>
    </row>
    <row r="27" spans="1:3">
      <c r="A27" t="s">
        <v>24</v>
      </c>
      <c r="B27" t="s">
        <v>44</v>
      </c>
      <c r="C27">
        <v>2365</v>
      </c>
    </row>
    <row r="28" spans="1:3">
      <c r="A28" t="s">
        <v>25</v>
      </c>
      <c r="B28" t="s">
        <v>44</v>
      </c>
      <c r="C28">
        <v>1396</v>
      </c>
    </row>
    <row r="29" spans="1:3">
      <c r="A29" t="s">
        <v>26</v>
      </c>
      <c r="B29" t="s">
        <v>44</v>
      </c>
      <c r="C29">
        <v>3065</v>
      </c>
    </row>
    <row r="30" spans="1:3">
      <c r="A30" t="s">
        <v>27</v>
      </c>
      <c r="B30" t="s">
        <v>44</v>
      </c>
      <c r="C30">
        <v>3317</v>
      </c>
    </row>
    <row r="31" spans="1:3">
      <c r="A31" t="s">
        <v>28</v>
      </c>
      <c r="B31" t="s">
        <v>44</v>
      </c>
      <c r="C31">
        <v>645</v>
      </c>
    </row>
    <row r="32" spans="1:3">
      <c r="A32" t="s">
        <v>29</v>
      </c>
      <c r="B32" t="s">
        <v>44</v>
      </c>
      <c r="C32">
        <v>1017</v>
      </c>
    </row>
    <row r="33" spans="1:4">
      <c r="A33" t="s">
        <v>30</v>
      </c>
      <c r="B33" t="s">
        <v>44</v>
      </c>
      <c r="C33">
        <v>1508</v>
      </c>
    </row>
    <row r="34" spans="1:4">
      <c r="A34" t="s">
        <v>31</v>
      </c>
      <c r="B34" t="s">
        <v>44</v>
      </c>
      <c r="C34">
        <v>1087</v>
      </c>
    </row>
    <row r="35" spans="1:4">
      <c r="A35" t="s">
        <v>32</v>
      </c>
      <c r="B35" t="s">
        <v>44</v>
      </c>
      <c r="C35">
        <v>3033</v>
      </c>
    </row>
    <row r="36" spans="1:4">
      <c r="A36" t="s">
        <v>33</v>
      </c>
      <c r="B36" t="s">
        <v>44</v>
      </c>
      <c r="C36">
        <v>1670</v>
      </c>
    </row>
    <row r="37" spans="1:4">
      <c r="A37" t="s">
        <v>34</v>
      </c>
      <c r="B37" t="s">
        <v>44</v>
      </c>
      <c r="C37">
        <v>833</v>
      </c>
    </row>
    <row r="38" spans="1:4">
      <c r="A38" t="s">
        <v>35</v>
      </c>
      <c r="B38" t="s">
        <v>44</v>
      </c>
      <c r="C38">
        <v>21548</v>
      </c>
    </row>
    <row r="39" spans="1:4">
      <c r="A39" t="s">
        <v>36</v>
      </c>
      <c r="B39" t="s">
        <v>44</v>
      </c>
      <c r="C39">
        <v>1106</v>
      </c>
    </row>
    <row r="40" spans="1:4">
      <c r="A40" t="s">
        <v>37</v>
      </c>
      <c r="B40" t="s">
        <v>44</v>
      </c>
      <c r="C40">
        <v>4997</v>
      </c>
    </row>
    <row r="41" spans="1:4">
      <c r="A41" t="s">
        <v>38</v>
      </c>
      <c r="B41" t="s">
        <v>44</v>
      </c>
      <c r="C41">
        <v>1110</v>
      </c>
    </row>
    <row r="42" spans="1:4">
      <c r="A42" t="s">
        <v>39</v>
      </c>
      <c r="B42" t="s">
        <v>45</v>
      </c>
      <c r="C42">
        <v>346</v>
      </c>
    </row>
    <row r="43" spans="1:4">
      <c r="A43" t="s">
        <v>40</v>
      </c>
      <c r="B43" t="s">
        <v>45</v>
      </c>
      <c r="C43">
        <v>663</v>
      </c>
    </row>
    <row r="44" spans="1:4">
      <c r="A44" t="s">
        <v>41</v>
      </c>
      <c r="B44" t="s">
        <v>45</v>
      </c>
      <c r="C44">
        <v>2</v>
      </c>
      <c r="D44" s="5" t="s">
        <v>56</v>
      </c>
    </row>
    <row r="45" spans="1:4">
      <c r="A45" t="s">
        <v>42</v>
      </c>
      <c r="B45" t="s">
        <v>46</v>
      </c>
      <c r="C45">
        <v>24</v>
      </c>
      <c r="D45" s="5"/>
    </row>
    <row r="46" spans="1:4">
      <c r="A46" t="s">
        <v>43</v>
      </c>
      <c r="B46" t="s">
        <v>47</v>
      </c>
      <c r="C46">
        <v>2</v>
      </c>
      <c r="D46" s="5" t="s">
        <v>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04C19-EE5F-5445-BCBE-875B4F59B2B4}">
  <dimension ref="A1:E23"/>
  <sheetViews>
    <sheetView workbookViewId="0"/>
  </sheetViews>
  <sheetFormatPr baseColWidth="10" defaultRowHeight="20"/>
  <cols>
    <col min="1" max="1" width="22.5703125" customWidth="1"/>
    <col min="2" max="2" width="11.28515625" bestFit="1" customWidth="1"/>
  </cols>
  <sheetData>
    <row r="1" spans="1:5">
      <c r="A1" s="3" t="s">
        <v>67</v>
      </c>
    </row>
    <row r="3" spans="1:5">
      <c r="A3" s="1" t="s">
        <v>51</v>
      </c>
      <c r="B3" t="s">
        <v>53</v>
      </c>
      <c r="D3">
        <v>4</v>
      </c>
      <c r="E3" t="s">
        <v>58</v>
      </c>
    </row>
    <row r="4" spans="1:5">
      <c r="A4" s="2" t="s">
        <v>44</v>
      </c>
      <c r="B4">
        <v>122365</v>
      </c>
      <c r="D4" t="s">
        <v>59</v>
      </c>
    </row>
    <row r="5" spans="1:5">
      <c r="A5" s="2" t="s">
        <v>45</v>
      </c>
      <c r="B5">
        <v>1011</v>
      </c>
    </row>
    <row r="6" spans="1:5">
      <c r="A6" s="2" t="s">
        <v>46</v>
      </c>
      <c r="B6">
        <v>24</v>
      </c>
    </row>
    <row r="7" spans="1:5">
      <c r="A7" s="2" t="s">
        <v>47</v>
      </c>
      <c r="B7">
        <v>2</v>
      </c>
    </row>
    <row r="8" spans="1:5">
      <c r="A8" s="2" t="s">
        <v>52</v>
      </c>
      <c r="B8">
        <v>123402</v>
      </c>
      <c r="D8" t="s">
        <v>68</v>
      </c>
    </row>
    <row r="11" spans="1:5">
      <c r="A11" s="3" t="s">
        <v>60</v>
      </c>
    </row>
    <row r="12" spans="1:5">
      <c r="A12" s="4" t="s">
        <v>62</v>
      </c>
    </row>
    <row r="13" spans="1:5">
      <c r="A13" t="s">
        <v>48</v>
      </c>
      <c r="B13" t="s">
        <v>50</v>
      </c>
      <c r="C13" t="s">
        <v>49</v>
      </c>
    </row>
    <row r="14" spans="1:5">
      <c r="A14" t="s">
        <v>14</v>
      </c>
      <c r="B14" t="str">
        <f>VLOOKUP(A14,'non-Chx-Geo-reads-S19.9-short'!$A$2:$C$46,2,FALSE)</f>
        <v>Cfx3-03</v>
      </c>
      <c r="C14">
        <f>VLOOKUP(A14,'non-Chx-Geo-reads-S19.9-short'!$A$2:$C$46,3,FALSE)</f>
        <v>989</v>
      </c>
    </row>
    <row r="15" spans="1:5">
      <c r="A15" t="s">
        <v>33</v>
      </c>
      <c r="B15" t="str">
        <f>VLOOKUP(A15,'non-Chx-Geo-reads-S19.9-short'!$A$2:$C$46,2,FALSE)</f>
        <v>Cfx3-03</v>
      </c>
      <c r="C15">
        <f>VLOOKUP(A15,'non-Chx-Geo-reads-S19.9-short'!$A$2:$C$46,3,FALSE)</f>
        <v>1670</v>
      </c>
    </row>
    <row r="16" spans="1:5">
      <c r="A16" t="s">
        <v>34</v>
      </c>
      <c r="B16" t="str">
        <f>VLOOKUP(A16,'non-Chx-Geo-reads-S19.9-short'!$A$2:$C$46,2,FALSE)</f>
        <v>Cfx3-03</v>
      </c>
      <c r="C16">
        <f>VLOOKUP(A16,'non-Chx-Geo-reads-S19.9-short'!$A$2:$C$46,3,FALSE)</f>
        <v>833</v>
      </c>
    </row>
    <row r="17" spans="1:4">
      <c r="A17" t="s">
        <v>39</v>
      </c>
      <c r="B17" t="str">
        <f>VLOOKUP(A17,'non-Chx-Geo-reads-S19.9-short'!$A$2:$C$46,2,FALSE)</f>
        <v>Cfx3-08</v>
      </c>
      <c r="C17">
        <f>VLOOKUP(A17,'non-Chx-Geo-reads-S19.9-short'!$A$2:$C$46,3,FALSE)</f>
        <v>346</v>
      </c>
    </row>
    <row r="18" spans="1:4">
      <c r="A18" t="s">
        <v>61</v>
      </c>
    </row>
    <row r="19" spans="1:4">
      <c r="C19">
        <f>SUM(C14:C17)</f>
        <v>3838</v>
      </c>
      <c r="D19" t="s">
        <v>63</v>
      </c>
    </row>
    <row r="21" spans="1:4">
      <c r="C21" s="3" t="s">
        <v>64</v>
      </c>
    </row>
    <row r="22" spans="1:4">
      <c r="C22">
        <f>GETPIVOTDATA("reads",$A$3,"genome","Cfx3-03")-C19</f>
        <v>118527</v>
      </c>
      <c r="D22" t="s">
        <v>65</v>
      </c>
    </row>
    <row r="23" spans="1:4">
      <c r="C23" s="6">
        <f>C22/GETPIVOTDATA("reads",$A$3,"genome","Cfx3-03")*100</f>
        <v>96.863482204878849</v>
      </c>
      <c r="D23" t="s">
        <v>66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non-Chx-Geo-reads-S19.9-short</vt:lpstr>
      <vt:lpstr>summary_stats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Tsuji Jackson</dc:creator>
  <cp:lastModifiedBy>Tsuji Jackson</cp:lastModifiedBy>
  <dcterms:created xsi:type="dcterms:W3CDTF">2023-02-09T13:02:32Z</dcterms:created>
  <dcterms:modified xsi:type="dcterms:W3CDTF">2023-05-17T20:09:02Z</dcterms:modified>
</cp:coreProperties>
</file>