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aly\Documents\fish_program\monitoring\Bright_Angel\Manuscripts\Daubert_macroinverte_shift\"/>
    </mc:Choice>
  </mc:AlternateContent>
  <bookViews>
    <workbookView xWindow="600" yWindow="435" windowWidth="15075" windowHeight="9750"/>
  </bookViews>
  <sheets>
    <sheet name="Sheet1" sheetId="1" r:id="rId1"/>
    <sheet name="biomas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98" i="1" l="1"/>
  <c r="F98" i="1"/>
  <c r="E98" i="1"/>
  <c r="D98" i="1"/>
  <c r="C98" i="1"/>
  <c r="B98" i="1"/>
  <c r="E100" i="1" s="1"/>
  <c r="E101" i="1" s="1"/>
  <c r="G54" i="1" l="1"/>
  <c r="G53" i="1"/>
  <c r="G50" i="1"/>
  <c r="G52" i="1" s="1"/>
  <c r="G6" i="1"/>
  <c r="G5" i="1"/>
  <c r="G15" i="1"/>
  <c r="G14" i="1"/>
  <c r="G25" i="1"/>
  <c r="G24" i="1"/>
  <c r="G34" i="1"/>
  <c r="G33" i="1"/>
  <c r="G43" i="1"/>
  <c r="G42" i="1"/>
  <c r="G51" i="1" l="1"/>
  <c r="B19" i="1"/>
  <c r="D63" i="1" l="1"/>
  <c r="F63" i="1"/>
  <c r="E63" i="1"/>
  <c r="C63" i="1"/>
  <c r="B63" i="1"/>
  <c r="F62" i="1"/>
  <c r="E62" i="1"/>
  <c r="D62" i="1"/>
  <c r="C62" i="1"/>
  <c r="B62" i="1"/>
  <c r="A1" i="2" l="1"/>
  <c r="D1" i="2"/>
  <c r="G1" i="2"/>
  <c r="J1" i="2"/>
  <c r="M1" i="2"/>
  <c r="N31" i="2"/>
  <c r="K40" i="2"/>
  <c r="H16" i="2"/>
  <c r="E12" i="2"/>
  <c r="B106" i="2"/>
  <c r="F53" i="1" l="1"/>
  <c r="F51" i="1" s="1"/>
  <c r="F54" i="1"/>
  <c r="F50" i="1"/>
  <c r="F43" i="1"/>
  <c r="F42" i="1"/>
  <c r="F34" i="1"/>
  <c r="F33" i="1"/>
  <c r="F25" i="1"/>
  <c r="F24" i="1"/>
  <c r="F15" i="1"/>
  <c r="F14" i="1"/>
  <c r="F6" i="1"/>
  <c r="F5" i="1"/>
  <c r="E6" i="1"/>
  <c r="E5" i="1"/>
  <c r="F58" i="1" l="1"/>
  <c r="F52" i="1"/>
  <c r="E55" i="1"/>
  <c r="D55" i="1"/>
  <c r="C55" i="1"/>
  <c r="B55" i="1"/>
  <c r="B64" i="1" l="1"/>
  <c r="E54" i="1"/>
  <c r="D54" i="1"/>
  <c r="C54" i="1"/>
  <c r="B54" i="1"/>
  <c r="E53" i="1"/>
  <c r="D53" i="1"/>
  <c r="C53" i="1"/>
  <c r="B53" i="1"/>
  <c r="E50" i="1"/>
  <c r="D50" i="1"/>
  <c r="C50" i="1"/>
  <c r="B50" i="1"/>
  <c r="E43" i="1"/>
  <c r="D43" i="1"/>
  <c r="C43" i="1"/>
  <c r="B43" i="1"/>
  <c r="E42" i="1"/>
  <c r="D42" i="1"/>
  <c r="C42" i="1"/>
  <c r="B42" i="1"/>
  <c r="E34" i="1"/>
  <c r="D34" i="1"/>
  <c r="C34" i="1"/>
  <c r="B34" i="1"/>
  <c r="E33" i="1"/>
  <c r="D33" i="1"/>
  <c r="C33" i="1"/>
  <c r="B33" i="1"/>
  <c r="E25" i="1"/>
  <c r="D25" i="1"/>
  <c r="C25" i="1"/>
  <c r="B25" i="1"/>
  <c r="E24" i="1"/>
  <c r="D24" i="1"/>
  <c r="C24" i="1"/>
  <c r="B24" i="1"/>
  <c r="E15" i="1"/>
  <c r="D15" i="1"/>
  <c r="C15" i="1"/>
  <c r="B15" i="1"/>
  <c r="E14" i="1"/>
  <c r="D14" i="1"/>
  <c r="C14" i="1"/>
  <c r="B14" i="1"/>
  <c r="D6" i="1"/>
  <c r="C6" i="1"/>
  <c r="B6" i="1"/>
  <c r="D5" i="1"/>
  <c r="C5" i="1"/>
  <c r="B5" i="1"/>
  <c r="C58" i="1" l="1"/>
  <c r="D58" i="1"/>
  <c r="B58" i="1"/>
  <c r="E58" i="1"/>
  <c r="B52" i="1"/>
  <c r="C52" i="1"/>
  <c r="D52" i="1"/>
  <c r="E52" i="1"/>
  <c r="B51" i="1"/>
  <c r="D51" i="1"/>
  <c r="C51" i="1"/>
  <c r="E51" i="1"/>
</calcChain>
</file>

<file path=xl/sharedStrings.xml><?xml version="1.0" encoding="utf-8"?>
<sst xmlns="http://schemas.openxmlformats.org/spreadsheetml/2006/main" count="116" uniqueCount="33">
  <si>
    <t>Reach 1</t>
  </si>
  <si>
    <t>2012-13</t>
  </si>
  <si>
    <t>2013-14</t>
  </si>
  <si>
    <t>2014-15</t>
  </si>
  <si>
    <t>2015-16</t>
  </si>
  <si>
    <t>Abundance</t>
  </si>
  <si>
    <t>graph upper</t>
  </si>
  <si>
    <t>graph lower</t>
  </si>
  <si>
    <t>Upper</t>
  </si>
  <si>
    <t>Lower</t>
  </si>
  <si>
    <t>Distance</t>
  </si>
  <si>
    <t>Reach 2</t>
  </si>
  <si>
    <t>Reach 3</t>
  </si>
  <si>
    <t>Reach 4</t>
  </si>
  <si>
    <t>Reach 5</t>
  </si>
  <si>
    <t>All Reaches</t>
  </si>
  <si>
    <t>Rainbow Trout</t>
  </si>
  <si>
    <t>2013-2014 = November data</t>
  </si>
  <si>
    <t>2016-17</t>
  </si>
  <si>
    <t>TOTAL_LENGTH</t>
  </si>
  <si>
    <t>WEIGHT</t>
  </si>
  <si>
    <t>reach 5</t>
  </si>
  <si>
    <t>reach 4</t>
  </si>
  <si>
    <t>reach 3</t>
  </si>
  <si>
    <t>reach 2</t>
  </si>
  <si>
    <t>Number Removed</t>
  </si>
  <si>
    <t>Difference</t>
  </si>
  <si>
    <t>Age 2+ Abundace</t>
  </si>
  <si>
    <t>Age-2+ size cutoff (&gt;)</t>
  </si>
  <si>
    <t>Prop. Age2+</t>
  </si>
  <si>
    <t>Age-0+ Abundance</t>
  </si>
  <si>
    <t>mean p-cap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</si>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</sst>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3" fillId="3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Normal_biomas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 - Reach 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Sheet1!$B$5:$G$5</c:f>
                <c:numCache>
                  <c:formatCode>General</c:formatCode>
                  <c:ptCount val="6"/>
                  <c:pt idx="0">
                    <c:v>239</c:v>
                  </c:pt>
                  <c:pt idx="1">
                    <c:v>108</c:v>
                  </c:pt>
                  <c:pt idx="2">
                    <c:v>100</c:v>
                  </c:pt>
                  <c:pt idx="3">
                    <c:v>20</c:v>
                  </c:pt>
                  <c:pt idx="4">
                    <c:v>3.5999999999999996</c:v>
                  </c:pt>
                  <c:pt idx="5">
                    <c:v>62.089806299999978</c:v>
                  </c:pt>
                </c:numCache>
              </c:numRef>
            </c:plus>
            <c:minus>
              <c:numRef>
                <c:f>Sheet1!$B$6:$G$6</c:f>
                <c:numCache>
                  <c:formatCode>General</c:formatCode>
                  <c:ptCount val="6"/>
                  <c:pt idx="0">
                    <c:v>75</c:v>
                  </c:pt>
                  <c:pt idx="1">
                    <c:v>23</c:v>
                  </c:pt>
                  <c:pt idx="2">
                    <c:v>17</c:v>
                  </c:pt>
                  <c:pt idx="3">
                    <c:v>1</c:v>
                  </c:pt>
                  <c:pt idx="4">
                    <c:v>0</c:v>
                  </c:pt>
                  <c:pt idx="5">
                    <c:v>4.3781567000000194</c:v>
                  </c:pt>
                </c:numCache>
              </c:numRef>
            </c:minus>
          </c:errBars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791</c:v>
                </c:pt>
                <c:pt idx="1">
                  <c:v>480</c:v>
                </c:pt>
                <c:pt idx="2">
                  <c:v>601</c:v>
                </c:pt>
                <c:pt idx="3">
                  <c:v>48</c:v>
                </c:pt>
                <c:pt idx="4">
                  <c:v>11</c:v>
                </c:pt>
                <c:pt idx="5">
                  <c:v>91.736825800000005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8-4870-ABEF-9C55863F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70752"/>
        <c:axId val="302068400"/>
      </c:lineChart>
      <c:catAx>
        <c:axId val="3020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02068400"/>
        <c:crosses val="autoZero"/>
        <c:auto val="1"/>
        <c:lblAlgn val="ctr"/>
        <c:lblOffset val="100"/>
        <c:noMultiLvlLbl val="0"/>
      </c:catAx>
      <c:valAx>
        <c:axId val="302068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207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 - Reach 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Sheet1!$B$14:$G$14</c:f>
                <c:numCache>
                  <c:formatCode>General</c:formatCode>
                  <c:ptCount val="6"/>
                  <c:pt idx="0">
                    <c:v>124</c:v>
                  </c:pt>
                  <c:pt idx="1">
                    <c:v>280</c:v>
                  </c:pt>
                  <c:pt idx="2">
                    <c:v>162</c:v>
                  </c:pt>
                  <c:pt idx="3">
                    <c:v>81</c:v>
                  </c:pt>
                  <c:pt idx="4">
                    <c:v>12</c:v>
                  </c:pt>
                  <c:pt idx="5">
                    <c:v>81.013512699999964</c:v>
                  </c:pt>
                </c:numCache>
              </c:numRef>
            </c:plus>
            <c:minus>
              <c:numRef>
                <c:f>Sheet1!$B$15:$G$15</c:f>
                <c:numCache>
                  <c:formatCode>General</c:formatCode>
                  <c:ptCount val="6"/>
                  <c:pt idx="0">
                    <c:v>17</c:v>
                  </c:pt>
                  <c:pt idx="1">
                    <c:v>88</c:v>
                  </c:pt>
                  <c:pt idx="2">
                    <c:v>28</c:v>
                  </c:pt>
                  <c:pt idx="3">
                    <c:v>5</c:v>
                  </c:pt>
                  <c:pt idx="4">
                    <c:v>0</c:v>
                  </c:pt>
                  <c:pt idx="5">
                    <c:v>4.7009720999999871</c:v>
                  </c:pt>
                </c:numCache>
              </c:numRef>
            </c:minus>
          </c:errBars>
          <c:cat>
            <c:strRef>
              <c:f>Sheet1!$B$12:$G$12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594</c:v>
                </c:pt>
                <c:pt idx="1">
                  <c:v>932</c:v>
                </c:pt>
                <c:pt idx="2">
                  <c:v>1520</c:v>
                </c:pt>
                <c:pt idx="3">
                  <c:v>218</c:v>
                </c:pt>
                <c:pt idx="4">
                  <c:v>47</c:v>
                </c:pt>
                <c:pt idx="5">
                  <c:v>97.00905680000001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6-4C1C-B258-641C9C65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71536"/>
        <c:axId val="250004272"/>
      </c:lineChart>
      <c:catAx>
        <c:axId val="30207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50004272"/>
        <c:crosses val="autoZero"/>
        <c:auto val="1"/>
        <c:lblAlgn val="ctr"/>
        <c:lblOffset val="100"/>
        <c:noMultiLvlLbl val="0"/>
      </c:catAx>
      <c:valAx>
        <c:axId val="250004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207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 - Reach 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Sheet1!$B$24:$G$24</c:f>
                <c:numCache>
                  <c:formatCode>General</c:formatCode>
                  <c:ptCount val="6"/>
                  <c:pt idx="0">
                    <c:v>80</c:v>
                  </c:pt>
                  <c:pt idx="1">
                    <c:v>37</c:v>
                  </c:pt>
                  <c:pt idx="2">
                    <c:v>104</c:v>
                  </c:pt>
                  <c:pt idx="3">
                    <c:v>51</c:v>
                  </c:pt>
                  <c:pt idx="4">
                    <c:v>5</c:v>
                  </c:pt>
                  <c:pt idx="5">
                    <c:v>56.281257899999986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14</c:v>
                  </c:pt>
                  <c:pt idx="3">
                    <c:v>4</c:v>
                  </c:pt>
                  <c:pt idx="4">
                    <c:v>0</c:v>
                  </c:pt>
                  <c:pt idx="5">
                    <c:v>3.4123333000000144</c:v>
                  </c:pt>
                </c:numCache>
              </c:numRef>
            </c:minus>
          </c:errBars>
          <c:cat>
            <c:strRef>
              <c:f>Sheet1!$B$22:$G$22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192</c:v>
                </c:pt>
                <c:pt idx="1">
                  <c:v>137</c:v>
                </c:pt>
                <c:pt idx="2">
                  <c:v>278</c:v>
                </c:pt>
                <c:pt idx="3">
                  <c:v>127</c:v>
                </c:pt>
                <c:pt idx="4">
                  <c:v>13</c:v>
                </c:pt>
                <c:pt idx="5">
                  <c:v>70.647900200000009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5-4345-B8F9-194A21FD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05448"/>
        <c:axId val="250005056"/>
      </c:lineChart>
      <c:catAx>
        <c:axId val="2500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50005056"/>
        <c:crosses val="autoZero"/>
        <c:auto val="1"/>
        <c:lblAlgn val="ctr"/>
        <c:lblOffset val="100"/>
        <c:noMultiLvlLbl val="0"/>
      </c:catAx>
      <c:valAx>
        <c:axId val="250005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00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 - Reach 4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Sheet1!$B$33:$G$33</c:f>
                <c:numCache>
                  <c:formatCode>General</c:formatCode>
                  <c:ptCount val="6"/>
                  <c:pt idx="0">
                    <c:v>115</c:v>
                  </c:pt>
                  <c:pt idx="1">
                    <c:v>45</c:v>
                  </c:pt>
                  <c:pt idx="2">
                    <c:v>53</c:v>
                  </c:pt>
                  <c:pt idx="3">
                    <c:v>19</c:v>
                  </c:pt>
                  <c:pt idx="4">
                    <c:v>4</c:v>
                  </c:pt>
                  <c:pt idx="5">
                    <c:v>32.927664800000002</c:v>
                  </c:pt>
                </c:numCache>
              </c:numRef>
            </c:plus>
            <c:minus>
              <c:numRef>
                <c:f>Sheet1!$B$34:$G$34</c:f>
                <c:numCache>
                  <c:formatCode>General</c:formatCode>
                  <c:ptCount val="6"/>
                  <c:pt idx="0">
                    <c:v>8</c:v>
                  </c:pt>
                  <c:pt idx="1">
                    <c:v>4</c:v>
                  </c:pt>
                  <c:pt idx="2">
                    <c:v>4</c:v>
                  </c:pt>
                  <c:pt idx="3">
                    <c:v>1</c:v>
                  </c:pt>
                  <c:pt idx="4">
                    <c:v>0</c:v>
                  </c:pt>
                  <c:pt idx="5">
                    <c:v>1.699247800000002</c:v>
                  </c:pt>
                </c:numCache>
              </c:numRef>
            </c:minus>
          </c:errBars>
          <c:cat>
            <c:strRef>
              <c:f>Sheet1!$B$31:$G$31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75</c:v>
                </c:pt>
                <c:pt idx="1">
                  <c:v>71</c:v>
                </c:pt>
                <c:pt idx="2">
                  <c:v>74</c:v>
                </c:pt>
                <c:pt idx="3">
                  <c:v>30</c:v>
                </c:pt>
                <c:pt idx="4">
                  <c:v>4</c:v>
                </c:pt>
                <c:pt idx="5">
                  <c:v>34.796726800000002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1-47B0-929D-BD6ED58B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0224"/>
        <c:axId val="137493952"/>
      </c:lineChart>
      <c:catAx>
        <c:axId val="1375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7493952"/>
        <c:crosses val="autoZero"/>
        <c:auto val="1"/>
        <c:lblAlgn val="ctr"/>
        <c:lblOffset val="100"/>
        <c:noMultiLvlLbl val="0"/>
      </c:catAx>
      <c:valAx>
        <c:axId val="137493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50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 - Reach 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Sheet1!$B$42:$G$42</c:f>
                <c:numCache>
                  <c:formatCode>General</c:formatCode>
                  <c:ptCount val="6"/>
                  <c:pt idx="0">
                    <c:v>140</c:v>
                  </c:pt>
                  <c:pt idx="1">
                    <c:v>47</c:v>
                  </c:pt>
                  <c:pt idx="2">
                    <c:v>52</c:v>
                  </c:pt>
                  <c:pt idx="3">
                    <c:v>89</c:v>
                  </c:pt>
                  <c:pt idx="4">
                    <c:v>41</c:v>
                  </c:pt>
                  <c:pt idx="5">
                    <c:v>43.854001499999967</c:v>
                  </c:pt>
                </c:numCache>
              </c:numRef>
            </c:plus>
            <c:minus>
              <c:numRef>
                <c:f>Sheet1!$B$43:$G$43</c:f>
                <c:numCache>
                  <c:formatCode>General</c:formatCode>
                  <c:ptCount val="6"/>
                  <c:pt idx="0">
                    <c:v>15</c:v>
                  </c:pt>
                  <c:pt idx="1">
                    <c:v>3</c:v>
                  </c:pt>
                  <c:pt idx="2">
                    <c:v>5</c:v>
                  </c:pt>
                  <c:pt idx="3">
                    <c:v>17</c:v>
                  </c:pt>
                  <c:pt idx="4">
                    <c:v>4</c:v>
                  </c:pt>
                  <c:pt idx="5">
                    <c:v>3.3270674000000184</c:v>
                  </c:pt>
                </c:numCache>
              </c:numRef>
            </c:minus>
          </c:errBars>
          <c:cat>
            <c:strRef>
              <c:f>Sheet1!$B$40:$G$40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201</c:v>
                </c:pt>
                <c:pt idx="1">
                  <c:v>63</c:v>
                </c:pt>
                <c:pt idx="2">
                  <c:v>98</c:v>
                </c:pt>
                <c:pt idx="3">
                  <c:v>165</c:v>
                </c:pt>
                <c:pt idx="4">
                  <c:v>109</c:v>
                </c:pt>
                <c:pt idx="5">
                  <c:v>71.702346600000013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937-B6CF-A706E608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94344"/>
        <c:axId val="137494736"/>
      </c:lineChart>
      <c:catAx>
        <c:axId val="13749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7494736"/>
        <c:crosses val="autoZero"/>
        <c:auto val="1"/>
        <c:lblAlgn val="ctr"/>
        <c:lblOffset val="100"/>
        <c:noMultiLvlLbl val="0"/>
      </c:catAx>
      <c:valAx>
        <c:axId val="137494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9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B. Rainbow Trout</a:t>
            </a:r>
          </a:p>
        </c:rich>
      </c:tx>
      <c:layout>
        <c:manualLayout>
          <c:xMode val="edge"/>
          <c:yMode val="edge"/>
          <c:x val="0.35682633420822396"/>
          <c:y val="0.101851851851851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5.5555555555555552E-2"/>
          <c:w val="0.79570603674540685"/>
          <c:h val="0.73887357830271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Reach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791</c:v>
                </c:pt>
                <c:pt idx="1">
                  <c:v>480</c:v>
                </c:pt>
                <c:pt idx="2">
                  <c:v>601</c:v>
                </c:pt>
                <c:pt idx="3">
                  <c:v>48</c:v>
                </c:pt>
                <c:pt idx="4">
                  <c:v>11</c:v>
                </c:pt>
                <c:pt idx="5">
                  <c:v>91.736825800000005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E-4537-8D77-F20398C9726A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Reach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594</c:v>
                </c:pt>
                <c:pt idx="1">
                  <c:v>932</c:v>
                </c:pt>
                <c:pt idx="2">
                  <c:v>1520</c:v>
                </c:pt>
                <c:pt idx="3">
                  <c:v>218</c:v>
                </c:pt>
                <c:pt idx="4">
                  <c:v>47</c:v>
                </c:pt>
                <c:pt idx="5">
                  <c:v>97.00905680000001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E-4537-8D77-F20398C9726A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Reach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192</c:v>
                </c:pt>
                <c:pt idx="1">
                  <c:v>137</c:v>
                </c:pt>
                <c:pt idx="2">
                  <c:v>278</c:v>
                </c:pt>
                <c:pt idx="3">
                  <c:v>127</c:v>
                </c:pt>
                <c:pt idx="4">
                  <c:v>13</c:v>
                </c:pt>
                <c:pt idx="5">
                  <c:v>70.647900200000009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E-4537-8D77-F20398C9726A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Reach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75</c:v>
                </c:pt>
                <c:pt idx="1">
                  <c:v>71</c:v>
                </c:pt>
                <c:pt idx="2">
                  <c:v>74</c:v>
                </c:pt>
                <c:pt idx="3">
                  <c:v>30</c:v>
                </c:pt>
                <c:pt idx="4">
                  <c:v>4</c:v>
                </c:pt>
                <c:pt idx="5">
                  <c:v>34.796726800000002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E-4537-8D77-F20398C9726A}"/>
            </c:ext>
          </c:extLst>
        </c:ser>
        <c:ser>
          <c:idx val="4"/>
          <c:order val="4"/>
          <c:tx>
            <c:strRef>
              <c:f>Sheet1!$B$39</c:f>
              <c:strCache>
                <c:ptCount val="1"/>
                <c:pt idx="0">
                  <c:v>Reach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Sheet1!$B$51:$G$51</c:f>
                <c:numCache>
                  <c:formatCode>General</c:formatCode>
                  <c:ptCount val="6"/>
                  <c:pt idx="0">
                    <c:v>698</c:v>
                  </c:pt>
                  <c:pt idx="1">
                    <c:v>517</c:v>
                  </c:pt>
                  <c:pt idx="2">
                    <c:v>471</c:v>
                  </c:pt>
                  <c:pt idx="3">
                    <c:v>260</c:v>
                  </c:pt>
                  <c:pt idx="4">
                    <c:v>65.599999999999994</c:v>
                  </c:pt>
                  <c:pt idx="5">
                    <c:v>276.16624319999988</c:v>
                  </c:pt>
                </c:numCache>
              </c:numRef>
            </c:plus>
            <c:minus>
              <c:numRef>
                <c:f>Sheet1!$B$52:$G$52</c:f>
                <c:numCache>
                  <c:formatCode>General</c:formatCode>
                  <c:ptCount val="6"/>
                  <c:pt idx="0">
                    <c:v>121</c:v>
                  </c:pt>
                  <c:pt idx="1">
                    <c:v>120</c:v>
                  </c:pt>
                  <c:pt idx="2">
                    <c:v>68</c:v>
                  </c:pt>
                  <c:pt idx="3">
                    <c:v>28</c:v>
                  </c:pt>
                  <c:pt idx="4">
                    <c:v>4</c:v>
                  </c:pt>
                  <c:pt idx="5">
                    <c:v>17.517777300000034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201</c:v>
                </c:pt>
                <c:pt idx="1">
                  <c:v>63</c:v>
                </c:pt>
                <c:pt idx="2">
                  <c:v>98</c:v>
                </c:pt>
                <c:pt idx="3">
                  <c:v>165</c:v>
                </c:pt>
                <c:pt idx="4">
                  <c:v>109</c:v>
                </c:pt>
                <c:pt idx="5">
                  <c:v>71.702346600000013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E-4537-8D77-F20398C9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004664"/>
        <c:axId val="250006624"/>
      </c:barChart>
      <c:catAx>
        <c:axId val="25000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6624"/>
        <c:crosses val="autoZero"/>
        <c:auto val="1"/>
        <c:lblAlgn val="ctr"/>
        <c:lblOffset val="100"/>
        <c:noMultiLvlLbl val="0"/>
      </c:catAx>
      <c:valAx>
        <c:axId val="250006624"/>
        <c:scaling>
          <c:orientation val="minMax"/>
          <c:max val="18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46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807874015748026"/>
          <c:y val="0.23524168853893263"/>
          <c:w val="0.1241434820647419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166687</xdr:rowOff>
    </xdr:from>
    <xdr:to>
      <xdr:col>15</xdr:col>
      <xdr:colOff>342900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15</xdr:row>
      <xdr:rowOff>171450</xdr:rowOff>
    </xdr:from>
    <xdr:to>
      <xdr:col>15</xdr:col>
      <xdr:colOff>419100</xdr:colOff>
      <xdr:row>30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15</xdr:col>
      <xdr:colOff>304800</xdr:colOff>
      <xdr:row>61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15</xdr:col>
      <xdr:colOff>304800</xdr:colOff>
      <xdr:row>77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326232</xdr:colOff>
      <xdr:row>69</xdr:row>
      <xdr:rowOff>142875</xdr:rowOff>
    </xdr:from>
    <xdr:to>
      <xdr:col>7</xdr:col>
      <xdr:colOff>97632</xdr:colOff>
      <xdr:row>84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0" zoomScaleNormal="80" workbookViewId="0">
      <selection activeCell="A65" sqref="A65:F76"/>
    </sheetView>
  </sheetViews>
  <sheetFormatPr defaultRowHeight="15" x14ac:dyDescent="0.25"/>
  <cols>
    <col min="1" max="1" width="16.7109375" customWidth="1"/>
  </cols>
  <sheetData>
    <row r="1" spans="1:7" x14ac:dyDescent="0.25">
      <c r="A1" s="1" t="s">
        <v>16</v>
      </c>
      <c r="D1" s="2" t="s">
        <v>17</v>
      </c>
    </row>
    <row r="2" spans="1:7" x14ac:dyDescent="0.25">
      <c r="B2" t="s">
        <v>0</v>
      </c>
    </row>
    <row r="3" spans="1:7" x14ac:dyDescent="0.25">
      <c r="B3" t="s">
        <v>1</v>
      </c>
      <c r="C3" t="s">
        <v>2</v>
      </c>
      <c r="D3" s="3" t="s">
        <v>3</v>
      </c>
      <c r="E3" t="s">
        <v>4</v>
      </c>
      <c r="F3" t="s">
        <v>18</v>
      </c>
      <c r="G3" t="s">
        <v>32</v>
      </c>
    </row>
    <row r="4" spans="1:7" x14ac:dyDescent="0.25">
      <c r="A4" t="s">
        <v>5</v>
      </c>
      <c r="B4">
        <v>791</v>
      </c>
      <c r="C4">
        <v>480</v>
      </c>
      <c r="D4" s="3">
        <v>601</v>
      </c>
      <c r="E4">
        <v>48</v>
      </c>
      <c r="F4">
        <v>11</v>
      </c>
      <c r="G4" s="18">
        <v>91.736825800000005</v>
      </c>
    </row>
    <row r="5" spans="1:7" x14ac:dyDescent="0.25">
      <c r="A5" t="s">
        <v>6</v>
      </c>
      <c r="B5">
        <f>B7-B4</f>
        <v>239</v>
      </c>
      <c r="C5">
        <f t="shared" ref="C5" si="0">C7-C4</f>
        <v>108</v>
      </c>
      <c r="D5" s="3">
        <f>D7-D4</f>
        <v>100</v>
      </c>
      <c r="E5">
        <f>E7-E4</f>
        <v>20</v>
      </c>
      <c r="F5">
        <f>F7-F4</f>
        <v>3.5999999999999996</v>
      </c>
      <c r="G5" s="20">
        <f>G7-G4</f>
        <v>62.089806299999978</v>
      </c>
    </row>
    <row r="6" spans="1:7" x14ac:dyDescent="0.25">
      <c r="A6" t="s">
        <v>7</v>
      </c>
      <c r="B6">
        <f>B4-B8</f>
        <v>75</v>
      </c>
      <c r="C6">
        <f t="shared" ref="C6:D6" si="1">C4-C8</f>
        <v>23</v>
      </c>
      <c r="D6" s="3">
        <f t="shared" si="1"/>
        <v>17</v>
      </c>
      <c r="E6">
        <f t="shared" ref="E6:F6" si="2">E4-E8</f>
        <v>1</v>
      </c>
      <c r="F6">
        <f t="shared" si="2"/>
        <v>0</v>
      </c>
      <c r="G6" s="20">
        <f t="shared" ref="G6" si="3">G4-G8</f>
        <v>4.3781567000000194</v>
      </c>
    </row>
    <row r="7" spans="1:7" x14ac:dyDescent="0.25">
      <c r="A7" t="s">
        <v>8</v>
      </c>
      <c r="B7">
        <v>1030</v>
      </c>
      <c r="C7">
        <v>588</v>
      </c>
      <c r="D7" s="3">
        <v>701</v>
      </c>
      <c r="E7">
        <v>68</v>
      </c>
      <c r="F7">
        <v>14.6</v>
      </c>
      <c r="G7" s="19">
        <v>153.82663209999998</v>
      </c>
    </row>
    <row r="8" spans="1:7" x14ac:dyDescent="0.25">
      <c r="A8" t="s">
        <v>9</v>
      </c>
      <c r="B8">
        <v>716</v>
      </c>
      <c r="C8">
        <v>457</v>
      </c>
      <c r="D8" s="3">
        <v>584</v>
      </c>
      <c r="E8">
        <v>47</v>
      </c>
      <c r="F8">
        <v>11</v>
      </c>
      <c r="G8" s="20">
        <v>87.358669099999986</v>
      </c>
    </row>
    <row r="9" spans="1:7" x14ac:dyDescent="0.25">
      <c r="A9" t="s">
        <v>10</v>
      </c>
      <c r="B9">
        <v>2756</v>
      </c>
      <c r="C9">
        <v>2978</v>
      </c>
      <c r="D9" s="3">
        <v>2818</v>
      </c>
      <c r="E9">
        <v>3011</v>
      </c>
    </row>
    <row r="10" spans="1:7" x14ac:dyDescent="0.25">
      <c r="D10" s="3"/>
    </row>
    <row r="11" spans="1:7" x14ac:dyDescent="0.25">
      <c r="B11" t="s">
        <v>11</v>
      </c>
      <c r="D11" s="3"/>
    </row>
    <row r="12" spans="1:7" x14ac:dyDescent="0.25">
      <c r="B12" t="s">
        <v>1</v>
      </c>
      <c r="C12" t="s">
        <v>2</v>
      </c>
      <c r="D12" s="3" t="s">
        <v>3</v>
      </c>
      <c r="E12" t="s">
        <v>4</v>
      </c>
      <c r="F12" t="s">
        <v>18</v>
      </c>
      <c r="G12" t="s">
        <v>32</v>
      </c>
    </row>
    <row r="13" spans="1:7" x14ac:dyDescent="0.25">
      <c r="A13" t="s">
        <v>5</v>
      </c>
      <c r="B13" s="3">
        <v>594</v>
      </c>
      <c r="C13">
        <v>932</v>
      </c>
      <c r="D13" s="3">
        <v>1520</v>
      </c>
      <c r="E13">
        <v>218</v>
      </c>
      <c r="F13">
        <v>47</v>
      </c>
      <c r="G13" s="15">
        <v>97.00905680000001</v>
      </c>
    </row>
    <row r="14" spans="1:7" x14ac:dyDescent="0.25">
      <c r="A14" t="s">
        <v>6</v>
      </c>
      <c r="B14" s="3">
        <f>B16-B13</f>
        <v>124</v>
      </c>
      <c r="C14">
        <f t="shared" ref="C14:E14" si="4">C16-C13</f>
        <v>280</v>
      </c>
      <c r="D14" s="3">
        <f t="shared" si="4"/>
        <v>162</v>
      </c>
      <c r="E14">
        <f t="shared" si="4"/>
        <v>81</v>
      </c>
      <c r="F14">
        <f t="shared" ref="F14:G14" si="5">F16-F13</f>
        <v>12</v>
      </c>
      <c r="G14" s="17">
        <f t="shared" si="5"/>
        <v>81.013512699999964</v>
      </c>
    </row>
    <row r="15" spans="1:7" x14ac:dyDescent="0.25">
      <c r="A15" t="s">
        <v>7</v>
      </c>
      <c r="B15" s="3">
        <f>B13-B17</f>
        <v>17</v>
      </c>
      <c r="C15">
        <f t="shared" ref="C15:E15" si="6">C13-C17</f>
        <v>88</v>
      </c>
      <c r="D15" s="3">
        <f t="shared" si="6"/>
        <v>28</v>
      </c>
      <c r="E15">
        <f t="shared" si="6"/>
        <v>5</v>
      </c>
      <c r="F15">
        <f t="shared" ref="F15:G15" si="7">F13-F17</f>
        <v>0</v>
      </c>
      <c r="G15" s="17">
        <f t="shared" si="7"/>
        <v>4.7009720999999871</v>
      </c>
    </row>
    <row r="16" spans="1:7" x14ac:dyDescent="0.25">
      <c r="A16" t="s">
        <v>8</v>
      </c>
      <c r="B16" s="3">
        <v>718</v>
      </c>
      <c r="C16">
        <v>1212</v>
      </c>
      <c r="D16" s="3">
        <v>1682</v>
      </c>
      <c r="E16">
        <v>299</v>
      </c>
      <c r="F16">
        <v>59</v>
      </c>
      <c r="G16" s="17">
        <v>178.02256949999997</v>
      </c>
    </row>
    <row r="17" spans="1:7" x14ac:dyDescent="0.25">
      <c r="A17" t="s">
        <v>9</v>
      </c>
      <c r="B17" s="3">
        <v>577</v>
      </c>
      <c r="C17">
        <v>844</v>
      </c>
      <c r="D17" s="3">
        <v>1492</v>
      </c>
      <c r="E17">
        <v>213</v>
      </c>
      <c r="F17">
        <v>47</v>
      </c>
      <c r="G17" s="16">
        <v>92.308084700000023</v>
      </c>
    </row>
    <row r="18" spans="1:7" x14ac:dyDescent="0.25">
      <c r="A18" t="s">
        <v>10</v>
      </c>
      <c r="B18" s="3">
        <v>3752</v>
      </c>
      <c r="C18">
        <v>4344</v>
      </c>
      <c r="D18" s="3">
        <v>4511</v>
      </c>
      <c r="E18">
        <v>4500</v>
      </c>
    </row>
    <row r="19" spans="1:7" x14ac:dyDescent="0.25">
      <c r="B19">
        <f>(B13-F13)/B13</f>
        <v>0.92087542087542085</v>
      </c>
      <c r="D19" s="3"/>
    </row>
    <row r="20" spans="1:7" x14ac:dyDescent="0.25">
      <c r="D20" s="3"/>
    </row>
    <row r="21" spans="1:7" x14ac:dyDescent="0.25">
      <c r="B21" t="s">
        <v>12</v>
      </c>
      <c r="D21" s="3"/>
    </row>
    <row r="22" spans="1:7" x14ac:dyDescent="0.25">
      <c r="B22" t="s">
        <v>1</v>
      </c>
      <c r="C22" t="s">
        <v>2</v>
      </c>
      <c r="D22" s="3" t="s">
        <v>3</v>
      </c>
      <c r="E22" t="s">
        <v>4</v>
      </c>
      <c r="F22" t="s">
        <v>18</v>
      </c>
      <c r="G22" t="s">
        <v>32</v>
      </c>
    </row>
    <row r="23" spans="1:7" x14ac:dyDescent="0.25">
      <c r="A23" t="s">
        <v>5</v>
      </c>
      <c r="B23">
        <v>192</v>
      </c>
      <c r="C23">
        <v>137</v>
      </c>
      <c r="D23" s="3">
        <v>278</v>
      </c>
      <c r="E23">
        <v>127</v>
      </c>
      <c r="F23">
        <v>13</v>
      </c>
      <c r="G23" s="12">
        <v>70.647900200000009</v>
      </c>
    </row>
    <row r="24" spans="1:7" x14ac:dyDescent="0.25">
      <c r="A24" t="s">
        <v>6</v>
      </c>
      <c r="B24" s="3">
        <f>B26-B23</f>
        <v>80</v>
      </c>
      <c r="C24">
        <f t="shared" ref="C24:E24" si="8">C26-C23</f>
        <v>37</v>
      </c>
      <c r="D24" s="3">
        <f t="shared" si="8"/>
        <v>104</v>
      </c>
      <c r="E24">
        <f t="shared" si="8"/>
        <v>51</v>
      </c>
      <c r="F24">
        <f t="shared" ref="F24:G24" si="9">F26-F23</f>
        <v>5</v>
      </c>
      <c r="G24" s="14">
        <f t="shared" si="9"/>
        <v>56.281257899999986</v>
      </c>
    </row>
    <row r="25" spans="1:7" x14ac:dyDescent="0.25">
      <c r="A25" t="s">
        <v>7</v>
      </c>
      <c r="B25" s="3">
        <f>B23-B27</f>
        <v>6</v>
      </c>
      <c r="C25">
        <f t="shared" ref="C25:E25" si="10">C23-C27</f>
        <v>2</v>
      </c>
      <c r="D25" s="3">
        <f t="shared" si="10"/>
        <v>14</v>
      </c>
      <c r="E25">
        <f t="shared" si="10"/>
        <v>4</v>
      </c>
      <c r="F25">
        <f t="shared" ref="F25:G25" si="11">F23-F27</f>
        <v>0</v>
      </c>
      <c r="G25" s="14">
        <f t="shared" si="11"/>
        <v>3.4123333000000144</v>
      </c>
    </row>
    <row r="26" spans="1:7" x14ac:dyDescent="0.25">
      <c r="A26" t="s">
        <v>8</v>
      </c>
      <c r="B26">
        <v>272</v>
      </c>
      <c r="C26">
        <v>174</v>
      </c>
      <c r="D26" s="3">
        <v>382</v>
      </c>
      <c r="E26">
        <v>178</v>
      </c>
      <c r="F26">
        <v>18</v>
      </c>
      <c r="G26" s="14">
        <v>126.9291581</v>
      </c>
    </row>
    <row r="27" spans="1:7" x14ac:dyDescent="0.25">
      <c r="A27" t="s">
        <v>9</v>
      </c>
      <c r="B27">
        <v>186</v>
      </c>
      <c r="C27">
        <v>135</v>
      </c>
      <c r="D27" s="3">
        <v>264</v>
      </c>
      <c r="E27">
        <v>123</v>
      </c>
      <c r="F27">
        <v>13</v>
      </c>
      <c r="G27" s="13">
        <v>67.235566899999995</v>
      </c>
    </row>
    <row r="28" spans="1:7" x14ac:dyDescent="0.25">
      <c r="A28" t="s">
        <v>10</v>
      </c>
      <c r="B28">
        <v>3529</v>
      </c>
      <c r="C28">
        <v>2804</v>
      </c>
      <c r="D28" s="3">
        <v>2816</v>
      </c>
      <c r="E28">
        <v>2776</v>
      </c>
    </row>
    <row r="29" spans="1:7" x14ac:dyDescent="0.25">
      <c r="D29" s="3"/>
    </row>
    <row r="30" spans="1:7" x14ac:dyDescent="0.25">
      <c r="B30" t="s">
        <v>13</v>
      </c>
      <c r="D30" s="3"/>
    </row>
    <row r="31" spans="1:7" x14ac:dyDescent="0.25">
      <c r="B31" t="s">
        <v>1</v>
      </c>
      <c r="C31" t="s">
        <v>2</v>
      </c>
      <c r="D31" s="3" t="s">
        <v>3</v>
      </c>
      <c r="E31" t="s">
        <v>4</v>
      </c>
      <c r="F31" t="s">
        <v>18</v>
      </c>
      <c r="G31" t="s">
        <v>32</v>
      </c>
    </row>
    <row r="32" spans="1:7" x14ac:dyDescent="0.25">
      <c r="A32" t="s">
        <v>5</v>
      </c>
      <c r="B32">
        <v>75</v>
      </c>
      <c r="C32">
        <v>71</v>
      </c>
      <c r="D32" s="3">
        <v>74</v>
      </c>
      <c r="E32">
        <v>30</v>
      </c>
      <c r="F32">
        <v>4</v>
      </c>
      <c r="G32" s="9">
        <v>34.796726800000002</v>
      </c>
    </row>
    <row r="33" spans="1:7" x14ac:dyDescent="0.25">
      <c r="A33" t="s">
        <v>6</v>
      </c>
      <c r="B33" s="3">
        <f>B35-B32</f>
        <v>115</v>
      </c>
      <c r="C33">
        <f t="shared" ref="C33:E33" si="12">C35-C32</f>
        <v>45</v>
      </c>
      <c r="D33" s="3">
        <f t="shared" si="12"/>
        <v>53</v>
      </c>
      <c r="E33">
        <f t="shared" si="12"/>
        <v>19</v>
      </c>
      <c r="F33">
        <f t="shared" ref="F33:G33" si="13">F35-F32</f>
        <v>4</v>
      </c>
      <c r="G33" s="11">
        <f t="shared" si="13"/>
        <v>32.927664800000002</v>
      </c>
    </row>
    <row r="34" spans="1:7" x14ac:dyDescent="0.25">
      <c r="A34" t="s">
        <v>7</v>
      </c>
      <c r="B34" s="3">
        <f>B32-B36</f>
        <v>8</v>
      </c>
      <c r="C34">
        <f t="shared" ref="C34:E34" si="14">C32-C36</f>
        <v>4</v>
      </c>
      <c r="D34" s="3">
        <f t="shared" si="14"/>
        <v>4</v>
      </c>
      <c r="E34">
        <f t="shared" si="14"/>
        <v>1</v>
      </c>
      <c r="F34">
        <f t="shared" ref="F34:G34" si="15">F32-F36</f>
        <v>0</v>
      </c>
      <c r="G34" s="11">
        <f t="shared" si="15"/>
        <v>1.699247800000002</v>
      </c>
    </row>
    <row r="35" spans="1:7" x14ac:dyDescent="0.25">
      <c r="A35" t="s">
        <v>8</v>
      </c>
      <c r="B35">
        <v>190</v>
      </c>
      <c r="C35">
        <v>116</v>
      </c>
      <c r="D35" s="3">
        <v>127</v>
      </c>
      <c r="E35">
        <v>49</v>
      </c>
      <c r="F35">
        <v>8</v>
      </c>
      <c r="G35" s="11">
        <v>67.724391600000004</v>
      </c>
    </row>
    <row r="36" spans="1:7" x14ac:dyDescent="0.25">
      <c r="A36" t="s">
        <v>9</v>
      </c>
      <c r="B36">
        <v>67</v>
      </c>
      <c r="C36">
        <v>67</v>
      </c>
      <c r="D36" s="3">
        <v>70</v>
      </c>
      <c r="E36">
        <v>29</v>
      </c>
      <c r="F36">
        <v>4</v>
      </c>
      <c r="G36" s="10">
        <v>33.097479</v>
      </c>
    </row>
    <row r="37" spans="1:7" x14ac:dyDescent="0.25">
      <c r="A37" t="s">
        <v>10</v>
      </c>
      <c r="B37">
        <v>2219</v>
      </c>
      <c r="C37">
        <v>2338</v>
      </c>
      <c r="D37" s="3">
        <v>2348</v>
      </c>
      <c r="E37">
        <v>2228</v>
      </c>
    </row>
    <row r="38" spans="1:7" x14ac:dyDescent="0.25">
      <c r="D38" s="3"/>
    </row>
    <row r="39" spans="1:7" x14ac:dyDescent="0.25">
      <c r="B39" t="s">
        <v>14</v>
      </c>
      <c r="D39" s="3"/>
    </row>
    <row r="40" spans="1:7" x14ac:dyDescent="0.25">
      <c r="B40" t="s">
        <v>1</v>
      </c>
      <c r="C40" t="s">
        <v>2</v>
      </c>
      <c r="D40" s="3" t="s">
        <v>3</v>
      </c>
      <c r="E40" t="s">
        <v>4</v>
      </c>
      <c r="F40" t="s">
        <v>18</v>
      </c>
      <c r="G40" t="s">
        <v>32</v>
      </c>
    </row>
    <row r="41" spans="1:7" x14ac:dyDescent="0.25">
      <c r="A41" t="s">
        <v>5</v>
      </c>
      <c r="B41">
        <v>201</v>
      </c>
      <c r="C41">
        <v>63</v>
      </c>
      <c r="D41" s="3">
        <v>98</v>
      </c>
      <c r="E41">
        <v>165</v>
      </c>
      <c r="F41">
        <v>109</v>
      </c>
      <c r="G41" s="6">
        <v>71.702346600000013</v>
      </c>
    </row>
    <row r="42" spans="1:7" x14ac:dyDescent="0.25">
      <c r="A42" t="s">
        <v>6</v>
      </c>
      <c r="B42" s="3">
        <f>B44-B41</f>
        <v>140</v>
      </c>
      <c r="C42">
        <f t="shared" ref="C42:E42" si="16">C44-C41</f>
        <v>47</v>
      </c>
      <c r="D42" s="3">
        <f t="shared" si="16"/>
        <v>52</v>
      </c>
      <c r="E42">
        <f t="shared" si="16"/>
        <v>89</v>
      </c>
      <c r="F42">
        <f t="shared" ref="F42:G42" si="17">F44-F41</f>
        <v>41</v>
      </c>
      <c r="G42" s="8">
        <f t="shared" si="17"/>
        <v>43.854001499999967</v>
      </c>
    </row>
    <row r="43" spans="1:7" x14ac:dyDescent="0.25">
      <c r="A43" t="s">
        <v>7</v>
      </c>
      <c r="B43" s="3">
        <f>B41-B45</f>
        <v>15</v>
      </c>
      <c r="C43">
        <f t="shared" ref="C43:E43" si="18">C41-C45</f>
        <v>3</v>
      </c>
      <c r="D43" s="3">
        <f t="shared" si="18"/>
        <v>5</v>
      </c>
      <c r="E43">
        <f t="shared" si="18"/>
        <v>17</v>
      </c>
      <c r="F43">
        <f t="shared" ref="F43:G43" si="19">F41-F45</f>
        <v>4</v>
      </c>
      <c r="G43" s="8">
        <f t="shared" si="19"/>
        <v>3.3270674000000184</v>
      </c>
    </row>
    <row r="44" spans="1:7" x14ac:dyDescent="0.25">
      <c r="A44" t="s">
        <v>8</v>
      </c>
      <c r="B44">
        <v>341</v>
      </c>
      <c r="C44">
        <v>110</v>
      </c>
      <c r="D44" s="3">
        <v>150</v>
      </c>
      <c r="E44">
        <v>254</v>
      </c>
      <c r="F44">
        <v>150</v>
      </c>
      <c r="G44" s="8">
        <v>115.55634809999998</v>
      </c>
    </row>
    <row r="45" spans="1:7" x14ac:dyDescent="0.25">
      <c r="A45" t="s">
        <v>9</v>
      </c>
      <c r="B45">
        <v>186</v>
      </c>
      <c r="C45">
        <v>60</v>
      </c>
      <c r="D45" s="3">
        <v>93</v>
      </c>
      <c r="E45">
        <v>148</v>
      </c>
      <c r="F45">
        <v>105</v>
      </c>
      <c r="G45" s="7">
        <v>68.375279199999994</v>
      </c>
    </row>
    <row r="46" spans="1:7" x14ac:dyDescent="0.25">
      <c r="A46" t="s">
        <v>10</v>
      </c>
      <c r="B46">
        <v>3643</v>
      </c>
      <c r="D46" s="3">
        <v>2921</v>
      </c>
      <c r="E46">
        <v>3000</v>
      </c>
    </row>
    <row r="47" spans="1:7" x14ac:dyDescent="0.25">
      <c r="D47" s="3"/>
    </row>
    <row r="48" spans="1:7" x14ac:dyDescent="0.25">
      <c r="B48" s="1" t="s">
        <v>15</v>
      </c>
      <c r="D48" s="3"/>
    </row>
    <row r="49" spans="1:7" x14ac:dyDescent="0.25">
      <c r="B49" t="s">
        <v>1</v>
      </c>
      <c r="C49" t="s">
        <v>2</v>
      </c>
      <c r="D49" s="3" t="s">
        <v>3</v>
      </c>
      <c r="E49" t="s">
        <v>4</v>
      </c>
      <c r="F49" t="s">
        <v>18</v>
      </c>
      <c r="G49" t="s">
        <v>32</v>
      </c>
    </row>
    <row r="50" spans="1:7" x14ac:dyDescent="0.25">
      <c r="A50" t="s">
        <v>5</v>
      </c>
      <c r="B50">
        <f t="shared" ref="B50:G50" si="20">B41+B32+B23+B13+B4</f>
        <v>1853</v>
      </c>
      <c r="C50">
        <f t="shared" si="20"/>
        <v>1683</v>
      </c>
      <c r="D50" s="3">
        <f t="shared" si="20"/>
        <v>2571</v>
      </c>
      <c r="E50">
        <f t="shared" si="20"/>
        <v>588</v>
      </c>
      <c r="F50">
        <f t="shared" si="20"/>
        <v>184</v>
      </c>
      <c r="G50" s="20">
        <f t="shared" si="20"/>
        <v>365.89285620000004</v>
      </c>
    </row>
    <row r="51" spans="1:7" x14ac:dyDescent="0.25">
      <c r="A51" t="s">
        <v>6</v>
      </c>
      <c r="B51">
        <f>B53-B50</f>
        <v>698</v>
      </c>
      <c r="C51">
        <f t="shared" ref="C51:E51" si="21">C53-C50</f>
        <v>517</v>
      </c>
      <c r="D51" s="3">
        <f t="shared" si="21"/>
        <v>471</v>
      </c>
      <c r="E51">
        <f t="shared" si="21"/>
        <v>260</v>
      </c>
      <c r="F51">
        <f t="shared" ref="F51:G51" si="22">F53-F50</f>
        <v>65.599999999999994</v>
      </c>
      <c r="G51" s="20">
        <f t="shared" si="22"/>
        <v>276.16624319999988</v>
      </c>
    </row>
    <row r="52" spans="1:7" x14ac:dyDescent="0.25">
      <c r="A52" t="s">
        <v>7</v>
      </c>
      <c r="B52">
        <f>B50-B54</f>
        <v>121</v>
      </c>
      <c r="C52">
        <f t="shared" ref="C52:E52" si="23">C50-C54</f>
        <v>120</v>
      </c>
      <c r="D52" s="3">
        <f t="shared" si="23"/>
        <v>68</v>
      </c>
      <c r="E52">
        <f t="shared" si="23"/>
        <v>28</v>
      </c>
      <c r="F52">
        <f t="shared" ref="F52:G52" si="24">F50-F54</f>
        <v>4</v>
      </c>
      <c r="G52" s="20">
        <f t="shared" si="24"/>
        <v>17.517777300000034</v>
      </c>
    </row>
    <row r="53" spans="1:7" x14ac:dyDescent="0.25">
      <c r="A53" t="s">
        <v>8</v>
      </c>
      <c r="B53">
        <f>B44+B35+B26+B16+B7</f>
        <v>2551</v>
      </c>
      <c r="C53">
        <f t="shared" ref="C53:E54" si="25">C44+C35+C26+C16+C7</f>
        <v>2200</v>
      </c>
      <c r="D53" s="3">
        <f t="shared" si="25"/>
        <v>3042</v>
      </c>
      <c r="E53">
        <f t="shared" si="25"/>
        <v>848</v>
      </c>
      <c r="F53">
        <f>F44+F35+F26+F16+F7</f>
        <v>249.6</v>
      </c>
      <c r="G53" s="20">
        <f>G44+G35+G26+G16+G7</f>
        <v>642.05909939999992</v>
      </c>
    </row>
    <row r="54" spans="1:7" x14ac:dyDescent="0.25">
      <c r="A54" t="s">
        <v>9</v>
      </c>
      <c r="B54">
        <f>B45+B36+B27+B17+B8</f>
        <v>1732</v>
      </c>
      <c r="C54">
        <f t="shared" si="25"/>
        <v>1563</v>
      </c>
      <c r="D54" s="3">
        <f t="shared" si="25"/>
        <v>2503</v>
      </c>
      <c r="E54">
        <f t="shared" si="25"/>
        <v>560</v>
      </c>
      <c r="F54">
        <f t="shared" ref="F54:G54" si="26">F45+F36+F27+F17+F8</f>
        <v>180</v>
      </c>
      <c r="G54" s="20">
        <f t="shared" si="26"/>
        <v>348.37507890000001</v>
      </c>
    </row>
    <row r="55" spans="1:7" x14ac:dyDescent="0.25">
      <c r="A55" t="s">
        <v>10</v>
      </c>
      <c r="B55">
        <f>B46+B37+B28+B18+B9</f>
        <v>15899</v>
      </c>
      <c r="C55">
        <f t="shared" ref="C55:E55" si="27">C46+C37+C28+C18+C9</f>
        <v>12464</v>
      </c>
      <c r="D55" s="3">
        <f t="shared" si="27"/>
        <v>15414</v>
      </c>
      <c r="E55">
        <f t="shared" si="27"/>
        <v>15515</v>
      </c>
    </row>
    <row r="56" spans="1:7" x14ac:dyDescent="0.25">
      <c r="D56" s="3"/>
    </row>
    <row r="57" spans="1:7" x14ac:dyDescent="0.25">
      <c r="A57" t="s">
        <v>25</v>
      </c>
      <c r="B57">
        <v>1707</v>
      </c>
      <c r="C57">
        <v>1237</v>
      </c>
      <c r="D57">
        <v>2673</v>
      </c>
      <c r="E57">
        <v>580</v>
      </c>
      <c r="F57">
        <v>190</v>
      </c>
    </row>
    <row r="58" spans="1:7" x14ac:dyDescent="0.25">
      <c r="A58" t="s">
        <v>26</v>
      </c>
      <c r="B58">
        <f t="shared" ref="B58:C58" si="28">B50-B57</f>
        <v>146</v>
      </c>
      <c r="C58">
        <f t="shared" si="28"/>
        <v>446</v>
      </c>
      <c r="D58">
        <f>D50-D57</f>
        <v>-102</v>
      </c>
      <c r="E58">
        <f>E50-E57</f>
        <v>8</v>
      </c>
      <c r="F58">
        <f>F50-F57</f>
        <v>-6</v>
      </c>
    </row>
    <row r="59" spans="1:7" x14ac:dyDescent="0.25">
      <c r="A59" t="s">
        <v>31</v>
      </c>
      <c r="C59">
        <v>0.61199999999999999</v>
      </c>
      <c r="D59">
        <v>0.72</v>
      </c>
      <c r="E59">
        <v>0.7</v>
      </c>
      <c r="F59">
        <v>0.81</v>
      </c>
    </row>
    <row r="60" spans="1:7" x14ac:dyDescent="0.25">
      <c r="A60" t="s">
        <v>27</v>
      </c>
      <c r="B60">
        <v>948</v>
      </c>
      <c r="C60">
        <v>413</v>
      </c>
      <c r="D60">
        <v>418</v>
      </c>
      <c r="E60">
        <v>216</v>
      </c>
      <c r="F60">
        <v>100</v>
      </c>
    </row>
    <row r="61" spans="1:7" x14ac:dyDescent="0.25">
      <c r="A61" t="s">
        <v>28</v>
      </c>
      <c r="B61">
        <v>175</v>
      </c>
      <c r="C61">
        <v>185</v>
      </c>
      <c r="D61">
        <v>195</v>
      </c>
      <c r="E61">
        <v>220</v>
      </c>
      <c r="F61">
        <v>235</v>
      </c>
    </row>
    <row r="62" spans="1:7" x14ac:dyDescent="0.25">
      <c r="A62" t="s">
        <v>29</v>
      </c>
      <c r="B62">
        <f>(B60/B57)</f>
        <v>0.55536028119507908</v>
      </c>
      <c r="C62">
        <f t="shared" ref="C62:F62" si="29">(C60/C57)</f>
        <v>0.33387227162489896</v>
      </c>
      <c r="D62">
        <f t="shared" si="29"/>
        <v>0.15637860082304528</v>
      </c>
      <c r="E62">
        <f t="shared" si="29"/>
        <v>0.3724137931034483</v>
      </c>
      <c r="F62">
        <f t="shared" si="29"/>
        <v>0.52631578947368418</v>
      </c>
    </row>
    <row r="63" spans="1:7" x14ac:dyDescent="0.25">
      <c r="A63" t="s">
        <v>30</v>
      </c>
      <c r="B63">
        <f>B57-B60</f>
        <v>759</v>
      </c>
      <c r="C63">
        <f t="shared" ref="C63:F63" si="30">C57-C60</f>
        <v>824</v>
      </c>
      <c r="D63">
        <f>D57-D60</f>
        <v>2255</v>
      </c>
      <c r="E63">
        <f t="shared" si="30"/>
        <v>364</v>
      </c>
      <c r="F63">
        <f t="shared" si="30"/>
        <v>90</v>
      </c>
    </row>
    <row r="64" spans="1:7" x14ac:dyDescent="0.25">
      <c r="B64">
        <f>AVERAGE(B55:E55)</f>
        <v>14823</v>
      </c>
    </row>
    <row r="71" spans="4:4" x14ac:dyDescent="0.25">
      <c r="D71" s="3"/>
    </row>
    <row r="92" spans="1:7" x14ac:dyDescent="0.25">
      <c r="B92" t="s">
        <v>15</v>
      </c>
    </row>
    <row r="93" spans="1:7" x14ac:dyDescent="0.25">
      <c r="B93" t="s">
        <v>1</v>
      </c>
      <c r="C93" t="s">
        <v>2</v>
      </c>
      <c r="D93" t="s">
        <v>3</v>
      </c>
      <c r="E93" t="s">
        <v>4</v>
      </c>
      <c r="F93" t="s">
        <v>18</v>
      </c>
      <c r="G93" t="s">
        <v>32</v>
      </c>
    </row>
    <row r="94" spans="1:7" x14ac:dyDescent="0.25">
      <c r="A94" t="s">
        <v>5</v>
      </c>
      <c r="B94">
        <v>13829</v>
      </c>
      <c r="C94">
        <v>11819</v>
      </c>
      <c r="D94">
        <v>8076</v>
      </c>
      <c r="E94">
        <v>5201</v>
      </c>
      <c r="F94">
        <v>4942</v>
      </c>
      <c r="G94">
        <v>1315.0471190999999</v>
      </c>
    </row>
    <row r="95" spans="1:7" x14ac:dyDescent="0.25">
      <c r="B95" t="s">
        <v>1</v>
      </c>
      <c r="C95" t="s">
        <v>2</v>
      </c>
      <c r="D95" t="s">
        <v>3</v>
      </c>
      <c r="E95" t="s">
        <v>4</v>
      </c>
      <c r="F95" t="s">
        <v>18</v>
      </c>
      <c r="G95" t="s">
        <v>32</v>
      </c>
    </row>
    <row r="96" spans="1:7" x14ac:dyDescent="0.25">
      <c r="A96" t="s">
        <v>5</v>
      </c>
      <c r="B96">
        <v>1853</v>
      </c>
      <c r="C96">
        <v>1683</v>
      </c>
      <c r="D96">
        <v>2571</v>
      </c>
      <c r="E96">
        <v>588</v>
      </c>
      <c r="F96">
        <v>184</v>
      </c>
      <c r="G96">
        <v>365.89285620000004</v>
      </c>
    </row>
    <row r="98" spans="2:7" x14ac:dyDescent="0.25">
      <c r="B98">
        <f>B96+B94</f>
        <v>15682</v>
      </c>
      <c r="C98" s="20">
        <f t="shared" ref="C98:G98" si="31">C96+C94</f>
        <v>13502</v>
      </c>
      <c r="D98" s="20">
        <f t="shared" si="31"/>
        <v>10647</v>
      </c>
      <c r="E98" s="20">
        <f t="shared" si="31"/>
        <v>5789</v>
      </c>
      <c r="F98" s="20">
        <f t="shared" si="31"/>
        <v>5126</v>
      </c>
      <c r="G98" s="20">
        <f t="shared" si="31"/>
        <v>1680.9399753</v>
      </c>
    </row>
    <row r="100" spans="2:7" x14ac:dyDescent="0.25">
      <c r="E100">
        <f>B98-G98</f>
        <v>14001.0600247</v>
      </c>
    </row>
    <row r="101" spans="2:7" x14ac:dyDescent="0.25">
      <c r="E101">
        <f>E100/B98</f>
        <v>0.89281086753602856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/>
  </sheetViews>
  <sheetFormatPr defaultRowHeight="15" x14ac:dyDescent="0.25"/>
  <sheetData>
    <row r="1" spans="1:14" x14ac:dyDescent="0.25">
      <c r="A1">
        <f>AVERAGE(A5:A105)</f>
        <v>210.74257425742573</v>
      </c>
      <c r="D1">
        <f>AVERAGE(D5:D11)</f>
        <v>284.42857142857144</v>
      </c>
      <c r="G1">
        <f>AVERAGE(G5:G15)</f>
        <v>205.09090909090909</v>
      </c>
      <c r="J1">
        <f>AVERAGE(J5:J39)</f>
        <v>224.2</v>
      </c>
      <c r="M1">
        <f>AVERAGE(M5:M30)</f>
        <v>249.76923076923077</v>
      </c>
    </row>
    <row r="3" spans="1:14" x14ac:dyDescent="0.25">
      <c r="A3" t="s">
        <v>21</v>
      </c>
      <c r="D3" t="s">
        <v>22</v>
      </c>
      <c r="G3" t="s">
        <v>23</v>
      </c>
      <c r="J3" t="s">
        <v>24</v>
      </c>
    </row>
    <row r="4" spans="1:14" x14ac:dyDescent="0.25">
      <c r="A4" s="4" t="s">
        <v>19</v>
      </c>
      <c r="B4" s="4" t="s">
        <v>20</v>
      </c>
      <c r="D4" s="4" t="s">
        <v>19</v>
      </c>
      <c r="E4" s="4" t="s">
        <v>20</v>
      </c>
      <c r="G4" s="4" t="s">
        <v>19</v>
      </c>
      <c r="H4" s="4" t="s">
        <v>20</v>
      </c>
      <c r="J4" s="4" t="s">
        <v>19</v>
      </c>
      <c r="K4" s="4" t="s">
        <v>20</v>
      </c>
      <c r="M4" s="4" t="s">
        <v>19</v>
      </c>
      <c r="N4" s="4" t="s">
        <v>20</v>
      </c>
    </row>
    <row r="5" spans="1:14" x14ac:dyDescent="0.25">
      <c r="A5" s="5">
        <v>245</v>
      </c>
      <c r="B5" s="5">
        <v>222</v>
      </c>
      <c r="D5" s="5">
        <v>297</v>
      </c>
      <c r="E5" s="5">
        <v>292</v>
      </c>
      <c r="G5" s="5">
        <v>297</v>
      </c>
      <c r="H5" s="5">
        <v>271</v>
      </c>
      <c r="J5" s="5">
        <v>332</v>
      </c>
      <c r="K5" s="5">
        <v>304</v>
      </c>
      <c r="M5" s="5">
        <v>316</v>
      </c>
      <c r="N5" s="5">
        <v>249</v>
      </c>
    </row>
    <row r="6" spans="1:14" x14ac:dyDescent="0.25">
      <c r="A6" s="5">
        <v>272</v>
      </c>
      <c r="B6" s="5">
        <v>255</v>
      </c>
      <c r="D6" s="5">
        <v>322</v>
      </c>
      <c r="E6" s="5">
        <v>332</v>
      </c>
      <c r="G6" s="5">
        <v>173</v>
      </c>
      <c r="H6" s="5">
        <v>47</v>
      </c>
      <c r="J6" s="5">
        <v>159</v>
      </c>
      <c r="K6" s="5">
        <v>41</v>
      </c>
      <c r="M6" s="5">
        <v>395</v>
      </c>
      <c r="N6" s="5">
        <v>531</v>
      </c>
    </row>
    <row r="7" spans="1:14" x14ac:dyDescent="0.25">
      <c r="A7" s="5">
        <v>258</v>
      </c>
      <c r="B7" s="5">
        <v>233</v>
      </c>
      <c r="D7" s="5">
        <v>294</v>
      </c>
      <c r="E7" s="5">
        <v>297</v>
      </c>
      <c r="G7" s="5">
        <v>139</v>
      </c>
      <c r="H7" s="5">
        <v>26</v>
      </c>
      <c r="J7" s="5">
        <v>154</v>
      </c>
      <c r="K7" s="5">
        <v>36</v>
      </c>
      <c r="M7" s="5">
        <v>287</v>
      </c>
      <c r="N7" s="5">
        <v>262</v>
      </c>
    </row>
    <row r="8" spans="1:14" x14ac:dyDescent="0.25">
      <c r="A8" s="5">
        <v>294</v>
      </c>
      <c r="B8" s="5">
        <v>331</v>
      </c>
      <c r="D8" s="5">
        <v>357</v>
      </c>
      <c r="E8" s="5">
        <v>503</v>
      </c>
      <c r="G8" s="5">
        <v>163</v>
      </c>
      <c r="H8" s="5">
        <v>37</v>
      </c>
      <c r="J8" s="5">
        <v>326</v>
      </c>
      <c r="K8" s="5">
        <v>310</v>
      </c>
      <c r="M8" s="5">
        <v>173</v>
      </c>
      <c r="N8" s="5">
        <v>52</v>
      </c>
    </row>
    <row r="9" spans="1:14" x14ac:dyDescent="0.25">
      <c r="A9" s="5">
        <v>309</v>
      </c>
      <c r="B9" s="5">
        <v>339</v>
      </c>
      <c r="D9" s="5">
        <v>217</v>
      </c>
      <c r="E9" s="5">
        <v>113</v>
      </c>
      <c r="G9" s="5">
        <v>206</v>
      </c>
      <c r="H9" s="5">
        <v>83</v>
      </c>
      <c r="J9" s="5">
        <v>276</v>
      </c>
      <c r="K9" s="5">
        <v>165</v>
      </c>
      <c r="M9" s="5">
        <v>277</v>
      </c>
      <c r="N9" s="5">
        <v>185</v>
      </c>
    </row>
    <row r="10" spans="1:14" x14ac:dyDescent="0.25">
      <c r="A10" s="5">
        <v>262</v>
      </c>
      <c r="B10" s="5">
        <v>240</v>
      </c>
      <c r="D10" s="5">
        <v>290</v>
      </c>
      <c r="E10" s="5">
        <v>251</v>
      </c>
      <c r="G10" s="5">
        <v>271</v>
      </c>
      <c r="H10" s="5">
        <v>233</v>
      </c>
      <c r="J10" s="5">
        <v>174</v>
      </c>
      <c r="K10" s="5">
        <v>46</v>
      </c>
      <c r="M10" s="5">
        <v>194</v>
      </c>
      <c r="N10" s="5">
        <v>90</v>
      </c>
    </row>
    <row r="11" spans="1:14" x14ac:dyDescent="0.25">
      <c r="A11" s="5">
        <v>260</v>
      </c>
      <c r="B11" s="5">
        <v>208</v>
      </c>
      <c r="D11" s="5">
        <v>214</v>
      </c>
      <c r="E11" s="5">
        <v>121</v>
      </c>
      <c r="G11" s="5">
        <v>204</v>
      </c>
      <c r="H11" s="5">
        <v>91</v>
      </c>
      <c r="J11" s="5">
        <v>144</v>
      </c>
      <c r="K11" s="5">
        <v>32</v>
      </c>
      <c r="M11" s="5">
        <v>180</v>
      </c>
      <c r="N11" s="5">
        <v>55</v>
      </c>
    </row>
    <row r="12" spans="1:14" x14ac:dyDescent="0.25">
      <c r="A12" s="5">
        <v>220</v>
      </c>
      <c r="B12" s="5">
        <v>133</v>
      </c>
      <c r="E12">
        <f>SUM(E5:E11)</f>
        <v>1909</v>
      </c>
      <c r="G12" s="5">
        <v>271</v>
      </c>
      <c r="H12" s="5">
        <v>273</v>
      </c>
      <c r="J12" s="5">
        <v>159</v>
      </c>
      <c r="K12" s="5">
        <v>40</v>
      </c>
      <c r="M12" s="5">
        <v>292</v>
      </c>
      <c r="N12" s="5">
        <v>220</v>
      </c>
    </row>
    <row r="13" spans="1:14" x14ac:dyDescent="0.25">
      <c r="A13" s="5">
        <v>258</v>
      </c>
      <c r="B13" s="5">
        <v>212</v>
      </c>
      <c r="G13" s="5">
        <v>189</v>
      </c>
      <c r="H13" s="5">
        <v>79</v>
      </c>
      <c r="J13" s="5">
        <v>134</v>
      </c>
      <c r="K13" s="5">
        <v>27</v>
      </c>
      <c r="M13" s="5">
        <v>195</v>
      </c>
      <c r="N13" s="5">
        <v>81</v>
      </c>
    </row>
    <row r="14" spans="1:14" x14ac:dyDescent="0.25">
      <c r="A14" s="5">
        <v>325</v>
      </c>
      <c r="B14" s="5">
        <v>365</v>
      </c>
      <c r="G14" s="5">
        <v>154</v>
      </c>
      <c r="H14" s="5">
        <v>37</v>
      </c>
      <c r="J14" s="5">
        <v>160</v>
      </c>
      <c r="K14" s="5">
        <v>44</v>
      </c>
      <c r="M14" s="5">
        <v>175</v>
      </c>
      <c r="N14" s="5">
        <v>54</v>
      </c>
    </row>
    <row r="15" spans="1:14" x14ac:dyDescent="0.25">
      <c r="A15" s="5">
        <v>257</v>
      </c>
      <c r="B15" s="5">
        <v>220</v>
      </c>
      <c r="G15" s="5">
        <v>189</v>
      </c>
      <c r="H15" s="5">
        <v>74</v>
      </c>
      <c r="J15" s="5">
        <v>325</v>
      </c>
      <c r="K15" s="5">
        <v>255</v>
      </c>
      <c r="M15" s="5">
        <v>311</v>
      </c>
      <c r="N15" s="5">
        <v>300</v>
      </c>
    </row>
    <row r="16" spans="1:14" x14ac:dyDescent="0.25">
      <c r="A16" s="5">
        <v>213</v>
      </c>
      <c r="B16" s="5">
        <v>109</v>
      </c>
      <c r="H16">
        <f>SUM(H5:H15)</f>
        <v>1251</v>
      </c>
      <c r="J16" s="5">
        <v>160</v>
      </c>
      <c r="K16" s="5">
        <v>44</v>
      </c>
      <c r="M16" s="5">
        <v>221</v>
      </c>
      <c r="N16" s="5">
        <v>115</v>
      </c>
    </row>
    <row r="17" spans="1:14" x14ac:dyDescent="0.25">
      <c r="A17" s="5">
        <v>255</v>
      </c>
      <c r="B17" s="5">
        <v>179</v>
      </c>
      <c r="J17" s="5">
        <v>160</v>
      </c>
      <c r="K17" s="5">
        <v>44</v>
      </c>
      <c r="M17" s="5">
        <v>179</v>
      </c>
      <c r="N17" s="5">
        <v>64</v>
      </c>
    </row>
    <row r="18" spans="1:14" x14ac:dyDescent="0.25">
      <c r="A18" s="5">
        <v>267</v>
      </c>
      <c r="B18" s="5">
        <v>191</v>
      </c>
      <c r="J18" s="5">
        <v>190</v>
      </c>
      <c r="K18" s="5">
        <v>91</v>
      </c>
      <c r="M18" s="5">
        <v>162</v>
      </c>
      <c r="N18" s="5">
        <v>52</v>
      </c>
    </row>
    <row r="19" spans="1:14" x14ac:dyDescent="0.25">
      <c r="A19" s="5">
        <v>269</v>
      </c>
      <c r="B19" s="5">
        <v>228</v>
      </c>
      <c r="J19" s="5">
        <v>150</v>
      </c>
      <c r="K19" s="5">
        <v>44</v>
      </c>
      <c r="M19" s="5">
        <v>197</v>
      </c>
      <c r="N19" s="5">
        <v>90</v>
      </c>
    </row>
    <row r="20" spans="1:14" x14ac:dyDescent="0.25">
      <c r="A20" s="5">
        <v>268</v>
      </c>
      <c r="B20" s="5">
        <v>206</v>
      </c>
      <c r="J20" s="5">
        <v>132</v>
      </c>
      <c r="K20" s="5">
        <v>19</v>
      </c>
      <c r="M20" s="5">
        <v>203</v>
      </c>
      <c r="N20" s="5">
        <v>105</v>
      </c>
    </row>
    <row r="21" spans="1:14" x14ac:dyDescent="0.25">
      <c r="A21" s="5">
        <v>226</v>
      </c>
      <c r="B21" s="5">
        <v>130</v>
      </c>
      <c r="J21" s="5">
        <v>161</v>
      </c>
      <c r="K21" s="5">
        <v>37</v>
      </c>
      <c r="M21" s="5">
        <v>167</v>
      </c>
      <c r="N21" s="5">
        <v>52</v>
      </c>
    </row>
    <row r="22" spans="1:14" x14ac:dyDescent="0.25">
      <c r="A22" s="5">
        <v>244</v>
      </c>
      <c r="B22" s="5">
        <v>272</v>
      </c>
      <c r="J22" s="5">
        <v>163</v>
      </c>
      <c r="K22" s="5">
        <v>40</v>
      </c>
      <c r="M22" s="5">
        <v>209</v>
      </c>
      <c r="N22" s="5">
        <v>118</v>
      </c>
    </row>
    <row r="23" spans="1:14" x14ac:dyDescent="0.25">
      <c r="A23" s="5">
        <v>223</v>
      </c>
      <c r="B23" s="5">
        <v>95</v>
      </c>
      <c r="J23" s="5">
        <v>170</v>
      </c>
      <c r="K23" s="5">
        <v>54</v>
      </c>
      <c r="M23" s="5">
        <v>406</v>
      </c>
      <c r="N23" s="5">
        <v>500</v>
      </c>
    </row>
    <row r="24" spans="1:14" x14ac:dyDescent="0.25">
      <c r="A24" s="5">
        <v>164</v>
      </c>
      <c r="B24" s="5">
        <v>64</v>
      </c>
      <c r="J24" s="5">
        <v>305</v>
      </c>
      <c r="K24" s="5">
        <v>280</v>
      </c>
      <c r="M24" s="5">
        <v>362</v>
      </c>
      <c r="N24" s="5">
        <v>436</v>
      </c>
    </row>
    <row r="25" spans="1:14" x14ac:dyDescent="0.25">
      <c r="A25" s="5">
        <v>153</v>
      </c>
      <c r="B25" s="5">
        <v>33</v>
      </c>
      <c r="J25" s="5">
        <v>328</v>
      </c>
      <c r="K25" s="5">
        <v>340</v>
      </c>
      <c r="M25" s="5">
        <v>418</v>
      </c>
      <c r="N25" s="5">
        <v>534</v>
      </c>
    </row>
    <row r="26" spans="1:14" x14ac:dyDescent="0.25">
      <c r="A26" s="5">
        <v>155</v>
      </c>
      <c r="B26" s="5">
        <v>48</v>
      </c>
      <c r="J26" s="5">
        <v>298</v>
      </c>
      <c r="K26" s="5">
        <v>294</v>
      </c>
      <c r="M26" s="5">
        <v>188</v>
      </c>
      <c r="N26" s="5">
        <v>80</v>
      </c>
    </row>
    <row r="27" spans="1:14" x14ac:dyDescent="0.25">
      <c r="A27" s="5">
        <v>159</v>
      </c>
      <c r="B27" s="5">
        <v>48</v>
      </c>
      <c r="J27" s="5">
        <v>297</v>
      </c>
      <c r="K27" s="5">
        <v>213</v>
      </c>
      <c r="M27" s="5">
        <v>217</v>
      </c>
      <c r="N27" s="5">
        <v>111</v>
      </c>
    </row>
    <row r="28" spans="1:14" x14ac:dyDescent="0.25">
      <c r="A28" s="5">
        <v>157</v>
      </c>
      <c r="B28" s="5">
        <v>39</v>
      </c>
      <c r="J28" s="5">
        <v>182</v>
      </c>
      <c r="K28" s="5">
        <v>80</v>
      </c>
      <c r="M28" s="5">
        <v>179</v>
      </c>
      <c r="N28" s="5">
        <v>67</v>
      </c>
    </row>
    <row r="29" spans="1:14" x14ac:dyDescent="0.25">
      <c r="A29" s="5">
        <v>155</v>
      </c>
      <c r="B29" s="5">
        <v>42</v>
      </c>
      <c r="J29" s="5">
        <v>325</v>
      </c>
      <c r="K29" s="5">
        <v>323</v>
      </c>
      <c r="M29" s="5">
        <v>296</v>
      </c>
      <c r="N29" s="5">
        <v>269</v>
      </c>
    </row>
    <row r="30" spans="1:14" x14ac:dyDescent="0.25">
      <c r="A30" s="5">
        <v>164</v>
      </c>
      <c r="B30" s="5">
        <v>60</v>
      </c>
      <c r="J30" s="5">
        <v>326</v>
      </c>
      <c r="K30" s="5">
        <v>304</v>
      </c>
      <c r="M30" s="5">
        <v>295</v>
      </c>
      <c r="N30" s="5">
        <v>369</v>
      </c>
    </row>
    <row r="31" spans="1:14" x14ac:dyDescent="0.25">
      <c r="A31" s="5">
        <v>147</v>
      </c>
      <c r="B31" s="5">
        <v>37</v>
      </c>
      <c r="J31" s="5">
        <v>310</v>
      </c>
      <c r="K31" s="5">
        <v>277</v>
      </c>
      <c r="N31">
        <f>SUM(N5:N30)</f>
        <v>5041</v>
      </c>
    </row>
    <row r="32" spans="1:14" x14ac:dyDescent="0.25">
      <c r="A32" s="5">
        <v>229</v>
      </c>
      <c r="B32" s="5">
        <v>159</v>
      </c>
      <c r="J32" s="5">
        <v>313</v>
      </c>
      <c r="K32" s="5">
        <v>252</v>
      </c>
    </row>
    <row r="33" spans="1:11" x14ac:dyDescent="0.25">
      <c r="A33" s="5">
        <v>273</v>
      </c>
      <c r="B33" s="5">
        <v>220</v>
      </c>
      <c r="J33" s="5">
        <v>162</v>
      </c>
      <c r="K33" s="5">
        <v>50</v>
      </c>
    </row>
    <row r="34" spans="1:11" x14ac:dyDescent="0.25">
      <c r="A34" s="5">
        <v>345</v>
      </c>
      <c r="B34" s="5">
        <v>495</v>
      </c>
      <c r="J34" s="5">
        <v>156</v>
      </c>
      <c r="K34" s="5">
        <v>38</v>
      </c>
    </row>
    <row r="35" spans="1:11" x14ac:dyDescent="0.25">
      <c r="A35" s="5">
        <v>250</v>
      </c>
      <c r="B35" s="5">
        <v>174</v>
      </c>
      <c r="J35" s="5">
        <v>134</v>
      </c>
      <c r="K35" s="5">
        <v>25</v>
      </c>
    </row>
    <row r="36" spans="1:11" x14ac:dyDescent="0.25">
      <c r="A36" s="5">
        <v>243</v>
      </c>
      <c r="B36" s="5">
        <v>172</v>
      </c>
      <c r="J36" s="5">
        <v>282</v>
      </c>
      <c r="K36" s="5">
        <v>160</v>
      </c>
    </row>
    <row r="37" spans="1:11" x14ac:dyDescent="0.25">
      <c r="A37" s="5">
        <v>190</v>
      </c>
      <c r="B37" s="5">
        <v>79</v>
      </c>
      <c r="J37" s="5">
        <v>337</v>
      </c>
      <c r="K37" s="5">
        <v>303</v>
      </c>
    </row>
    <row r="38" spans="1:11" x14ac:dyDescent="0.25">
      <c r="A38" s="5">
        <v>189</v>
      </c>
      <c r="B38" s="5">
        <v>80</v>
      </c>
      <c r="J38" s="5">
        <v>205</v>
      </c>
      <c r="K38" s="5">
        <v>65</v>
      </c>
    </row>
    <row r="39" spans="1:11" x14ac:dyDescent="0.25">
      <c r="A39" s="5">
        <v>180</v>
      </c>
      <c r="B39" s="5">
        <v>66</v>
      </c>
      <c r="J39" s="5">
        <v>258</v>
      </c>
      <c r="K39" s="5">
        <v>169</v>
      </c>
    </row>
    <row r="40" spans="1:11" x14ac:dyDescent="0.25">
      <c r="A40" s="5">
        <v>185</v>
      </c>
      <c r="B40" s="5">
        <v>70</v>
      </c>
      <c r="K40">
        <f>SUM(K5:K39)</f>
        <v>4846</v>
      </c>
    </row>
    <row r="41" spans="1:11" x14ac:dyDescent="0.25">
      <c r="A41" s="5">
        <v>182</v>
      </c>
      <c r="B41" s="5">
        <v>64</v>
      </c>
    </row>
    <row r="42" spans="1:11" x14ac:dyDescent="0.25">
      <c r="A42" s="5">
        <v>180</v>
      </c>
      <c r="B42" s="5">
        <v>68</v>
      </c>
    </row>
    <row r="43" spans="1:11" x14ac:dyDescent="0.25">
      <c r="A43" s="5">
        <v>140</v>
      </c>
      <c r="B43" s="5">
        <v>34</v>
      </c>
    </row>
    <row r="44" spans="1:11" x14ac:dyDescent="0.25">
      <c r="A44" s="5">
        <v>154</v>
      </c>
      <c r="B44" s="5">
        <v>39</v>
      </c>
    </row>
    <row r="45" spans="1:11" x14ac:dyDescent="0.25">
      <c r="A45" s="5">
        <v>170</v>
      </c>
      <c r="B45" s="5">
        <v>50</v>
      </c>
    </row>
    <row r="46" spans="1:11" x14ac:dyDescent="0.25">
      <c r="A46" s="5">
        <v>165</v>
      </c>
      <c r="B46" s="5">
        <v>49</v>
      </c>
    </row>
    <row r="47" spans="1:11" x14ac:dyDescent="0.25">
      <c r="A47" s="5">
        <v>167</v>
      </c>
      <c r="B47" s="5">
        <v>50</v>
      </c>
    </row>
    <row r="48" spans="1:11" x14ac:dyDescent="0.25">
      <c r="A48" s="5">
        <v>141</v>
      </c>
      <c r="B48" s="5">
        <v>32</v>
      </c>
    </row>
    <row r="49" spans="1:2" x14ac:dyDescent="0.25">
      <c r="A49" s="5">
        <v>187</v>
      </c>
      <c r="B49" s="5">
        <v>79</v>
      </c>
    </row>
    <row r="50" spans="1:2" x14ac:dyDescent="0.25">
      <c r="A50" s="5">
        <v>107</v>
      </c>
      <c r="B50" s="5">
        <v>13</v>
      </c>
    </row>
    <row r="51" spans="1:2" x14ac:dyDescent="0.25">
      <c r="A51" s="5">
        <v>131</v>
      </c>
      <c r="B51" s="5">
        <v>22</v>
      </c>
    </row>
    <row r="52" spans="1:2" x14ac:dyDescent="0.25">
      <c r="A52" s="5">
        <v>159</v>
      </c>
      <c r="B52" s="5">
        <v>44</v>
      </c>
    </row>
    <row r="53" spans="1:2" x14ac:dyDescent="0.25">
      <c r="A53" s="5">
        <v>176</v>
      </c>
      <c r="B53" s="5">
        <v>72</v>
      </c>
    </row>
    <row r="54" spans="1:2" x14ac:dyDescent="0.25">
      <c r="A54" s="5">
        <v>156</v>
      </c>
      <c r="B54" s="5">
        <v>48</v>
      </c>
    </row>
    <row r="55" spans="1:2" x14ac:dyDescent="0.25">
      <c r="A55" s="5">
        <v>155</v>
      </c>
      <c r="B55" s="5">
        <v>41</v>
      </c>
    </row>
    <row r="56" spans="1:2" x14ac:dyDescent="0.25">
      <c r="A56" s="5">
        <v>160</v>
      </c>
      <c r="B56" s="5">
        <v>45</v>
      </c>
    </row>
    <row r="57" spans="1:2" x14ac:dyDescent="0.25">
      <c r="A57" s="5">
        <v>167</v>
      </c>
      <c r="B57" s="5">
        <v>50</v>
      </c>
    </row>
    <row r="58" spans="1:2" x14ac:dyDescent="0.25">
      <c r="A58" s="5">
        <v>147</v>
      </c>
      <c r="B58" s="5">
        <v>35</v>
      </c>
    </row>
    <row r="59" spans="1:2" x14ac:dyDescent="0.25">
      <c r="A59" s="5">
        <v>151</v>
      </c>
      <c r="B59" s="5">
        <v>39</v>
      </c>
    </row>
    <row r="60" spans="1:2" x14ac:dyDescent="0.25">
      <c r="A60" s="5">
        <v>155</v>
      </c>
      <c r="B60" s="5">
        <v>43</v>
      </c>
    </row>
    <row r="61" spans="1:2" x14ac:dyDescent="0.25">
      <c r="A61" s="5">
        <v>150</v>
      </c>
      <c r="B61" s="5">
        <v>43</v>
      </c>
    </row>
    <row r="62" spans="1:2" x14ac:dyDescent="0.25">
      <c r="A62" s="5">
        <v>165</v>
      </c>
      <c r="B62" s="5">
        <v>45</v>
      </c>
    </row>
    <row r="63" spans="1:2" x14ac:dyDescent="0.25">
      <c r="A63" s="5">
        <v>132</v>
      </c>
      <c r="B63" s="5">
        <v>23</v>
      </c>
    </row>
    <row r="64" spans="1:2" x14ac:dyDescent="0.25">
      <c r="A64" s="5">
        <v>175</v>
      </c>
      <c r="B64" s="5">
        <v>59</v>
      </c>
    </row>
    <row r="65" spans="1:2" x14ac:dyDescent="0.25">
      <c r="A65" s="5">
        <v>160</v>
      </c>
      <c r="B65" s="5">
        <v>50</v>
      </c>
    </row>
    <row r="66" spans="1:2" x14ac:dyDescent="0.25">
      <c r="A66" s="5">
        <v>145</v>
      </c>
      <c r="B66" s="5">
        <v>31</v>
      </c>
    </row>
    <row r="67" spans="1:2" x14ac:dyDescent="0.25">
      <c r="A67" s="5">
        <v>155</v>
      </c>
      <c r="B67" s="5">
        <v>44</v>
      </c>
    </row>
    <row r="68" spans="1:2" x14ac:dyDescent="0.25">
      <c r="A68" s="5">
        <v>119</v>
      </c>
      <c r="B68" s="5">
        <v>19</v>
      </c>
    </row>
    <row r="69" spans="1:2" x14ac:dyDescent="0.25">
      <c r="A69" s="5">
        <v>157</v>
      </c>
      <c r="B69" s="5">
        <v>42</v>
      </c>
    </row>
    <row r="70" spans="1:2" x14ac:dyDescent="0.25">
      <c r="A70" s="5">
        <v>141</v>
      </c>
      <c r="B70" s="5">
        <v>31</v>
      </c>
    </row>
    <row r="71" spans="1:2" x14ac:dyDescent="0.25">
      <c r="A71" s="5">
        <v>159</v>
      </c>
      <c r="B71" s="5">
        <v>42</v>
      </c>
    </row>
    <row r="72" spans="1:2" x14ac:dyDescent="0.25">
      <c r="A72" s="5">
        <v>163</v>
      </c>
      <c r="B72" s="5">
        <v>46</v>
      </c>
    </row>
    <row r="73" spans="1:2" x14ac:dyDescent="0.25">
      <c r="A73" s="5">
        <v>269</v>
      </c>
      <c r="B73" s="5">
        <v>258</v>
      </c>
    </row>
    <row r="74" spans="1:2" x14ac:dyDescent="0.25">
      <c r="A74" s="5">
        <v>311</v>
      </c>
      <c r="B74" s="5">
        <v>313</v>
      </c>
    </row>
    <row r="75" spans="1:2" x14ac:dyDescent="0.25">
      <c r="A75" s="5">
        <v>154</v>
      </c>
      <c r="B75" s="5">
        <v>45</v>
      </c>
    </row>
    <row r="76" spans="1:2" x14ac:dyDescent="0.25">
      <c r="A76" s="5">
        <v>295</v>
      </c>
      <c r="B76" s="5">
        <v>306</v>
      </c>
    </row>
    <row r="77" spans="1:2" x14ac:dyDescent="0.25">
      <c r="A77" s="5">
        <v>223</v>
      </c>
      <c r="B77" s="5">
        <v>101</v>
      </c>
    </row>
    <row r="78" spans="1:2" x14ac:dyDescent="0.25">
      <c r="A78" s="5">
        <v>263</v>
      </c>
      <c r="B78" s="5">
        <v>195</v>
      </c>
    </row>
    <row r="79" spans="1:2" x14ac:dyDescent="0.25">
      <c r="A79" s="5">
        <v>251</v>
      </c>
      <c r="B79" s="5">
        <v>194</v>
      </c>
    </row>
    <row r="80" spans="1:2" x14ac:dyDescent="0.25">
      <c r="A80" s="5">
        <v>188</v>
      </c>
      <c r="B80" s="5">
        <v>74</v>
      </c>
    </row>
    <row r="81" spans="1:2" x14ac:dyDescent="0.25">
      <c r="A81" s="5">
        <v>140</v>
      </c>
      <c r="B81" s="5">
        <v>30</v>
      </c>
    </row>
    <row r="82" spans="1:2" x14ac:dyDescent="0.25">
      <c r="A82" s="5">
        <v>223</v>
      </c>
      <c r="B82" s="5">
        <v>108</v>
      </c>
    </row>
    <row r="83" spans="1:2" x14ac:dyDescent="0.25">
      <c r="A83" s="5">
        <v>168</v>
      </c>
      <c r="B83" s="5">
        <v>56</v>
      </c>
    </row>
    <row r="84" spans="1:2" x14ac:dyDescent="0.25">
      <c r="A84" s="5">
        <v>273</v>
      </c>
      <c r="B84" s="5">
        <v>144</v>
      </c>
    </row>
    <row r="85" spans="1:2" x14ac:dyDescent="0.25">
      <c r="A85" s="5">
        <v>349</v>
      </c>
      <c r="B85" s="5">
        <v>402</v>
      </c>
    </row>
    <row r="86" spans="1:2" x14ac:dyDescent="0.25">
      <c r="A86" s="5">
        <v>255</v>
      </c>
      <c r="B86" s="5">
        <v>175</v>
      </c>
    </row>
    <row r="87" spans="1:2" x14ac:dyDescent="0.25">
      <c r="A87" s="5">
        <v>226</v>
      </c>
      <c r="B87" s="5">
        <v>145</v>
      </c>
    </row>
    <row r="88" spans="1:2" x14ac:dyDescent="0.25">
      <c r="A88" s="5">
        <v>165</v>
      </c>
      <c r="B88" s="5">
        <v>53</v>
      </c>
    </row>
    <row r="89" spans="1:2" x14ac:dyDescent="0.25">
      <c r="A89" s="5">
        <v>164</v>
      </c>
      <c r="B89" s="5">
        <v>53</v>
      </c>
    </row>
    <row r="90" spans="1:2" x14ac:dyDescent="0.25">
      <c r="A90" s="5">
        <v>200</v>
      </c>
      <c r="B90" s="5">
        <v>90</v>
      </c>
    </row>
    <row r="91" spans="1:2" x14ac:dyDescent="0.25">
      <c r="A91" s="5">
        <v>250</v>
      </c>
      <c r="B91" s="5">
        <v>181</v>
      </c>
    </row>
    <row r="92" spans="1:2" x14ac:dyDescent="0.25">
      <c r="A92" s="5">
        <v>266</v>
      </c>
      <c r="B92" s="5">
        <v>242</v>
      </c>
    </row>
    <row r="93" spans="1:2" x14ac:dyDescent="0.25">
      <c r="A93" s="5">
        <v>173</v>
      </c>
      <c r="B93" s="5">
        <v>56</v>
      </c>
    </row>
    <row r="94" spans="1:2" x14ac:dyDescent="0.25">
      <c r="A94" s="5">
        <v>248</v>
      </c>
      <c r="B94" s="5">
        <v>171</v>
      </c>
    </row>
    <row r="95" spans="1:2" x14ac:dyDescent="0.25">
      <c r="A95" s="5">
        <v>269</v>
      </c>
      <c r="B95" s="5">
        <v>209</v>
      </c>
    </row>
    <row r="96" spans="1:2" x14ac:dyDescent="0.25">
      <c r="A96" s="5">
        <v>182</v>
      </c>
      <c r="B96" s="5">
        <v>83</v>
      </c>
    </row>
    <row r="97" spans="1:2" x14ac:dyDescent="0.25">
      <c r="A97" s="5">
        <v>275</v>
      </c>
      <c r="B97" s="5">
        <v>245</v>
      </c>
    </row>
    <row r="98" spans="1:2" x14ac:dyDescent="0.25">
      <c r="A98" s="5">
        <v>275</v>
      </c>
      <c r="B98" s="5">
        <v>255</v>
      </c>
    </row>
    <row r="99" spans="1:2" x14ac:dyDescent="0.25">
      <c r="A99" s="5">
        <v>278</v>
      </c>
      <c r="B99" s="5">
        <v>224</v>
      </c>
    </row>
    <row r="100" spans="1:2" x14ac:dyDescent="0.25">
      <c r="A100" s="5">
        <v>240</v>
      </c>
      <c r="B100" s="5">
        <v>151</v>
      </c>
    </row>
    <row r="101" spans="1:2" x14ac:dyDescent="0.25">
      <c r="A101" s="5">
        <v>271</v>
      </c>
      <c r="B101" s="5">
        <v>220</v>
      </c>
    </row>
    <row r="102" spans="1:2" x14ac:dyDescent="0.25">
      <c r="A102" s="5">
        <v>160</v>
      </c>
      <c r="B102" s="5">
        <v>38</v>
      </c>
    </row>
    <row r="103" spans="1:2" x14ac:dyDescent="0.25">
      <c r="A103" s="5">
        <v>379</v>
      </c>
      <c r="B103" s="5">
        <v>494</v>
      </c>
    </row>
    <row r="104" spans="1:2" x14ac:dyDescent="0.25">
      <c r="A104" s="5">
        <v>340</v>
      </c>
      <c r="B104" s="5">
        <v>458</v>
      </c>
    </row>
    <row r="105" spans="1:2" x14ac:dyDescent="0.25">
      <c r="A105" s="5">
        <v>328</v>
      </c>
      <c r="B105" s="5">
        <v>370</v>
      </c>
    </row>
    <row r="106" spans="1:2" x14ac:dyDescent="0.25">
      <c r="B106">
        <f>SUM(B5:B105)</f>
        <v>13585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biomass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Healy</dc:creator>
  <cp:lastModifiedBy>Healy, Brian</cp:lastModifiedBy>
  <dcterms:created xsi:type="dcterms:W3CDTF">2016-06-06T20:25:10Z</dcterms:created>
  <dcterms:modified xsi:type="dcterms:W3CDTF">2019-07-15T17:54:56Z</dcterms:modified>
</cp:coreProperties>
</file>