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aly\Documents\fish_program\monitoring\Bright_Angel\Manuscripts\Daubert_macroinverte_shift\"/>
    </mc:Choice>
  </mc:AlternateContent>
  <bookViews>
    <workbookView xWindow="600" yWindow="495" windowWidth="15075" windowHeight="969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9" i="1" l="1"/>
  <c r="G50" i="1"/>
  <c r="G46" i="1"/>
  <c r="G47" i="1" s="1"/>
  <c r="G6" i="1"/>
  <c r="G5" i="1"/>
  <c r="G48" i="1" l="1"/>
  <c r="G15" i="1"/>
  <c r="G14" i="1"/>
  <c r="G25" i="1"/>
  <c r="G24" i="1"/>
  <c r="D19" i="1" l="1"/>
  <c r="F19" i="1"/>
  <c r="F20" i="1" l="1"/>
  <c r="F21" i="1" s="1"/>
  <c r="G29" i="1"/>
  <c r="G30" i="1" s="1"/>
  <c r="F11" i="1"/>
  <c r="G11" i="1" s="1"/>
  <c r="F29" i="1"/>
  <c r="F10" i="1"/>
  <c r="B25" i="1" l="1"/>
  <c r="B24" i="1"/>
  <c r="F49" i="1" l="1"/>
  <c r="F50" i="1"/>
  <c r="E49" i="1"/>
  <c r="F46" i="1"/>
  <c r="F25" i="1"/>
  <c r="F24" i="1"/>
  <c r="F15" i="1"/>
  <c r="F14" i="1"/>
  <c r="F6" i="1"/>
  <c r="F5" i="1"/>
  <c r="F47" i="1" l="1"/>
  <c r="F48" i="1"/>
  <c r="E50" i="1"/>
  <c r="D50" i="1"/>
  <c r="C50" i="1"/>
  <c r="D49" i="1"/>
  <c r="D47" i="1" s="1"/>
  <c r="C49" i="1"/>
  <c r="C47" i="1" s="1"/>
  <c r="B50" i="1"/>
  <c r="B49" i="1"/>
  <c r="E46" i="1"/>
  <c r="D46" i="1"/>
  <c r="C46" i="1"/>
  <c r="C48" i="1" s="1"/>
  <c r="B46" i="1"/>
  <c r="G54" i="1" l="1"/>
  <c r="E52" i="1"/>
  <c r="D48" i="1"/>
  <c r="E48" i="1"/>
  <c r="E47" i="1"/>
  <c r="E54" i="1"/>
  <c r="E55" i="1" s="1"/>
  <c r="B47" i="1"/>
  <c r="B48" i="1"/>
  <c r="E25" i="1"/>
  <c r="D25" i="1"/>
  <c r="E24" i="1"/>
  <c r="D24" i="1"/>
  <c r="E15" i="1"/>
  <c r="D15" i="1"/>
  <c r="C15" i="1"/>
  <c r="B15" i="1"/>
  <c r="E14" i="1"/>
  <c r="D14" i="1"/>
  <c r="C14" i="1"/>
  <c r="B14" i="1"/>
  <c r="E6" i="1"/>
  <c r="D6" i="1"/>
  <c r="C6" i="1"/>
  <c r="E5" i="1"/>
  <c r="D5" i="1"/>
  <c r="C5" i="1"/>
  <c r="B6" i="1"/>
  <c r="B5" i="1"/>
</calcChain>
</file>

<file path=xl/sharedStrings.xml><?xml version="1.0" encoding="utf-8"?>
<sst xmlns="http://schemas.openxmlformats.org/spreadsheetml/2006/main" count="72" uniqueCount="19">
  <si>
    <t>Reach 1</t>
  </si>
  <si>
    <t>Reach 5</t>
  </si>
  <si>
    <t>Reach 4</t>
  </si>
  <si>
    <t>Reach 3</t>
  </si>
  <si>
    <t>Reach 2</t>
  </si>
  <si>
    <t>Abundance</t>
  </si>
  <si>
    <t>Distance</t>
  </si>
  <si>
    <t>Upper</t>
  </si>
  <si>
    <t>Lower</t>
  </si>
  <si>
    <t>checked reach 2 from 2012- ensure stations/reaches are correct- notes indicate it is correct</t>
  </si>
  <si>
    <t>graph upper</t>
  </si>
  <si>
    <t>graph lower</t>
  </si>
  <si>
    <t>2012-13</t>
  </si>
  <si>
    <t>2013-14</t>
  </si>
  <si>
    <t>2014-15</t>
  </si>
  <si>
    <t>2015-16</t>
  </si>
  <si>
    <t>All Reaches</t>
  </si>
  <si>
    <t>2016-17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</si>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</sst>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Speckled</a:t>
            </a:r>
            <a:r>
              <a:rPr lang="en-US" baseline="0"/>
              <a:t> Dace - </a:t>
            </a:r>
            <a:r>
              <a:rPr lang="en-US"/>
              <a:t>Reach 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Sheet1!$B$5:$G$5</c:f>
                <c:numCache>
                  <c:formatCode>General</c:formatCode>
                  <c:ptCount val="6"/>
                  <c:pt idx="0">
                    <c:v>2378</c:v>
                  </c:pt>
                  <c:pt idx="1">
                    <c:v>2776</c:v>
                  </c:pt>
                  <c:pt idx="2">
                    <c:v>1038</c:v>
                  </c:pt>
                  <c:pt idx="3">
                    <c:v>2780</c:v>
                  </c:pt>
                  <c:pt idx="4">
                    <c:v>1457</c:v>
                  </c:pt>
                  <c:pt idx="5">
                    <c:v>2630.2863700000016</c:v>
                  </c:pt>
                </c:numCache>
              </c:numRef>
            </c:plus>
            <c:minus>
              <c:numRef>
                <c:f>Sheet1!$B$6:$G$6</c:f>
                <c:numCache>
                  <c:formatCode>General</c:formatCode>
                  <c:ptCount val="6"/>
                  <c:pt idx="0">
                    <c:v>1570</c:v>
                  </c:pt>
                  <c:pt idx="1">
                    <c:v>1585</c:v>
                  </c:pt>
                  <c:pt idx="2">
                    <c:v>736</c:v>
                  </c:pt>
                  <c:pt idx="3">
                    <c:v>2011</c:v>
                  </c:pt>
                  <c:pt idx="4">
                    <c:v>1176</c:v>
                  </c:pt>
                  <c:pt idx="5">
                    <c:v>2168.7247700000007</c:v>
                  </c:pt>
                </c:numCache>
              </c:numRef>
            </c:minus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7530</c:v>
                </c:pt>
                <c:pt idx="1">
                  <c:v>6625</c:v>
                </c:pt>
                <c:pt idx="2">
                  <c:v>7882</c:v>
                </c:pt>
                <c:pt idx="3">
                  <c:v>16111</c:v>
                </c:pt>
                <c:pt idx="4">
                  <c:v>13302</c:v>
                </c:pt>
                <c:pt idx="5">
                  <c:v>34479.642630000002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3-485A-BA32-3DE8C835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12064"/>
        <c:axId val="240912456"/>
      </c:lineChart>
      <c:catAx>
        <c:axId val="2409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12456"/>
        <c:crosses val="autoZero"/>
        <c:auto val="1"/>
        <c:lblAlgn val="ctr"/>
        <c:lblOffset val="100"/>
        <c:noMultiLvlLbl val="0"/>
      </c:catAx>
      <c:valAx>
        <c:axId val="240912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12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Speckled</a:t>
            </a:r>
            <a:r>
              <a:rPr lang="en-US" baseline="0"/>
              <a:t> Dace - </a:t>
            </a:r>
            <a:r>
              <a:rPr lang="en-US"/>
              <a:t>Reach 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Sheet1!$B$14:$G$14</c:f>
                <c:numCache>
                  <c:formatCode>General</c:formatCode>
                  <c:ptCount val="6"/>
                  <c:pt idx="0">
                    <c:v>541</c:v>
                  </c:pt>
                  <c:pt idx="1">
                    <c:v>538</c:v>
                  </c:pt>
                  <c:pt idx="2">
                    <c:v>575</c:v>
                  </c:pt>
                  <c:pt idx="3">
                    <c:v>663</c:v>
                  </c:pt>
                  <c:pt idx="4">
                    <c:v>1509</c:v>
                  </c:pt>
                  <c:pt idx="5">
                    <c:v>1139.937407999998</c:v>
                  </c:pt>
                </c:numCache>
              </c:numRef>
            </c:plus>
            <c:minus>
              <c:numRef>
                <c:f>Sheet1!$B$15:$G$15</c:f>
                <c:numCache>
                  <c:formatCode>General</c:formatCode>
                  <c:ptCount val="6"/>
                  <c:pt idx="0">
                    <c:v>209</c:v>
                  </c:pt>
                  <c:pt idx="1">
                    <c:v>140</c:v>
                  </c:pt>
                  <c:pt idx="2">
                    <c:v>259</c:v>
                  </c:pt>
                  <c:pt idx="3">
                    <c:v>372</c:v>
                  </c:pt>
                  <c:pt idx="4">
                    <c:v>891</c:v>
                  </c:pt>
                  <c:pt idx="5">
                    <c:v>831.42378910000116</c:v>
                  </c:pt>
                </c:numCache>
              </c:numRef>
            </c:minus>
          </c:errBars>
          <c:cat>
            <c:strRef>
              <c:f>Sheet1!$B$12:$G$12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631</c:v>
                </c:pt>
                <c:pt idx="1">
                  <c:v>375</c:v>
                </c:pt>
                <c:pt idx="2">
                  <c:v>1329</c:v>
                </c:pt>
                <c:pt idx="3">
                  <c:v>3351</c:v>
                </c:pt>
                <c:pt idx="4">
                  <c:v>4989</c:v>
                </c:pt>
                <c:pt idx="5">
                  <c:v>13682.799035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D-4366-9D1B-7C6BFFCF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13240"/>
        <c:axId val="241306920"/>
      </c:lineChart>
      <c:catAx>
        <c:axId val="2409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06920"/>
        <c:crosses val="autoZero"/>
        <c:auto val="1"/>
        <c:lblAlgn val="ctr"/>
        <c:lblOffset val="100"/>
        <c:noMultiLvlLbl val="0"/>
      </c:catAx>
      <c:valAx>
        <c:axId val="241306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091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Speckled Dace - Reach 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Sheet1!$B$24:$G$24</c:f>
                <c:numCache>
                  <c:formatCode>General</c:formatCode>
                  <c:ptCount val="6"/>
                  <c:pt idx="0">
                    <c:v>43</c:v>
                  </c:pt>
                  <c:pt idx="2">
                    <c:v>35</c:v>
                  </c:pt>
                  <c:pt idx="3">
                    <c:v>48</c:v>
                  </c:pt>
                  <c:pt idx="4">
                    <c:v>192</c:v>
                  </c:pt>
                  <c:pt idx="5">
                    <c:v>75.471148999999997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7</c:v>
                  </c:pt>
                  <c:pt idx="2">
                    <c:v>14</c:v>
                  </c:pt>
                  <c:pt idx="3">
                    <c:v>9</c:v>
                  </c:pt>
                  <c:pt idx="4">
                    <c:v>79</c:v>
                  </c:pt>
                  <c:pt idx="5">
                    <c:v>25.939758800000021</c:v>
                  </c:pt>
                </c:numCache>
              </c:numRef>
            </c:minus>
          </c:errBars>
          <c:cat>
            <c:strRef>
              <c:f>Sheet1!$B$31:$F$31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58</c:v>
                </c:pt>
                <c:pt idx="3">
                  <c:v>49</c:v>
                </c:pt>
                <c:pt idx="4">
                  <c:v>345</c:v>
                </c:pt>
                <c:pt idx="5">
                  <c:v>197.16601310000001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8-4EA7-8410-BE372B7A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07704"/>
        <c:axId val="241308096"/>
      </c:lineChart>
      <c:catAx>
        <c:axId val="24130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08096"/>
        <c:crosses val="autoZero"/>
        <c:auto val="1"/>
        <c:lblAlgn val="ctr"/>
        <c:lblOffset val="100"/>
        <c:noMultiLvlLbl val="0"/>
      </c:catAx>
      <c:valAx>
        <c:axId val="241308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0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Speckled Dace - All Reaches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Sheet1!$B$47:$F$47</c:f>
                <c:numCache>
                  <c:formatCode>General</c:formatCode>
                  <c:ptCount val="5"/>
                  <c:pt idx="0">
                    <c:v>2962</c:v>
                  </c:pt>
                  <c:pt idx="1">
                    <c:v>3313</c:v>
                  </c:pt>
                  <c:pt idx="2">
                    <c:v>1648</c:v>
                  </c:pt>
                  <c:pt idx="3">
                    <c:v>3491</c:v>
                  </c:pt>
                  <c:pt idx="4">
                    <c:v>3158</c:v>
                  </c:pt>
                </c:numCache>
              </c:numRef>
            </c:plus>
            <c:minus>
              <c:numRef>
                <c:f>Sheet1!$B$48:$F$48</c:f>
                <c:numCache>
                  <c:formatCode>General</c:formatCode>
                  <c:ptCount val="5"/>
                  <c:pt idx="0">
                    <c:v>1786</c:v>
                  </c:pt>
                  <c:pt idx="1">
                    <c:v>1726</c:v>
                  </c:pt>
                  <c:pt idx="2">
                    <c:v>1009</c:v>
                  </c:pt>
                  <c:pt idx="3">
                    <c:v>2392</c:v>
                  </c:pt>
                  <c:pt idx="4">
                    <c:v>2146</c:v>
                  </c:pt>
                </c:numCache>
              </c:numRef>
            </c:minus>
          </c:errBars>
          <c:cat>
            <c:strRef>
              <c:f>Sheet1!$B$45:$G$45</c:f>
              <c:strCache>
                <c:ptCount val="5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</c:strCache>
            </c:strRef>
          </c:cat>
          <c:val>
            <c:numRef>
              <c:f>Sheet1!$B$46:$G$46</c:f>
              <c:numCache>
                <c:formatCode>General</c:formatCode>
                <c:ptCount val="6"/>
                <c:pt idx="0">
                  <c:v>8176</c:v>
                </c:pt>
                <c:pt idx="1">
                  <c:v>7001</c:v>
                </c:pt>
                <c:pt idx="2">
                  <c:v>9269</c:v>
                </c:pt>
                <c:pt idx="3">
                  <c:v>19511</c:v>
                </c:pt>
                <c:pt idx="4">
                  <c:v>18636</c:v>
                </c:pt>
                <c:pt idx="5">
                  <c:v>48359.607678100001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5-4BF4-94F1-BF90945A6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08880"/>
        <c:axId val="241309272"/>
      </c:lineChart>
      <c:catAx>
        <c:axId val="2413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41309272"/>
        <c:crosses val="autoZero"/>
        <c:auto val="1"/>
        <c:lblAlgn val="ctr"/>
        <c:lblOffset val="100"/>
        <c:noMultiLvlLbl val="0"/>
      </c:catAx>
      <c:valAx>
        <c:axId val="241309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08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Speckled</a:t>
            </a:r>
            <a:r>
              <a:rPr lang="en-US" baseline="0"/>
              <a:t> Dace</a:t>
            </a:r>
            <a:endParaRPr lang="en-US"/>
          </a:p>
        </c:rich>
      </c:tx>
      <c:layout>
        <c:manualLayout>
          <c:xMode val="edge"/>
          <c:yMode val="edge"/>
          <c:x val="0.38873600174978135"/>
          <c:y val="0.101851851851851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Reach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7530</c:v>
                </c:pt>
                <c:pt idx="1">
                  <c:v>6625</c:v>
                </c:pt>
                <c:pt idx="2">
                  <c:v>7882</c:v>
                </c:pt>
                <c:pt idx="3">
                  <c:v>16111</c:v>
                </c:pt>
                <c:pt idx="4">
                  <c:v>13302</c:v>
                </c:pt>
                <c:pt idx="5">
                  <c:v>34479.642630000002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5-475D-93CD-9FBEBBE7BD9D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Reach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631</c:v>
                </c:pt>
                <c:pt idx="1">
                  <c:v>375</c:v>
                </c:pt>
                <c:pt idx="2">
                  <c:v>1329</c:v>
                </c:pt>
                <c:pt idx="3">
                  <c:v>3351</c:v>
                </c:pt>
                <c:pt idx="4">
                  <c:v>4989</c:v>
                </c:pt>
                <c:pt idx="5">
                  <c:v>13682.799035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5-475D-93CD-9FBEBBE7BD9D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Reach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Sheet1!$B$47:$G$47</c:f>
                <c:numCache>
                  <c:formatCode>General</c:formatCode>
                  <c:ptCount val="6"/>
                  <c:pt idx="0">
                    <c:v>2962</c:v>
                  </c:pt>
                  <c:pt idx="1">
                    <c:v>3313</c:v>
                  </c:pt>
                  <c:pt idx="2">
                    <c:v>1648</c:v>
                  </c:pt>
                  <c:pt idx="3">
                    <c:v>3491</c:v>
                  </c:pt>
                  <c:pt idx="4">
                    <c:v>3158</c:v>
                  </c:pt>
                  <c:pt idx="5">
                    <c:v>3845.6949270000041</c:v>
                  </c:pt>
                </c:numCache>
              </c:numRef>
            </c:plus>
            <c:minus>
              <c:numRef>
                <c:f>Sheet1!$B$48:$G$48</c:f>
                <c:numCache>
                  <c:formatCode>General</c:formatCode>
                  <c:ptCount val="6"/>
                  <c:pt idx="0">
                    <c:v>1786</c:v>
                  </c:pt>
                  <c:pt idx="1">
                    <c:v>1726</c:v>
                  </c:pt>
                  <c:pt idx="2">
                    <c:v>1009</c:v>
                  </c:pt>
                  <c:pt idx="3">
                    <c:v>2392</c:v>
                  </c:pt>
                  <c:pt idx="4">
                    <c:v>2146</c:v>
                  </c:pt>
                  <c:pt idx="5">
                    <c:v>3026.0883179000011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2012-13</c:v>
                </c:pt>
                <c:pt idx="1">
                  <c:v>2013-14</c:v>
                </c:pt>
                <c:pt idx="2">
                  <c:v>2014-15</c:v>
                </c:pt>
                <c:pt idx="3">
                  <c:v>2015-16</c:v>
                </c:pt>
                <c:pt idx="4">
                  <c:v>2016-17</c:v>
                </c:pt>
                <c:pt idx="5">
                  <c:v>2017-18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58</c:v>
                </c:pt>
                <c:pt idx="3">
                  <c:v>49</c:v>
                </c:pt>
                <c:pt idx="4">
                  <c:v>345</c:v>
                </c:pt>
                <c:pt idx="5">
                  <c:v>197.16601310000001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5-475D-93CD-9FBEBBE7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956928"/>
        <c:axId val="241957320"/>
      </c:barChart>
      <c:catAx>
        <c:axId val="2419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7320"/>
        <c:crosses val="autoZero"/>
        <c:auto val="1"/>
        <c:lblAlgn val="ctr"/>
        <c:lblOffset val="100"/>
        <c:noMultiLvlLbl val="0"/>
      </c:catAx>
      <c:valAx>
        <c:axId val="241957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Abundance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6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18985126859138"/>
          <c:y val="0.12355242053076698"/>
          <c:w val="0.1241434820647419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90487</xdr:rowOff>
    </xdr:from>
    <xdr:to>
      <xdr:col>14</xdr:col>
      <xdr:colOff>504825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19</xdr:row>
      <xdr:rowOff>52387</xdr:rowOff>
    </xdr:from>
    <xdr:to>
      <xdr:col>14</xdr:col>
      <xdr:colOff>495300</xdr:colOff>
      <xdr:row>33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235744</xdr:colOff>
      <xdr:row>34</xdr:row>
      <xdr:rowOff>35719</xdr:rowOff>
    </xdr:from>
    <xdr:to>
      <xdr:col>14</xdr:col>
      <xdr:colOff>540544</xdr:colOff>
      <xdr:row>48</xdr:row>
      <xdr:rowOff>111919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107157</xdr:colOff>
      <xdr:row>4</xdr:row>
      <xdr:rowOff>134542</xdr:rowOff>
    </xdr:from>
    <xdr:to>
      <xdr:col>22</xdr:col>
      <xdr:colOff>428626</xdr:colOff>
      <xdr:row>19</xdr:row>
      <xdr:rowOff>20242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114300</xdr:colOff>
      <xdr:row>20</xdr:row>
      <xdr:rowOff>152400</xdr:rowOff>
    </xdr:from>
    <xdr:to>
      <xdr:col>22</xdr:col>
      <xdr:colOff>419100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5"/>
  <sheetViews>
    <sheetView tabSelected="1" topLeftCell="A19" zoomScale="80" zoomScaleNormal="80" workbookViewId="0">
      <selection activeCell="K2" sqref="K2"/>
    </sheetView>
  </sheetViews>
  <sheetFormatPr defaultRowHeight="15" x14ac:dyDescent="0.25"/>
  <cols>
    <col min="1" max="1" width="11" bestFit="1" customWidth="1"/>
  </cols>
  <sheetData>
    <row r="2" spans="1:8" x14ac:dyDescent="0.25">
      <c r="B2" t="s">
        <v>0</v>
      </c>
    </row>
    <row r="3" spans="1:8" x14ac:dyDescent="0.25">
      <c r="B3" t="s">
        <v>12</v>
      </c>
      <c r="C3" t="s">
        <v>13</v>
      </c>
      <c r="D3" t="s">
        <v>14</v>
      </c>
      <c r="E3" t="s">
        <v>15</v>
      </c>
      <c r="F3" t="s">
        <v>17</v>
      </c>
      <c r="G3" t="s">
        <v>18</v>
      </c>
    </row>
    <row r="4" spans="1:8" x14ac:dyDescent="0.25">
      <c r="A4" t="s">
        <v>5</v>
      </c>
      <c r="B4">
        <v>7530</v>
      </c>
      <c r="C4">
        <v>6625</v>
      </c>
      <c r="D4">
        <v>7882</v>
      </c>
      <c r="E4">
        <v>16111</v>
      </c>
      <c r="F4">
        <v>13302</v>
      </c>
      <c r="G4" s="10">
        <v>34479.642630000002</v>
      </c>
      <c r="H4" s="1" t="s">
        <v>9</v>
      </c>
    </row>
    <row r="5" spans="1:8" x14ac:dyDescent="0.25">
      <c r="A5" t="s">
        <v>10</v>
      </c>
      <c r="B5">
        <f>B7-B4</f>
        <v>2378</v>
      </c>
      <c r="C5">
        <f t="shared" ref="C5:E5" si="0">C7-C4</f>
        <v>2776</v>
      </c>
      <c r="D5">
        <f t="shared" si="0"/>
        <v>1038</v>
      </c>
      <c r="E5">
        <f t="shared" si="0"/>
        <v>2780</v>
      </c>
      <c r="F5">
        <f t="shared" ref="F5:G5" si="1">F7-F4</f>
        <v>1457</v>
      </c>
      <c r="G5" s="12">
        <f t="shared" si="1"/>
        <v>2630.2863700000016</v>
      </c>
      <c r="H5" s="1"/>
    </row>
    <row r="6" spans="1:8" x14ac:dyDescent="0.25">
      <c r="A6" t="s">
        <v>11</v>
      </c>
      <c r="B6">
        <f>B4-B8</f>
        <v>1570</v>
      </c>
      <c r="C6">
        <f t="shared" ref="C6:E6" si="2">C4-C8</f>
        <v>1585</v>
      </c>
      <c r="D6">
        <f t="shared" si="2"/>
        <v>736</v>
      </c>
      <c r="E6">
        <f t="shared" si="2"/>
        <v>2011</v>
      </c>
      <c r="F6">
        <f t="shared" ref="F6:G6" si="3">F4-F8</f>
        <v>1176</v>
      </c>
      <c r="G6" s="12">
        <f t="shared" si="3"/>
        <v>2168.7247700000007</v>
      </c>
      <c r="H6" s="1"/>
    </row>
    <row r="7" spans="1:8" x14ac:dyDescent="0.25">
      <c r="A7" t="s">
        <v>7</v>
      </c>
      <c r="B7">
        <v>9908</v>
      </c>
      <c r="C7">
        <v>9401</v>
      </c>
      <c r="D7">
        <v>8920</v>
      </c>
      <c r="E7">
        <v>18891</v>
      </c>
      <c r="F7">
        <v>14759</v>
      </c>
      <c r="G7" s="12">
        <v>37109.929000000004</v>
      </c>
    </row>
    <row r="8" spans="1:8" x14ac:dyDescent="0.25">
      <c r="A8" t="s">
        <v>8</v>
      </c>
      <c r="B8">
        <v>5960</v>
      </c>
      <c r="C8">
        <v>5040</v>
      </c>
      <c r="D8">
        <v>7146</v>
      </c>
      <c r="E8">
        <v>14100</v>
      </c>
      <c r="F8">
        <v>12126</v>
      </c>
      <c r="G8" s="11">
        <v>32310.917860000001</v>
      </c>
    </row>
    <row r="9" spans="1:8" x14ac:dyDescent="0.25">
      <c r="A9" t="s">
        <v>6</v>
      </c>
      <c r="B9">
        <v>2756</v>
      </c>
      <c r="C9">
        <v>2978</v>
      </c>
      <c r="D9">
        <v>2818</v>
      </c>
      <c r="E9">
        <v>3011</v>
      </c>
      <c r="F9">
        <v>2761</v>
      </c>
    </row>
    <row r="10" spans="1:8" x14ac:dyDescent="0.25">
      <c r="F10">
        <f>(F4-B4)/F4</f>
        <v>0.43391971132160578</v>
      </c>
    </row>
    <row r="11" spans="1:8" x14ac:dyDescent="0.25">
      <c r="B11" t="s">
        <v>4</v>
      </c>
      <c r="F11">
        <f>F4-B4</f>
        <v>5772</v>
      </c>
      <c r="G11">
        <f>(F11/B4)*100</f>
        <v>76.653386454183277</v>
      </c>
    </row>
    <row r="12" spans="1:8" x14ac:dyDescent="0.25">
      <c r="B12" t="s">
        <v>12</v>
      </c>
      <c r="C12" t="s">
        <v>13</v>
      </c>
      <c r="D12" t="s">
        <v>14</v>
      </c>
      <c r="E12" t="s">
        <v>15</v>
      </c>
      <c r="F12" t="s">
        <v>17</v>
      </c>
      <c r="G12" t="s">
        <v>18</v>
      </c>
    </row>
    <row r="13" spans="1:8" x14ac:dyDescent="0.25">
      <c r="A13" t="s">
        <v>5</v>
      </c>
      <c r="B13" s="2">
        <v>631</v>
      </c>
      <c r="C13">
        <v>375</v>
      </c>
      <c r="D13">
        <v>1329</v>
      </c>
      <c r="E13">
        <v>3351</v>
      </c>
      <c r="F13">
        <v>4989</v>
      </c>
      <c r="G13" s="7">
        <v>13682.799035</v>
      </c>
    </row>
    <row r="14" spans="1:8" x14ac:dyDescent="0.25">
      <c r="A14" t="s">
        <v>10</v>
      </c>
      <c r="B14" s="2">
        <f>B16-B13</f>
        <v>541</v>
      </c>
      <c r="C14">
        <f t="shared" ref="C14" si="4">C16-C13</f>
        <v>538</v>
      </c>
      <c r="D14">
        <f t="shared" ref="D14" si="5">D16-D13</f>
        <v>575</v>
      </c>
      <c r="E14">
        <f t="shared" ref="E14:F14" si="6">E16-E13</f>
        <v>663</v>
      </c>
      <c r="F14">
        <f t="shared" si="6"/>
        <v>1509</v>
      </c>
      <c r="G14" s="9">
        <f t="shared" ref="G14" si="7">G16-G13</f>
        <v>1139.937407999998</v>
      </c>
    </row>
    <row r="15" spans="1:8" x14ac:dyDescent="0.25">
      <c r="A15" t="s">
        <v>11</v>
      </c>
      <c r="B15" s="2">
        <f>B13-B17</f>
        <v>209</v>
      </c>
      <c r="C15">
        <f t="shared" ref="C15:E15" si="8">C13-C17</f>
        <v>140</v>
      </c>
      <c r="D15">
        <f t="shared" si="8"/>
        <v>259</v>
      </c>
      <c r="E15">
        <f t="shared" si="8"/>
        <v>372</v>
      </c>
      <c r="F15">
        <f t="shared" ref="F15:G15" si="9">F13-F17</f>
        <v>891</v>
      </c>
      <c r="G15" s="9">
        <f t="shared" si="9"/>
        <v>831.42378910000116</v>
      </c>
    </row>
    <row r="16" spans="1:8" x14ac:dyDescent="0.25">
      <c r="A16" t="s">
        <v>7</v>
      </c>
      <c r="B16" s="2">
        <v>1172</v>
      </c>
      <c r="C16">
        <v>913</v>
      </c>
      <c r="D16">
        <v>1904</v>
      </c>
      <c r="E16">
        <v>4014</v>
      </c>
      <c r="F16">
        <v>6498</v>
      </c>
      <c r="G16" s="9">
        <v>14822.736442999998</v>
      </c>
    </row>
    <row r="17" spans="1:7" x14ac:dyDescent="0.25">
      <c r="A17" t="s">
        <v>8</v>
      </c>
      <c r="B17" s="2">
        <v>422</v>
      </c>
      <c r="C17">
        <v>235</v>
      </c>
      <c r="D17">
        <v>1070</v>
      </c>
      <c r="E17">
        <v>2979</v>
      </c>
      <c r="F17">
        <v>4098</v>
      </c>
      <c r="G17" s="8">
        <v>12851.375245899999</v>
      </c>
    </row>
    <row r="18" spans="1:7" x14ac:dyDescent="0.25">
      <c r="A18" t="s">
        <v>6</v>
      </c>
      <c r="B18" s="2">
        <v>3752</v>
      </c>
      <c r="C18">
        <v>4344</v>
      </c>
      <c r="D18">
        <v>4511</v>
      </c>
      <c r="E18">
        <v>4500</v>
      </c>
      <c r="F18">
        <v>3814</v>
      </c>
    </row>
    <row r="19" spans="1:7" x14ac:dyDescent="0.25">
      <c r="D19">
        <f>(F13-B13)/B13</f>
        <v>6.9064976228209192</v>
      </c>
      <c r="F19">
        <f>(F13-B13)/F13</f>
        <v>0.8735217478452596</v>
      </c>
    </row>
    <row r="20" spans="1:7" x14ac:dyDescent="0.25">
      <c r="F20">
        <f>F13-B13</f>
        <v>4358</v>
      </c>
    </row>
    <row r="21" spans="1:7" x14ac:dyDescent="0.25">
      <c r="B21" t="s">
        <v>3</v>
      </c>
      <c r="F21">
        <f>(F20/B13)*100</f>
        <v>690.64976228209196</v>
      </c>
    </row>
    <row r="22" spans="1:7" x14ac:dyDescent="0.25">
      <c r="B22" t="s">
        <v>12</v>
      </c>
      <c r="C22" t="s">
        <v>13</v>
      </c>
      <c r="D22" t="s">
        <v>14</v>
      </c>
      <c r="E22" t="s">
        <v>15</v>
      </c>
      <c r="F22" t="s">
        <v>17</v>
      </c>
      <c r="G22" t="s">
        <v>18</v>
      </c>
    </row>
    <row r="23" spans="1:7" x14ac:dyDescent="0.25">
      <c r="A23" t="s">
        <v>5</v>
      </c>
      <c r="B23">
        <v>15</v>
      </c>
      <c r="C23">
        <v>1</v>
      </c>
      <c r="D23">
        <v>58</v>
      </c>
      <c r="E23">
        <v>49</v>
      </c>
      <c r="F23">
        <v>345</v>
      </c>
      <c r="G23" s="4">
        <v>197.16601310000001</v>
      </c>
    </row>
    <row r="24" spans="1:7" x14ac:dyDescent="0.25">
      <c r="A24" t="s">
        <v>10</v>
      </c>
      <c r="B24">
        <f t="shared" ref="B24:D24" si="10">B26-B23</f>
        <v>43</v>
      </c>
      <c r="D24">
        <f t="shared" si="10"/>
        <v>35</v>
      </c>
      <c r="E24">
        <f t="shared" ref="E24:F24" si="11">E26-E23</f>
        <v>48</v>
      </c>
      <c r="F24">
        <f t="shared" si="11"/>
        <v>192</v>
      </c>
      <c r="G24" s="9">
        <f t="shared" ref="G24" si="12">G26-G23</f>
        <v>75.471148999999997</v>
      </c>
    </row>
    <row r="25" spans="1:7" x14ac:dyDescent="0.25">
      <c r="A25" t="s">
        <v>11</v>
      </c>
      <c r="B25">
        <f t="shared" ref="B25" si="13">B23-B27</f>
        <v>7</v>
      </c>
      <c r="D25">
        <f t="shared" ref="D25:E25" si="14">D23-D27</f>
        <v>14</v>
      </c>
      <c r="E25">
        <f t="shared" si="14"/>
        <v>9</v>
      </c>
      <c r="F25">
        <f t="shared" ref="F25:G25" si="15">F23-F27</f>
        <v>79</v>
      </c>
      <c r="G25" s="9">
        <f t="shared" si="15"/>
        <v>25.939758800000021</v>
      </c>
    </row>
    <row r="26" spans="1:7" x14ac:dyDescent="0.25">
      <c r="A26" t="s">
        <v>7</v>
      </c>
      <c r="B26">
        <v>58</v>
      </c>
      <c r="C26">
        <v>0</v>
      </c>
      <c r="D26">
        <v>93</v>
      </c>
      <c r="E26">
        <v>97</v>
      </c>
      <c r="F26">
        <v>537</v>
      </c>
      <c r="G26" s="6">
        <v>272.63716210000001</v>
      </c>
    </row>
    <row r="27" spans="1:7" x14ac:dyDescent="0.25">
      <c r="A27" t="s">
        <v>8</v>
      </c>
      <c r="B27">
        <v>8</v>
      </c>
      <c r="C27">
        <v>0</v>
      </c>
      <c r="D27">
        <v>44</v>
      </c>
      <c r="E27">
        <v>40</v>
      </c>
      <c r="F27">
        <v>266</v>
      </c>
      <c r="G27" s="5">
        <v>171.22625429999999</v>
      </c>
    </row>
    <row r="28" spans="1:7" x14ac:dyDescent="0.25">
      <c r="A28" t="s">
        <v>6</v>
      </c>
      <c r="D28">
        <v>2816</v>
      </c>
      <c r="E28">
        <v>2776</v>
      </c>
    </row>
    <row r="29" spans="1:7" x14ac:dyDescent="0.25">
      <c r="F29">
        <f>(F23-B23)/F23</f>
        <v>0.95652173913043481</v>
      </c>
      <c r="G29">
        <f>F23-B23</f>
        <v>330</v>
      </c>
    </row>
    <row r="30" spans="1:7" x14ac:dyDescent="0.25">
      <c r="B30" t="s">
        <v>2</v>
      </c>
      <c r="G30">
        <f>(G29/B23)*100</f>
        <v>2200</v>
      </c>
    </row>
    <row r="31" spans="1:7" x14ac:dyDescent="0.25">
      <c r="B31" t="s">
        <v>12</v>
      </c>
      <c r="C31" t="s">
        <v>13</v>
      </c>
      <c r="D31" t="s">
        <v>14</v>
      </c>
      <c r="E31" t="s">
        <v>15</v>
      </c>
      <c r="F31" t="s">
        <v>17</v>
      </c>
    </row>
    <row r="32" spans="1:7" x14ac:dyDescent="0.25">
      <c r="A32" t="s">
        <v>5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7" x14ac:dyDescent="0.25">
      <c r="A33" t="s">
        <v>7</v>
      </c>
    </row>
    <row r="34" spans="1:7" x14ac:dyDescent="0.25">
      <c r="A34" t="s">
        <v>8</v>
      </c>
    </row>
    <row r="35" spans="1:7" x14ac:dyDescent="0.25">
      <c r="A35" t="s">
        <v>6</v>
      </c>
    </row>
    <row r="37" spans="1:7" x14ac:dyDescent="0.25">
      <c r="B37" t="s">
        <v>1</v>
      </c>
    </row>
    <row r="38" spans="1:7" x14ac:dyDescent="0.25">
      <c r="B38" t="s">
        <v>12</v>
      </c>
      <c r="C38" t="s">
        <v>13</v>
      </c>
      <c r="D38" t="s">
        <v>14</v>
      </c>
      <c r="E38" t="s">
        <v>15</v>
      </c>
      <c r="F38" t="s">
        <v>17</v>
      </c>
    </row>
    <row r="39" spans="1:7" x14ac:dyDescent="0.25">
      <c r="A39" t="s">
        <v>5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7" x14ac:dyDescent="0.25">
      <c r="A40" t="s">
        <v>7</v>
      </c>
    </row>
    <row r="41" spans="1:7" x14ac:dyDescent="0.25">
      <c r="A41" t="s">
        <v>8</v>
      </c>
    </row>
    <row r="42" spans="1:7" x14ac:dyDescent="0.25">
      <c r="A42" t="s">
        <v>6</v>
      </c>
    </row>
    <row r="44" spans="1:7" x14ac:dyDescent="0.25">
      <c r="B44" s="3" t="s">
        <v>16</v>
      </c>
    </row>
    <row r="45" spans="1:7" x14ac:dyDescent="0.25">
      <c r="B45" t="s">
        <v>12</v>
      </c>
      <c r="C45" t="s">
        <v>13</v>
      </c>
      <c r="D45" t="s">
        <v>14</v>
      </c>
      <c r="E45" t="s">
        <v>15</v>
      </c>
      <c r="F45" t="s">
        <v>17</v>
      </c>
    </row>
    <row r="46" spans="1:7" x14ac:dyDescent="0.25">
      <c r="A46" t="s">
        <v>5</v>
      </c>
      <c r="B46">
        <f t="shared" ref="B46:G46" si="16">B39+B32+B23+B13+B4</f>
        <v>8176</v>
      </c>
      <c r="C46">
        <f t="shared" si="16"/>
        <v>7001</v>
      </c>
      <c r="D46">
        <f t="shared" si="16"/>
        <v>9269</v>
      </c>
      <c r="E46">
        <f t="shared" si="16"/>
        <v>19511</v>
      </c>
      <c r="F46">
        <f t="shared" si="16"/>
        <v>18636</v>
      </c>
      <c r="G46" s="12">
        <f t="shared" si="16"/>
        <v>48359.607678100001</v>
      </c>
    </row>
    <row r="47" spans="1:7" x14ac:dyDescent="0.25">
      <c r="A47" t="s">
        <v>10</v>
      </c>
      <c r="B47">
        <f>B49-B46</f>
        <v>2962</v>
      </c>
      <c r="C47">
        <f t="shared" ref="C47:D47" si="17">C49-C46</f>
        <v>3313</v>
      </c>
      <c r="D47">
        <f t="shared" si="17"/>
        <v>1648</v>
      </c>
      <c r="E47">
        <f>E49-E46</f>
        <v>3491</v>
      </c>
      <c r="F47">
        <f>F49-F46</f>
        <v>3158</v>
      </c>
      <c r="G47" s="12">
        <f>G49-G46</f>
        <v>3845.6949270000041</v>
      </c>
    </row>
    <row r="48" spans="1:7" x14ac:dyDescent="0.25">
      <c r="A48" t="s">
        <v>11</v>
      </c>
      <c r="B48">
        <f>B46-B50</f>
        <v>1786</v>
      </c>
      <c r="C48">
        <f t="shared" ref="C48:E48" si="18">C46-C50</f>
        <v>1726</v>
      </c>
      <c r="D48">
        <f t="shared" si="18"/>
        <v>1009</v>
      </c>
      <c r="E48">
        <f t="shared" si="18"/>
        <v>2392</v>
      </c>
      <c r="F48">
        <f t="shared" ref="F48:G48" si="19">F46-F50</f>
        <v>2146</v>
      </c>
      <c r="G48" s="12">
        <f t="shared" si="19"/>
        <v>3026.0883179000011</v>
      </c>
    </row>
    <row r="49" spans="1:7" x14ac:dyDescent="0.25">
      <c r="A49" t="s">
        <v>7</v>
      </c>
      <c r="B49">
        <f>B26+B16+B7</f>
        <v>11138</v>
      </c>
      <c r="C49">
        <f t="shared" ref="C49:D49" si="20">C26+C16+C7</f>
        <v>10314</v>
      </c>
      <c r="D49">
        <f t="shared" si="20"/>
        <v>10917</v>
      </c>
      <c r="E49">
        <f>E26+E16+E7</f>
        <v>23002</v>
      </c>
      <c r="F49">
        <f>F26+F16+F7</f>
        <v>21794</v>
      </c>
      <c r="G49" s="12">
        <f>G26+G16+G7</f>
        <v>52205.302605100005</v>
      </c>
    </row>
    <row r="50" spans="1:7" x14ac:dyDescent="0.25">
      <c r="A50" t="s">
        <v>8</v>
      </c>
      <c r="B50">
        <f>B27+B17+B8</f>
        <v>6390</v>
      </c>
      <c r="C50">
        <f t="shared" ref="C50:E50" si="21">C27+C17+C8</f>
        <v>5275</v>
      </c>
      <c r="D50">
        <f t="shared" si="21"/>
        <v>8260</v>
      </c>
      <c r="E50">
        <f t="shared" si="21"/>
        <v>17119</v>
      </c>
      <c r="F50">
        <f t="shared" ref="F50:G50" si="22">F27+F17+F8</f>
        <v>16490</v>
      </c>
      <c r="G50" s="12">
        <f t="shared" si="22"/>
        <v>45333.5193602</v>
      </c>
    </row>
    <row r="51" spans="1:7" x14ac:dyDescent="0.25">
      <c r="A51" t="s">
        <v>6</v>
      </c>
    </row>
    <row r="52" spans="1:7" x14ac:dyDescent="0.25">
      <c r="E52">
        <f>(G46-B46)/G46</f>
        <v>0.83093328518248999</v>
      </c>
    </row>
    <row r="54" spans="1:7" x14ac:dyDescent="0.25">
      <c r="E54">
        <f>F46-B46</f>
        <v>10460</v>
      </c>
      <c r="G54">
        <f>G46/B46</f>
        <v>5.9148248138576323</v>
      </c>
    </row>
    <row r="55" spans="1:7" x14ac:dyDescent="0.25">
      <c r="E55">
        <f>(E54/B46)*100</f>
        <v>127.93542074363992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Healy</dc:creator>
  <cp:lastModifiedBy>Healy, Brian</cp:lastModifiedBy>
  <dcterms:created xsi:type="dcterms:W3CDTF">2016-06-03T22:40:30Z</dcterms:created>
  <dcterms:modified xsi:type="dcterms:W3CDTF">2019-07-15T18:09:49Z</dcterms:modified>
</cp:coreProperties>
</file>