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IOLOGICAL\Flyco\LCR\Data &amp; Analysis\"/>
    </mc:Choice>
  </mc:AlternateContent>
  <bookViews>
    <workbookView xWindow="480" yWindow="30" windowWidth="24240" windowHeight="13350" activeTab="3"/>
  </bookViews>
  <sheets>
    <sheet name="Pebble Count Datasheet" sheetId="1" r:id="rId1"/>
    <sheet name="Pebble Count Data" sheetId="4" r:id="rId2"/>
    <sheet name="Pebble Count Stats" sheetId="6" r:id="rId3"/>
    <sheet name="SpC Data" sheetId="5" r:id="rId4"/>
  </sheets>
  <calcPr calcId="152511"/>
</workbook>
</file>

<file path=xl/calcChain.xml><?xml version="1.0" encoding="utf-8"?>
<calcChain xmlns="http://schemas.openxmlformats.org/spreadsheetml/2006/main">
  <c r="D94" i="4" l="1"/>
  <c r="E94" i="4"/>
  <c r="C94" i="4"/>
  <c r="C22" i="6" l="1"/>
  <c r="D22" i="6"/>
  <c r="D31" i="6" s="1"/>
  <c r="B43" i="6"/>
  <c r="B44" i="6" s="1"/>
  <c r="B45" i="6" s="1"/>
  <c r="B46" i="6" s="1"/>
  <c r="B47" i="6" s="1"/>
  <c r="B48" i="6" s="1"/>
  <c r="J40" i="6"/>
  <c r="J64" i="6" s="1"/>
  <c r="J62" i="6" s="1"/>
  <c r="J34" i="6"/>
  <c r="G34" i="6"/>
  <c r="G32" i="6"/>
  <c r="B30" i="6"/>
  <c r="B31" i="6" s="1"/>
  <c r="B32" i="6" s="1"/>
  <c r="B33" i="6" s="1"/>
  <c r="B34" i="6" s="1"/>
  <c r="G29" i="6"/>
  <c r="B29" i="6"/>
  <c r="G28" i="6"/>
  <c r="H26" i="6"/>
  <c r="K22" i="6"/>
  <c r="K26" i="6" s="1"/>
  <c r="J22" i="6"/>
  <c r="J31" i="6" s="1"/>
  <c r="I22" i="6"/>
  <c r="I31" i="6" s="1"/>
  <c r="H22" i="6"/>
  <c r="H35" i="6" s="1"/>
  <c r="G22" i="6"/>
  <c r="G36" i="6" s="1"/>
  <c r="F22" i="6"/>
  <c r="F34" i="6" s="1"/>
  <c r="E22" i="6"/>
  <c r="E29" i="6" s="1"/>
  <c r="B14" i="6"/>
  <c r="B15" i="6" s="1"/>
  <c r="B16" i="6" s="1"/>
  <c r="B17" i="6" s="1"/>
  <c r="B18" i="6" s="1"/>
  <c r="B19" i="6" s="1"/>
  <c r="I26" i="6" l="1"/>
  <c r="J28" i="6"/>
  <c r="J30" i="6"/>
  <c r="J32" i="6"/>
  <c r="J35" i="6"/>
  <c r="J26" i="6"/>
  <c r="G31" i="6"/>
  <c r="F33" i="6"/>
  <c r="I36" i="6"/>
  <c r="I28" i="6"/>
  <c r="I30" i="6"/>
  <c r="I32" i="6"/>
  <c r="I35" i="6"/>
  <c r="H27" i="6"/>
  <c r="F29" i="6"/>
  <c r="H31" i="6"/>
  <c r="H33" i="6"/>
  <c r="J36" i="6"/>
  <c r="J63" i="6"/>
  <c r="J65" i="6" s="1"/>
  <c r="J55" i="6"/>
  <c r="J27" i="6"/>
  <c r="H29" i="6"/>
  <c r="I34" i="6"/>
  <c r="I27" i="6"/>
  <c r="G26" i="6"/>
  <c r="H28" i="6"/>
  <c r="G30" i="6"/>
  <c r="H32" i="6"/>
  <c r="D30" i="6"/>
  <c r="F28" i="6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G33" i="6"/>
  <c r="G40" i="6"/>
  <c r="G27" i="6"/>
  <c r="F30" i="6"/>
  <c r="F27" i="6"/>
  <c r="F32" i="6"/>
  <c r="E30" i="6"/>
  <c r="C32" i="6"/>
  <c r="C28" i="6"/>
  <c r="J60" i="6"/>
  <c r="J58" i="6" s="1"/>
  <c r="K36" i="6"/>
  <c r="K33" i="6"/>
  <c r="K35" i="6"/>
  <c r="K29" i="6"/>
  <c r="K34" i="6"/>
  <c r="C36" i="6"/>
  <c r="H34" i="6"/>
  <c r="H30" i="6"/>
  <c r="K30" i="6"/>
  <c r="K31" i="6"/>
  <c r="C33" i="6"/>
  <c r="C34" i="6"/>
  <c r="C35" i="6"/>
  <c r="D36" i="6"/>
  <c r="I33" i="6"/>
  <c r="I29" i="6"/>
  <c r="K27" i="6"/>
  <c r="C29" i="6"/>
  <c r="C30" i="6"/>
  <c r="D33" i="6"/>
  <c r="D34" i="6"/>
  <c r="D35" i="6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J68" i="6"/>
  <c r="J33" i="6"/>
  <c r="J29" i="6"/>
  <c r="E28" i="6"/>
  <c r="D29" i="6"/>
  <c r="C31" i="6"/>
  <c r="E32" i="6"/>
  <c r="E33" i="6"/>
  <c r="E34" i="6"/>
  <c r="E35" i="6"/>
  <c r="H36" i="6"/>
  <c r="I40" i="6"/>
  <c r="J41" i="6"/>
  <c r="J42" i="6" s="1"/>
  <c r="J43" i="6" s="1"/>
  <c r="J44" i="6" s="1"/>
  <c r="J45" i="6" s="1"/>
  <c r="J46" i="6" s="1"/>
  <c r="J47" i="6" s="1"/>
  <c r="J48" i="6" s="1"/>
  <c r="J49" i="6" s="1"/>
  <c r="J50" i="6" s="1"/>
  <c r="K41" i="6"/>
  <c r="K42" i="6" s="1"/>
  <c r="K43" i="6" s="1"/>
  <c r="K44" i="6" s="1"/>
  <c r="K45" i="6" s="1"/>
  <c r="K46" i="6" s="1"/>
  <c r="K47" i="6" s="1"/>
  <c r="K48" i="6" s="1"/>
  <c r="K49" i="6" s="1"/>
  <c r="K50" i="6" s="1"/>
  <c r="K32" i="6"/>
  <c r="K28" i="6"/>
  <c r="C26" i="6"/>
  <c r="C27" i="6"/>
  <c r="D32" i="6"/>
  <c r="D28" i="6"/>
  <c r="D40" i="6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27" i="6"/>
  <c r="E40" i="6"/>
  <c r="E27" i="6"/>
  <c r="E36" i="6"/>
  <c r="E31" i="6"/>
  <c r="E26" i="6"/>
  <c r="K40" i="6"/>
  <c r="D26" i="6"/>
  <c r="C40" i="6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F35" i="6"/>
  <c r="F26" i="6"/>
  <c r="F31" i="6"/>
  <c r="G35" i="6"/>
  <c r="F36" i="6"/>
  <c r="F56" i="4"/>
  <c r="E56" i="4"/>
  <c r="C37" i="4"/>
  <c r="D37" i="4"/>
  <c r="E37" i="4"/>
  <c r="C56" i="4"/>
  <c r="D56" i="4"/>
  <c r="G41" i="6" l="1"/>
  <c r="F60" i="6"/>
  <c r="F58" i="6" s="1"/>
  <c r="F68" i="6"/>
  <c r="F66" i="6" s="1"/>
  <c r="F64" i="6"/>
  <c r="K64" i="6"/>
  <c r="K68" i="6"/>
  <c r="K60" i="6"/>
  <c r="K58" i="6" s="1"/>
  <c r="D68" i="6"/>
  <c r="D64" i="6"/>
  <c r="D60" i="6"/>
  <c r="D58" i="6" s="1"/>
  <c r="I60" i="6"/>
  <c r="I58" i="6" s="1"/>
  <c r="I68" i="6"/>
  <c r="I64" i="6"/>
  <c r="J59" i="6"/>
  <c r="J61" i="6"/>
  <c r="J54" i="6"/>
  <c r="I41" i="6"/>
  <c r="I42" i="6" s="1"/>
  <c r="I43" i="6" s="1"/>
  <c r="I44" i="6" s="1"/>
  <c r="I45" i="6" s="1"/>
  <c r="I46" i="6" s="1"/>
  <c r="I47" i="6" s="1"/>
  <c r="I48" i="6" s="1"/>
  <c r="I49" i="6" s="1"/>
  <c r="I50" i="6" s="1"/>
  <c r="F59" i="6"/>
  <c r="F61" i="6" s="1"/>
  <c r="F54" i="6" s="1"/>
  <c r="E64" i="6"/>
  <c r="E60" i="6"/>
  <c r="E58" i="6" s="1"/>
  <c r="J66" i="6"/>
  <c r="C64" i="6"/>
  <c r="C68" i="6"/>
  <c r="C60" i="6"/>
  <c r="C58" i="6" s="1"/>
  <c r="H64" i="6"/>
  <c r="H60" i="6"/>
  <c r="H58" i="6" s="1"/>
  <c r="H68" i="6"/>
  <c r="E41" i="6"/>
  <c r="E42" i="6" s="1"/>
  <c r="E43" i="6" s="1"/>
  <c r="E44" i="6" s="1"/>
  <c r="E45" i="6" s="1"/>
  <c r="E46" i="6" s="1"/>
  <c r="E47" i="6" s="1"/>
  <c r="E48" i="6" s="1"/>
  <c r="E49" i="6" s="1"/>
  <c r="E50" i="6" s="1"/>
  <c r="H18" i="4"/>
  <c r="I18" i="4"/>
  <c r="J18" i="4"/>
  <c r="K18" i="4"/>
  <c r="L18" i="4"/>
  <c r="D18" i="4"/>
  <c r="E18" i="4"/>
  <c r="F18" i="4"/>
  <c r="G18" i="4"/>
  <c r="C18" i="4"/>
  <c r="J67" i="6" l="1"/>
  <c r="J69" i="6" s="1"/>
  <c r="J56" i="6"/>
  <c r="F67" i="6"/>
  <c r="F69" i="6" s="1"/>
  <c r="F56" i="6"/>
  <c r="G42" i="6"/>
  <c r="G43" i="6" s="1"/>
  <c r="G44" i="6" s="1"/>
  <c r="G45" i="6" s="1"/>
  <c r="G46" i="6" s="1"/>
  <c r="G47" i="6" s="1"/>
  <c r="G48" i="6" s="1"/>
  <c r="G49" i="6" s="1"/>
  <c r="G50" i="6" s="1"/>
  <c r="G68" i="6"/>
  <c r="G66" i="6" s="1"/>
  <c r="G60" i="6"/>
  <c r="G58" i="6" s="1"/>
  <c r="G64" i="6"/>
  <c r="F62" i="6"/>
  <c r="E68" i="6"/>
  <c r="E66" i="6" s="1"/>
  <c r="C62" i="6"/>
  <c r="E62" i="6"/>
  <c r="K54" i="6"/>
  <c r="K61" i="6"/>
  <c r="K59" i="6"/>
  <c r="H66" i="6"/>
  <c r="K66" i="6"/>
  <c r="H62" i="6"/>
  <c r="I66" i="6"/>
  <c r="I59" i="6"/>
  <c r="I61" i="6"/>
  <c r="I54" i="6"/>
  <c r="D54" i="6"/>
  <c r="D59" i="6"/>
  <c r="D61" i="6"/>
  <c r="C54" i="6"/>
  <c r="C61" i="6"/>
  <c r="C59" i="6"/>
  <c r="D62" i="6"/>
  <c r="C66" i="6"/>
  <c r="E61" i="6"/>
  <c r="E54" i="6"/>
  <c r="E59" i="6"/>
  <c r="D66" i="6"/>
  <c r="H59" i="6"/>
  <c r="H61" i="6"/>
  <c r="H54" i="6"/>
  <c r="I62" i="6"/>
  <c r="K62" i="6"/>
  <c r="I63" i="6" l="1"/>
  <c r="I65" i="6" s="1"/>
  <c r="I55" i="6"/>
  <c r="G67" i="6"/>
  <c r="G69" i="6" s="1"/>
  <c r="G56" i="6"/>
  <c r="K63" i="6"/>
  <c r="K65" i="6" s="1"/>
  <c r="K55" i="6"/>
  <c r="I67" i="6"/>
  <c r="I69" i="6" s="1"/>
  <c r="I56" i="6"/>
  <c r="H63" i="6"/>
  <c r="H65" i="6" s="1"/>
  <c r="H55" i="6"/>
  <c r="E67" i="6"/>
  <c r="E69" i="6" s="1"/>
  <c r="E56" i="6"/>
  <c r="H67" i="6"/>
  <c r="H69" i="6" s="1"/>
  <c r="H56" i="6"/>
  <c r="E63" i="6"/>
  <c r="E65" i="6" s="1"/>
  <c r="E55" i="6"/>
  <c r="K67" i="6"/>
  <c r="K69" i="6" s="1"/>
  <c r="K56" i="6"/>
  <c r="F63" i="6"/>
  <c r="F65" i="6" s="1"/>
  <c r="F55" i="6"/>
  <c r="D67" i="6"/>
  <c r="D69" i="6" s="1"/>
  <c r="D56" i="6"/>
  <c r="C67" i="6"/>
  <c r="C69" i="6" s="1"/>
  <c r="C56" i="6"/>
  <c r="D63" i="6"/>
  <c r="D65" i="6" s="1"/>
  <c r="D55" i="6"/>
  <c r="C63" i="6"/>
  <c r="C65" i="6" s="1"/>
  <c r="C55" i="6"/>
  <c r="G59" i="6"/>
  <c r="G61" i="6"/>
  <c r="G54" i="6" s="1"/>
  <c r="G62" i="6"/>
  <c r="G63" i="6" l="1"/>
  <c r="G65" i="6" s="1"/>
  <c r="G55" i="6"/>
</calcChain>
</file>

<file path=xl/sharedStrings.xml><?xml version="1.0" encoding="utf-8"?>
<sst xmlns="http://schemas.openxmlformats.org/spreadsheetml/2006/main" count="448" uniqueCount="106">
  <si>
    <t>Size class (mm)</t>
  </si>
  <si>
    <t>&lt;2</t>
  </si>
  <si>
    <t>4-8</t>
  </si>
  <si>
    <t>8-16</t>
  </si>
  <si>
    <t>16-32</t>
  </si>
  <si>
    <t>32-64</t>
  </si>
  <si>
    <t>64-128</t>
  </si>
  <si>
    <t>128-256</t>
  </si>
  <si>
    <t>256-512</t>
  </si>
  <si>
    <t>2-4</t>
  </si>
  <si>
    <t>Category</t>
  </si>
  <si>
    <t>Travertine</t>
  </si>
  <si>
    <t>Bedrock</t>
  </si>
  <si>
    <t>Marl</t>
  </si>
  <si>
    <t>Sand</t>
  </si>
  <si>
    <t>Very fine gravel</t>
  </si>
  <si>
    <t>Medium gravel</t>
  </si>
  <si>
    <t>Coarse gravel</t>
  </si>
  <si>
    <t>Very coarse gravel</t>
  </si>
  <si>
    <t>Small boulder</t>
  </si>
  <si>
    <t>Medium boulder</t>
  </si>
  <si>
    <t>Large boulder</t>
  </si>
  <si>
    <t>&gt;1024</t>
  </si>
  <si>
    <t>512-1024</t>
  </si>
  <si>
    <t>Total</t>
  </si>
  <si>
    <t>Small    cobble</t>
  </si>
  <si>
    <t>Coyote                riffle</t>
  </si>
  <si>
    <t>Fine        gravel</t>
  </si>
  <si>
    <t>Large    cobble</t>
  </si>
  <si>
    <t>Blue Spring      riffle</t>
  </si>
  <si>
    <t>Blue Spring       pool</t>
  </si>
  <si>
    <t>Salt                    riffle</t>
  </si>
  <si>
    <t>Salt                       pool</t>
  </si>
  <si>
    <t>Confluence         riffle</t>
  </si>
  <si>
    <t>Date</t>
  </si>
  <si>
    <t>Site</t>
  </si>
  <si>
    <t>Confluence</t>
  </si>
  <si>
    <t>Habitat</t>
  </si>
  <si>
    <t>Riffle</t>
  </si>
  <si>
    <t>Run</t>
  </si>
  <si>
    <t>Riffle/Pool</t>
  </si>
  <si>
    <t>Boulders</t>
  </si>
  <si>
    <t>Coyote</t>
  </si>
  <si>
    <t>Blue Spring</t>
  </si>
  <si>
    <t>Pool</t>
  </si>
  <si>
    <t>Chute</t>
  </si>
  <si>
    <t>Salt</t>
  </si>
  <si>
    <t>RKM</t>
  </si>
  <si>
    <t>SpC (uS)</t>
  </si>
  <si>
    <t>Temp</t>
  </si>
  <si>
    <t>Confluence         run</t>
  </si>
  <si>
    <t>Boulders        riffle/pool</t>
  </si>
  <si>
    <t>Coyote                   run</t>
  </si>
  <si>
    <t>Chute    riffle/pool</t>
  </si>
  <si>
    <t>Rkm 8.91</t>
  </si>
  <si>
    <t>RB</t>
  </si>
  <si>
    <t>Rkm 8.81-8.83</t>
  </si>
  <si>
    <t>LB</t>
  </si>
  <si>
    <t>Grain size distribution spreadsheet.</t>
  </si>
  <si>
    <t>Enter in values in "Number" column</t>
  </si>
  <si>
    <t>Enter Site Name in "SITE NAME" Cell</t>
  </si>
  <si>
    <t>Everything else autofills</t>
  </si>
  <si>
    <t>If necessary, add new columns for new sampling locations, copy and paste formulas over.</t>
  </si>
  <si>
    <t>SITE NAME</t>
  </si>
  <si>
    <t>U2</t>
  </si>
  <si>
    <t>U1</t>
  </si>
  <si>
    <t>J</t>
  </si>
  <si>
    <t>T2</t>
  </si>
  <si>
    <t>T1</t>
  </si>
  <si>
    <t>D1</t>
  </si>
  <si>
    <t>D2</t>
  </si>
  <si>
    <t>D3</t>
  </si>
  <si>
    <t>D4</t>
  </si>
  <si>
    <t>Class</t>
  </si>
  <si>
    <t>Max Size (mm)</t>
  </si>
  <si>
    <t>Number</t>
  </si>
  <si>
    <t>1024-2056</t>
  </si>
  <si>
    <t>% in bin</t>
  </si>
  <si>
    <t>% finer</t>
  </si>
  <si>
    <r>
      <t>D</t>
    </r>
    <r>
      <rPr>
        <vertAlign val="subscript"/>
        <sz val="10"/>
        <rFont val="Arial"/>
        <family val="2"/>
      </rPr>
      <t>x</t>
    </r>
  </si>
  <si>
    <t>mm</t>
  </si>
  <si>
    <t>D16 size&gt;</t>
  </si>
  <si>
    <t>D16 size&lt;</t>
  </si>
  <si>
    <t>D16 %&gt;</t>
  </si>
  <si>
    <t>D16 %&lt;</t>
  </si>
  <si>
    <t>D50 size&gt;</t>
  </si>
  <si>
    <t>D50 size&lt;</t>
  </si>
  <si>
    <t>D50 %&gt;</t>
  </si>
  <si>
    <t>D50 %&lt;</t>
  </si>
  <si>
    <t>D84 size&gt;</t>
  </si>
  <si>
    <t>D84 size&lt;</t>
  </si>
  <si>
    <t>D84 %&gt;</t>
  </si>
  <si>
    <t>D84 %&lt;</t>
  </si>
  <si>
    <t>Riffle/Run</t>
  </si>
  <si>
    <t>N/A</t>
  </si>
  <si>
    <t>pH</t>
  </si>
  <si>
    <t>Time</t>
  </si>
  <si>
    <t>Notes</t>
  </si>
  <si>
    <t>pH and temp taken with Eric Moody's probe.</t>
  </si>
  <si>
    <t>Colorado Mainstem. pH and temp taken with Eric Moody's probe.</t>
  </si>
  <si>
    <t>Above Big Canyon confluence. pH and temp taken with Eric Moody's probe.</t>
  </si>
  <si>
    <t>Big Canyon. pH and temp taken with Eric Moody's probe.</t>
  </si>
  <si>
    <t>Below Big Canyon confluence. pH and temp taken with Eric Moody's probe.</t>
  </si>
  <si>
    <t>Above Blue Spring. pH and temp taken with Eric Moody's probe.</t>
  </si>
  <si>
    <t>Riffle below Blue Spring. pH and temp taken with Eric Moody's probe.</t>
  </si>
  <si>
    <t>Blue Spring outflow. pH and temp taken with Eric Moody's probe.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</si>
</sst>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Border="1"/>
    <xf numFmtId="0" fontId="2" fillId="0" borderId="1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/>
    <xf numFmtId="0" fontId="2" fillId="0" borderId="9" xfId="0" applyFont="1" applyBorder="1"/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wrapText="1"/>
    </xf>
    <xf numFmtId="49" fontId="2" fillId="0" borderId="1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right" vertical="center"/>
    </xf>
    <xf numFmtId="0" fontId="2" fillId="0" borderId="14" xfId="0" applyFont="1" applyBorder="1"/>
    <xf numFmtId="0" fontId="2" fillId="0" borderId="15" xfId="0" applyFont="1" applyBorder="1"/>
    <xf numFmtId="49" fontId="2" fillId="0" borderId="12" xfId="0" applyNumberFormat="1" applyFont="1" applyBorder="1" applyAlignment="1">
      <alignment horizontal="right" vertical="center"/>
    </xf>
    <xf numFmtId="0" fontId="2" fillId="0" borderId="11" xfId="0" applyFont="1" applyBorder="1"/>
    <xf numFmtId="0" fontId="2" fillId="0" borderId="16" xfId="0" applyFont="1" applyBorder="1"/>
    <xf numFmtId="0" fontId="1" fillId="0" borderId="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 wrapText="1"/>
    </xf>
    <xf numFmtId="1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5" fillId="0" borderId="0" xfId="1" applyNumberFormat="1" applyFont="1"/>
    <xf numFmtId="49" fontId="4" fillId="0" borderId="0" xfId="1" applyNumberFormat="1"/>
    <xf numFmtId="0" fontId="4" fillId="0" borderId="0" xfId="1"/>
    <xf numFmtId="49" fontId="4" fillId="0" borderId="0" xfId="1" applyNumberFormat="1" applyFont="1"/>
    <xf numFmtId="0" fontId="4" fillId="0" borderId="0" xfId="1" applyFont="1"/>
    <xf numFmtId="49" fontId="4" fillId="0" borderId="0" xfId="1" quotePrefix="1" applyNumberFormat="1"/>
    <xf numFmtId="0" fontId="4" fillId="0" borderId="0" xfId="1" applyNumberFormat="1" applyFont="1"/>
    <xf numFmtId="2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'Pebble Count Stats'!$A$8</c:f>
          <c:strCache>
            <c:ptCount val="1"/>
            <c:pt idx="0">
              <c:v>SITE NAME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6938792389581064"/>
          <c:y val="9.2198900843932993E-2"/>
          <c:w val="0.76122524835105265"/>
          <c:h val="0.695037867900417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'Pebble Count Stats'!$C$9</c:f>
              <c:strCache>
                <c:ptCount val="1"/>
                <c:pt idx="0">
                  <c:v>U2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Stats'!$C$40:$C$50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'Pebble Count Stats'!$D$9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Stats'!$D$40:$D$50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'Pebble Count Stats'!$E$9</c:f>
              <c:strCache>
                <c:ptCount val="1"/>
                <c:pt idx="0">
                  <c:v>J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Stats'!$E$40:$E$50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'Pebble Count Stats'!$F$9</c:f>
              <c:strCache>
                <c:ptCount val="1"/>
                <c:pt idx="0">
                  <c:v>T2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Stats'!$F$40:$F$50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'Pebble Count Stats'!$G$9</c:f>
              <c:strCache>
                <c:ptCount val="1"/>
                <c:pt idx="0">
                  <c:v>T1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Stats'!$G$40:$G$50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'Pebble Count Stats'!$H$9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Stats'!$H$40:$H$50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'Pebble Count Stats'!$I$9</c:f>
              <c:strCache>
                <c:ptCount val="1"/>
                <c:pt idx="0">
                  <c:v>D2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Stats'!$I$40:$I$50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'Pebble Count Stats'!$J$9</c:f>
              <c:strCache>
                <c:ptCount val="1"/>
                <c:pt idx="0">
                  <c:v>D3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Stats'!$J$40:$J$50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'Pebble Count Stats'!$K$9</c:f>
              <c:strCache>
                <c:ptCount val="1"/>
                <c:pt idx="0">
                  <c:v>D4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Stats'!$K$40:$K$50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1784"/>
        <c:axId val="197067224"/>
      </c:scatterChart>
      <c:valAx>
        <c:axId val="196951784"/>
        <c:scaling>
          <c:logBase val="10"/>
          <c:orientation val="minMax"/>
          <c:max val="10000"/>
        </c:scaling>
        <c:delete val="0"/>
        <c:axPos val="b"/>
        <c:minorGridlines>
          <c:spPr>
            <a:ln w="3175">
              <a:solidFill>
                <a:srgbClr val="CCCC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Grain Size (mm)</a:t>
                </a:r>
              </a:p>
            </c:rich>
          </c:tx>
          <c:layout>
            <c:manualLayout>
              <c:xMode val="edge"/>
              <c:yMode val="edge"/>
              <c:x val="0.44081676615477061"/>
              <c:y val="0.89716622631473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67224"/>
        <c:crosses val="autoZero"/>
        <c:crossBetween val="midCat"/>
        <c:majorUnit val="10"/>
        <c:minorUnit val="10"/>
      </c:valAx>
      <c:valAx>
        <c:axId val="197067224"/>
        <c:scaling>
          <c:orientation val="minMax"/>
          <c:max val="1"/>
          <c:min val="0"/>
        </c:scaling>
        <c:delete val="0"/>
        <c:axPos val="l"/>
        <c:minorGridlines>
          <c:spPr>
            <a:ln w="3175">
              <a:solidFill>
                <a:srgbClr val="CCCC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Portion Finer</a:t>
                </a:r>
              </a:p>
            </c:rich>
          </c:tx>
          <c:layout>
            <c:manualLayout>
              <c:xMode val="edge"/>
              <c:yMode val="edge"/>
              <c:x val="3.0612177797429748E-2"/>
              <c:y val="0.287235025854326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51784"/>
        <c:crosses val="autoZero"/>
        <c:crossBetween val="midCat"/>
        <c:majorUnit val="0.2"/>
        <c:minorUnit val="0.0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439958504107071"/>
          <c:y val="0.10018643018459902"/>
          <c:w val="0.1134629229661627"/>
          <c:h val="0.56343212912339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'Pebble Count Stats'!$A$8</c:f>
          <c:strCache>
            <c:ptCount val="1"/>
            <c:pt idx="0">
              <c:v>SITE NAME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6938792389581064"/>
          <c:y val="9.2198900843932993E-2"/>
          <c:w val="0.76122524835105265"/>
          <c:h val="0.695037867900417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'Pebble Count Stats'!$C$9</c:f>
              <c:strCache>
                <c:ptCount val="1"/>
                <c:pt idx="0">
                  <c:v>U2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Stats'!$C$26:$C$36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'Pebble Count Stats'!$D$9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Stats'!$D$26:$D$36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'Pebble Count Stats'!$E$9</c:f>
              <c:strCache>
                <c:ptCount val="1"/>
                <c:pt idx="0">
                  <c:v>J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Stats'!$E$26:$E$36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'Pebble Count Stats'!$F$9</c:f>
              <c:strCache>
                <c:ptCount val="1"/>
                <c:pt idx="0">
                  <c:v>T2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Stats'!$F$26:$F$36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'Pebble Count Stats'!$G$9</c:f>
              <c:strCache>
                <c:ptCount val="1"/>
                <c:pt idx="0">
                  <c:v>T1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Stats'!$G$26:$G$36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'Pebble Count Stats'!$H$9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Stats'!$H$26:$H$36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'Pebble Count Stats'!$I$9</c:f>
              <c:strCache>
                <c:ptCount val="1"/>
                <c:pt idx="0">
                  <c:v>D2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Stats'!$I$26:$I$36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'Pebble Count Stats'!$J$9</c:f>
              <c:strCache>
                <c:ptCount val="1"/>
                <c:pt idx="0">
                  <c:v>D3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Stats'!$J$26:$J$36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'Pebble Count Stats'!$K$9</c:f>
              <c:strCache>
                <c:ptCount val="1"/>
                <c:pt idx="0">
                  <c:v>D4</c:v>
                </c:pt>
              </c:strCache>
            </c:strRef>
          </c:tx>
          <c:xVal>
            <c:numRef>
              <c:f>'Pebble Count Stats'!$B$11:$B$21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2056</c:v>
                </c:pt>
              </c:numCache>
            </c:numRef>
          </c:xVal>
          <c:yVal>
            <c:numRef>
              <c:f>'Pebble Count Stats'!$K$26:$K$36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7144"/>
        <c:axId val="451386968"/>
      </c:scatterChart>
      <c:valAx>
        <c:axId val="153057144"/>
        <c:scaling>
          <c:logBase val="10"/>
          <c:orientation val="minMax"/>
          <c:max val="10000"/>
        </c:scaling>
        <c:delete val="0"/>
        <c:axPos val="b"/>
        <c:minorGridlines>
          <c:spPr>
            <a:ln w="3175">
              <a:solidFill>
                <a:srgbClr val="CCCC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Grain Size (mm)</a:t>
                </a:r>
              </a:p>
            </c:rich>
          </c:tx>
          <c:layout>
            <c:manualLayout>
              <c:xMode val="edge"/>
              <c:yMode val="edge"/>
              <c:x val="0.44081676615477061"/>
              <c:y val="0.89716622631473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386968"/>
        <c:crosses val="autoZero"/>
        <c:crossBetween val="midCat"/>
        <c:majorUnit val="10"/>
        <c:minorUnit val="10"/>
      </c:valAx>
      <c:valAx>
        <c:axId val="451386968"/>
        <c:scaling>
          <c:orientation val="minMax"/>
          <c:max val="1"/>
          <c:min val="0"/>
        </c:scaling>
        <c:delete val="0"/>
        <c:axPos val="l"/>
        <c:minorGridlines>
          <c:spPr>
            <a:ln w="3175">
              <a:solidFill>
                <a:srgbClr val="CCCC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Portion in Bin</a:t>
                </a:r>
              </a:p>
            </c:rich>
          </c:tx>
          <c:layout>
            <c:manualLayout>
              <c:xMode val="edge"/>
              <c:yMode val="edge"/>
              <c:x val="3.0612177797429748E-2"/>
              <c:y val="0.287235025854326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7144"/>
        <c:crosses val="autoZero"/>
        <c:crossBetween val="midCat"/>
        <c:majorUnit val="0.2"/>
        <c:minorUnit val="0.0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591866351479281"/>
          <c:y val="0.11347546672944951"/>
          <c:w val="0.11346292296616273"/>
          <c:h val="0.56343212912339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2014-04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'SpC Data'!$B$2:$B$13</c:f>
              <c:numCache>
                <c:formatCode>General</c:formatCode>
                <c:ptCount val="12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20.75</c:v>
                </c:pt>
              </c:numCache>
            </c:numRef>
          </c:xVal>
          <c:yVal>
            <c:numRef>
              <c:f>'SpC Data'!$C$2:$C$13</c:f>
              <c:numCache>
                <c:formatCode>General</c:formatCode>
                <c:ptCount val="12"/>
                <c:pt idx="0">
                  <c:v>4800</c:v>
                </c:pt>
                <c:pt idx="1">
                  <c:v>5090</c:v>
                </c:pt>
                <c:pt idx="2">
                  <c:v>4850</c:v>
                </c:pt>
                <c:pt idx="3">
                  <c:v>4550</c:v>
                </c:pt>
                <c:pt idx="4">
                  <c:v>4750</c:v>
                </c:pt>
                <c:pt idx="5">
                  <c:v>4750</c:v>
                </c:pt>
                <c:pt idx="6">
                  <c:v>4600</c:v>
                </c:pt>
                <c:pt idx="7">
                  <c:v>5000</c:v>
                </c:pt>
                <c:pt idx="8">
                  <c:v>4950</c:v>
                </c:pt>
                <c:pt idx="9">
                  <c:v>4550</c:v>
                </c:pt>
                <c:pt idx="10">
                  <c:v>4600</c:v>
                </c:pt>
                <c:pt idx="11">
                  <c:v>4400</c:v>
                </c:pt>
              </c:numCache>
            </c:numRef>
          </c:yVal>
          <c:smooth val="1"/>
        </c:ser>
        <c:ser>
          <c:idx val="2"/>
          <c:order val="1"/>
          <c:tx>
            <c:v>2014-05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'SpC Data'!$B$13:$B$25</c:f>
              <c:numCache>
                <c:formatCode>General</c:formatCode>
                <c:ptCount val="13"/>
                <c:pt idx="0">
                  <c:v>20.75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20.75</c:v>
                </c:pt>
                <c:pt idx="6">
                  <c:v>10.4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'SpC Data'!$C$14:$C$25</c:f>
              <c:numCache>
                <c:formatCode>General</c:formatCode>
                <c:ptCount val="12"/>
                <c:pt idx="0">
                  <c:v>4150</c:v>
                </c:pt>
                <c:pt idx="1">
                  <c:v>4850</c:v>
                </c:pt>
                <c:pt idx="2">
                  <c:v>4450</c:v>
                </c:pt>
                <c:pt idx="3">
                  <c:v>4400</c:v>
                </c:pt>
                <c:pt idx="4">
                  <c:v>4300</c:v>
                </c:pt>
                <c:pt idx="5">
                  <c:v>4850</c:v>
                </c:pt>
                <c:pt idx="6">
                  <c:v>5350</c:v>
                </c:pt>
                <c:pt idx="7">
                  <c:v>4850</c:v>
                </c:pt>
                <c:pt idx="8">
                  <c:v>5000</c:v>
                </c:pt>
                <c:pt idx="9">
                  <c:v>5050</c:v>
                </c:pt>
                <c:pt idx="10">
                  <c:v>5050</c:v>
                </c:pt>
                <c:pt idx="11">
                  <c:v>4900</c:v>
                </c:pt>
              </c:numCache>
            </c:numRef>
          </c:yVal>
          <c:smooth val="1"/>
        </c:ser>
        <c:ser>
          <c:idx val="3"/>
          <c:order val="2"/>
          <c:tx>
            <c:v>2014-09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'SpC Data'!$B$26:$B$30</c:f>
              <c:numCache>
                <c:formatCode>General</c:formatCode>
                <c:ptCount val="5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'SpC Data'!$C$27:$C$30</c:f>
              <c:numCache>
                <c:formatCode>General</c:formatCode>
                <c:ptCount val="4"/>
                <c:pt idx="0">
                  <c:v>6500</c:v>
                </c:pt>
                <c:pt idx="1">
                  <c:v>6000</c:v>
                </c:pt>
                <c:pt idx="2">
                  <c:v>5850</c:v>
                </c:pt>
                <c:pt idx="3">
                  <c:v>3450</c:v>
                </c:pt>
              </c:numCache>
            </c:numRef>
          </c:yVal>
          <c:smooth val="1"/>
        </c:ser>
        <c:ser>
          <c:idx val="4"/>
          <c:order val="3"/>
          <c:tx>
            <c:v>2014-10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'SpC Data'!$B$31:$B$40</c:f>
              <c:numCache>
                <c:formatCode>General</c:formatCode>
                <c:ptCount val="10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16.2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20.8</c:v>
                </c:pt>
              </c:numCache>
            </c:numRef>
          </c:xVal>
          <c:yVal>
            <c:numRef>
              <c:f>'SpC Data'!$C$31:$C$40</c:f>
              <c:numCache>
                <c:formatCode>General</c:formatCode>
                <c:ptCount val="10"/>
                <c:pt idx="0">
                  <c:v>4200</c:v>
                </c:pt>
                <c:pt idx="1">
                  <c:v>5000</c:v>
                </c:pt>
                <c:pt idx="2">
                  <c:v>4050</c:v>
                </c:pt>
                <c:pt idx="3">
                  <c:v>4350</c:v>
                </c:pt>
                <c:pt idx="4">
                  <c:v>4500</c:v>
                </c:pt>
                <c:pt idx="5">
                  <c:v>4650</c:v>
                </c:pt>
                <c:pt idx="6">
                  <c:v>4650</c:v>
                </c:pt>
                <c:pt idx="7">
                  <c:v>4550</c:v>
                </c:pt>
                <c:pt idx="8">
                  <c:v>4250</c:v>
                </c:pt>
                <c:pt idx="9">
                  <c:v>3900</c:v>
                </c:pt>
              </c:numCache>
            </c:numRef>
          </c:yVal>
          <c:smooth val="1"/>
        </c:ser>
        <c:ser>
          <c:idx val="5"/>
          <c:order val="4"/>
          <c:tx>
            <c:v>2015-03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'SpC Data'!$B$41:$B$52</c:f>
              <c:numCache>
                <c:formatCode>General</c:formatCode>
                <c:ptCount val="12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16.2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20.8</c:v>
                </c:pt>
              </c:numCache>
            </c:numRef>
          </c:xVal>
          <c:yVal>
            <c:numRef>
              <c:f>'SpC Data'!$C$41:$C$52</c:f>
              <c:numCache>
                <c:formatCode>General</c:formatCode>
                <c:ptCount val="12"/>
                <c:pt idx="0">
                  <c:v>3600</c:v>
                </c:pt>
                <c:pt idx="1">
                  <c:v>4450</c:v>
                </c:pt>
                <c:pt idx="2">
                  <c:v>3600</c:v>
                </c:pt>
                <c:pt idx="3">
                  <c:v>3750</c:v>
                </c:pt>
                <c:pt idx="4">
                  <c:v>3600</c:v>
                </c:pt>
                <c:pt idx="5">
                  <c:v>3500</c:v>
                </c:pt>
                <c:pt idx="6">
                  <c:v>3800</c:v>
                </c:pt>
                <c:pt idx="7">
                  <c:v>3800</c:v>
                </c:pt>
                <c:pt idx="8">
                  <c:v>3400</c:v>
                </c:pt>
                <c:pt idx="9">
                  <c:v>3200</c:v>
                </c:pt>
                <c:pt idx="10">
                  <c:v>3300</c:v>
                </c:pt>
                <c:pt idx="11">
                  <c:v>3050</c:v>
                </c:pt>
              </c:numCache>
            </c:numRef>
          </c:yVal>
          <c:smooth val="1"/>
        </c:ser>
        <c:ser>
          <c:idx val="6"/>
          <c:order val="5"/>
          <c:tx>
            <c:v>2015-04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'SpC Data'!$B$54:$B$64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16.2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20.8</c:v>
                </c:pt>
              </c:numCache>
            </c:numRef>
          </c:xVal>
          <c:yVal>
            <c:numRef>
              <c:f>'SpC Data'!$C$54:$C$64</c:f>
              <c:numCache>
                <c:formatCode>General</c:formatCode>
                <c:ptCount val="11"/>
                <c:pt idx="0">
                  <c:v>4400</c:v>
                </c:pt>
                <c:pt idx="1">
                  <c:v>4400</c:v>
                </c:pt>
                <c:pt idx="2">
                  <c:v>4500</c:v>
                </c:pt>
                <c:pt idx="3">
                  <c:v>4600</c:v>
                </c:pt>
                <c:pt idx="4">
                  <c:v>4650</c:v>
                </c:pt>
                <c:pt idx="5">
                  <c:v>4600</c:v>
                </c:pt>
                <c:pt idx="6">
                  <c:v>4650</c:v>
                </c:pt>
                <c:pt idx="7">
                  <c:v>4650</c:v>
                </c:pt>
                <c:pt idx="8">
                  <c:v>4400</c:v>
                </c:pt>
                <c:pt idx="9">
                  <c:v>4350</c:v>
                </c:pt>
                <c:pt idx="10">
                  <c:v>4050</c:v>
                </c:pt>
              </c:numCache>
            </c:numRef>
          </c:yVal>
          <c:smooth val="1"/>
        </c:ser>
        <c:ser>
          <c:idx val="7"/>
          <c:order val="6"/>
          <c:tx>
            <c:v>2015-05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'SpC Data'!$B$65:$B$76</c:f>
              <c:numCache>
                <c:formatCode>General</c:formatCode>
                <c:ptCount val="12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16.2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20.8</c:v>
                </c:pt>
              </c:numCache>
            </c:numRef>
          </c:xVal>
          <c:yVal>
            <c:numRef>
              <c:f>'SpC Data'!$C$65:$C$76</c:f>
              <c:numCache>
                <c:formatCode>General</c:formatCode>
                <c:ptCount val="12"/>
                <c:pt idx="0">
                  <c:v>5500</c:v>
                </c:pt>
                <c:pt idx="1">
                  <c:v>5250</c:v>
                </c:pt>
                <c:pt idx="2">
                  <c:v>5100</c:v>
                </c:pt>
                <c:pt idx="3">
                  <c:v>5200</c:v>
                </c:pt>
                <c:pt idx="4">
                  <c:v>5450</c:v>
                </c:pt>
                <c:pt idx="5">
                  <c:v>5350</c:v>
                </c:pt>
                <c:pt idx="6">
                  <c:v>5500</c:v>
                </c:pt>
                <c:pt idx="7">
                  <c:v>5900</c:v>
                </c:pt>
                <c:pt idx="8">
                  <c:v>5550</c:v>
                </c:pt>
                <c:pt idx="9">
                  <c:v>5050</c:v>
                </c:pt>
                <c:pt idx="10">
                  <c:v>5100</c:v>
                </c:pt>
                <c:pt idx="11">
                  <c:v>4700</c:v>
                </c:pt>
              </c:numCache>
            </c:numRef>
          </c:yVal>
          <c:smooth val="1"/>
        </c:ser>
        <c:ser>
          <c:idx val="8"/>
          <c:order val="7"/>
          <c:tx>
            <c:v>2015-06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'SpC Data'!$B$77:$B$83</c:f>
              <c:numCache>
                <c:formatCode>General</c:formatCode>
                <c:ptCount val="7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16.2</c:v>
                </c:pt>
              </c:numCache>
            </c:numRef>
          </c:xVal>
          <c:yVal>
            <c:numRef>
              <c:f>'SpC Data'!$C$77:$C$83</c:f>
              <c:numCache>
                <c:formatCode>General</c:formatCode>
                <c:ptCount val="7"/>
                <c:pt idx="0">
                  <c:v>5050</c:v>
                </c:pt>
                <c:pt idx="1">
                  <c:v>5300</c:v>
                </c:pt>
                <c:pt idx="2">
                  <c:v>5250</c:v>
                </c:pt>
                <c:pt idx="3">
                  <c:v>5300</c:v>
                </c:pt>
                <c:pt idx="4">
                  <c:v>5450</c:v>
                </c:pt>
                <c:pt idx="5">
                  <c:v>5450</c:v>
                </c:pt>
                <c:pt idx="6">
                  <c:v>5500</c:v>
                </c:pt>
              </c:numCache>
            </c:numRef>
          </c:yVal>
          <c:smooth val="1"/>
        </c:ser>
        <c:ser>
          <c:idx val="9"/>
          <c:order val="8"/>
          <c:tx>
            <c:v>2015-09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'SpC Data'!$B$89:$B$100</c:f>
              <c:numCache>
                <c:formatCode>General</c:formatCode>
                <c:ptCount val="12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16.2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20.8</c:v>
                </c:pt>
              </c:numCache>
            </c:numRef>
          </c:xVal>
          <c:yVal>
            <c:numRef>
              <c:f>'SpC Data'!$C$89:$C$100</c:f>
              <c:numCache>
                <c:formatCode>General</c:formatCode>
                <c:ptCount val="12"/>
                <c:pt idx="0">
                  <c:v>5150</c:v>
                </c:pt>
                <c:pt idx="1">
                  <c:v>6300</c:v>
                </c:pt>
                <c:pt idx="2">
                  <c:v>6050</c:v>
                </c:pt>
                <c:pt idx="3">
                  <c:v>6250</c:v>
                </c:pt>
                <c:pt idx="4">
                  <c:v>6400</c:v>
                </c:pt>
                <c:pt idx="5">
                  <c:v>6550</c:v>
                </c:pt>
                <c:pt idx="6">
                  <c:v>6400</c:v>
                </c:pt>
                <c:pt idx="7">
                  <c:v>6950</c:v>
                </c:pt>
                <c:pt idx="8">
                  <c:v>6400</c:v>
                </c:pt>
                <c:pt idx="9">
                  <c:v>6500</c:v>
                </c:pt>
                <c:pt idx="10">
                  <c:v>5850</c:v>
                </c:pt>
                <c:pt idx="11">
                  <c:v>5500</c:v>
                </c:pt>
              </c:numCache>
            </c:numRef>
          </c:yVal>
          <c:smooth val="1"/>
        </c:ser>
        <c:ser>
          <c:idx val="10"/>
          <c:order val="9"/>
          <c:tx>
            <c:v>2016-04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'SpC Data'!$B$101:$B$142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20.5</c:v>
                </c:pt>
                <c:pt idx="40">
                  <c:v>20.75</c:v>
                </c:pt>
                <c:pt idx="41">
                  <c:v>21</c:v>
                </c:pt>
              </c:numCache>
            </c:numRef>
          </c:xVal>
          <c:yVal>
            <c:numRef>
              <c:f>'SpC Data'!$C$101:$C$142</c:f>
              <c:numCache>
                <c:formatCode>General</c:formatCode>
                <c:ptCount val="42"/>
                <c:pt idx="0">
                  <c:v>4550</c:v>
                </c:pt>
                <c:pt idx="1">
                  <c:v>890</c:v>
                </c:pt>
                <c:pt idx="2">
                  <c:v>4850</c:v>
                </c:pt>
                <c:pt idx="3">
                  <c:v>5000</c:v>
                </c:pt>
                <c:pt idx="4">
                  <c:v>4750</c:v>
                </c:pt>
                <c:pt idx="5">
                  <c:v>5500</c:v>
                </c:pt>
                <c:pt idx="6">
                  <c:v>5350</c:v>
                </c:pt>
                <c:pt idx="7">
                  <c:v>5150</c:v>
                </c:pt>
                <c:pt idx="8">
                  <c:v>4950</c:v>
                </c:pt>
                <c:pt idx="9">
                  <c:v>4900</c:v>
                </c:pt>
                <c:pt idx="10">
                  <c:v>4500</c:v>
                </c:pt>
                <c:pt idx="11">
                  <c:v>4750</c:v>
                </c:pt>
                <c:pt idx="12">
                  <c:v>4900</c:v>
                </c:pt>
                <c:pt idx="13">
                  <c:v>4850</c:v>
                </c:pt>
                <c:pt idx="14">
                  <c:v>4900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4850</c:v>
                </c:pt>
                <c:pt idx="20">
                  <c:v>4900</c:v>
                </c:pt>
                <c:pt idx="21">
                  <c:v>5150</c:v>
                </c:pt>
                <c:pt idx="22">
                  <c:v>4950</c:v>
                </c:pt>
                <c:pt idx="23">
                  <c:v>4700</c:v>
                </c:pt>
                <c:pt idx="24">
                  <c:v>7800</c:v>
                </c:pt>
                <c:pt idx="25">
                  <c:v>6150</c:v>
                </c:pt>
                <c:pt idx="26">
                  <c:v>4800</c:v>
                </c:pt>
                <c:pt idx="27">
                  <c:v>4750</c:v>
                </c:pt>
                <c:pt idx="28">
                  <c:v>4950</c:v>
                </c:pt>
                <c:pt idx="29">
                  <c:v>5150</c:v>
                </c:pt>
                <c:pt idx="30">
                  <c:v>5250</c:v>
                </c:pt>
                <c:pt idx="31">
                  <c:v>5300</c:v>
                </c:pt>
                <c:pt idx="32">
                  <c:v>5150</c:v>
                </c:pt>
                <c:pt idx="33">
                  <c:v>5250</c:v>
                </c:pt>
                <c:pt idx="34">
                  <c:v>5350</c:v>
                </c:pt>
                <c:pt idx="35">
                  <c:v>5150</c:v>
                </c:pt>
                <c:pt idx="36">
                  <c:v>4850</c:v>
                </c:pt>
                <c:pt idx="37">
                  <c:v>4600</c:v>
                </c:pt>
                <c:pt idx="38">
                  <c:v>4450</c:v>
                </c:pt>
                <c:pt idx="39">
                  <c:v>4100</c:v>
                </c:pt>
                <c:pt idx="40">
                  <c:v>4200</c:v>
                </c:pt>
                <c:pt idx="41">
                  <c:v>7000</c:v>
                </c:pt>
              </c:numCache>
            </c:numRef>
          </c:yVal>
          <c:smooth val="1"/>
        </c:ser>
        <c:ser>
          <c:idx val="0"/>
          <c:order val="10"/>
          <c:tx>
            <c:v>2016-05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'SpC Data'!$B$143:$B$153</c:f>
              <c:numCache>
                <c:formatCode>General</c:formatCode>
                <c:ptCount val="11"/>
                <c:pt idx="0">
                  <c:v>10.4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16.2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'SpC Data'!$C$143:$C$153</c:f>
              <c:numCache>
                <c:formatCode>General</c:formatCode>
                <c:ptCount val="11"/>
                <c:pt idx="0">
                  <c:v>4800</c:v>
                </c:pt>
                <c:pt idx="1">
                  <c:v>5600</c:v>
                </c:pt>
                <c:pt idx="2">
                  <c:v>4850</c:v>
                </c:pt>
                <c:pt idx="3">
                  <c:v>4900</c:v>
                </c:pt>
                <c:pt idx="4">
                  <c:v>4950</c:v>
                </c:pt>
                <c:pt idx="5">
                  <c:v>4950</c:v>
                </c:pt>
                <c:pt idx="6">
                  <c:v>5100</c:v>
                </c:pt>
                <c:pt idx="7">
                  <c:v>5200</c:v>
                </c:pt>
                <c:pt idx="8">
                  <c:v>5100</c:v>
                </c:pt>
                <c:pt idx="9">
                  <c:v>4650</c:v>
                </c:pt>
                <c:pt idx="10">
                  <c:v>4900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8688"/>
        <c:axId val="197329080"/>
      </c:scatterChart>
      <c:valAx>
        <c:axId val="1973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RKM (distance from Confluence)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9080"/>
        <c:crosses val="autoZero"/>
        <c:crossBetween val="midCat"/>
      </c:valAx>
      <c:valAx>
        <c:axId val="1973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18</xdr:row>
      <xdr:rowOff>133350</xdr:rowOff>
    </xdr:from>
    <xdr:to>
      <xdr:col>18</xdr:col>
      <xdr:colOff>47625</xdr:colOff>
      <xdr:row>36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0</xdr:row>
      <xdr:rowOff>114300</xdr:rowOff>
    </xdr:from>
    <xdr:to>
      <xdr:col>18</xdr:col>
      <xdr:colOff>57150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53</xdr:row>
      <xdr:rowOff>57150</xdr:rowOff>
    </xdr:from>
    <xdr:to>
      <xdr:col>16</xdr:col>
      <xdr:colOff>428625</xdr:colOff>
      <xdr:row>59</xdr:row>
      <xdr:rowOff>76200</xdr:rowOff>
    </xdr:to>
    <xdr:sp macro="" textlink="">
      <xdr:nvSpPr>
        <xdr:cNvPr id="4" name="TextBox 3"/>
        <xdr:cNvSpPr txBox="1"/>
      </xdr:nvSpPr>
      <xdr:spPr>
        <a:xfrm>
          <a:off x="7277100" y="8677275"/>
          <a:ext cx="340042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P=mD+b</a:t>
          </a:r>
        </a:p>
        <a:p>
          <a:r>
            <a:rPr lang="en-US" sz="1100"/>
            <a:t>D=(P-b)/m</a:t>
          </a:r>
        </a:p>
        <a:p>
          <a:r>
            <a:rPr lang="en-US" sz="1100"/>
            <a:t>m=(P</a:t>
          </a:r>
          <a:r>
            <a:rPr lang="en-US" sz="1100" baseline="-25000"/>
            <a:t>2</a:t>
          </a:r>
          <a:r>
            <a:rPr lang="en-US" sz="1100"/>
            <a:t>-P</a:t>
          </a:r>
          <a:r>
            <a:rPr lang="en-US" sz="1100" baseline="-25000"/>
            <a:t>1</a:t>
          </a:r>
          <a:r>
            <a:rPr lang="en-US" sz="1100"/>
            <a:t>)/(D</a:t>
          </a:r>
          <a:r>
            <a:rPr lang="en-US" sz="1100" baseline="-25000"/>
            <a:t>2</a:t>
          </a:r>
          <a:r>
            <a:rPr lang="en-US" sz="1100"/>
            <a:t>-D</a:t>
          </a:r>
          <a:r>
            <a:rPr lang="en-US" sz="1100" baseline="-25000"/>
            <a:t>1</a:t>
          </a:r>
          <a:r>
            <a:rPr lang="en-US" sz="1100"/>
            <a:t>)</a:t>
          </a:r>
        </a:p>
        <a:p>
          <a:r>
            <a:rPr lang="en-US" sz="1100"/>
            <a:t>b=P</a:t>
          </a:r>
          <a:r>
            <a:rPr lang="en-US" sz="1100" baseline="-25000"/>
            <a:t>2</a:t>
          </a:r>
          <a:r>
            <a:rPr lang="en-US" sz="1100"/>
            <a:t>-mD</a:t>
          </a:r>
          <a:r>
            <a:rPr lang="en-US" sz="1100" baseline="-25000"/>
            <a:t>2</a:t>
          </a:r>
          <a:r>
            <a:rPr lang="en-US" sz="1100" baseline="0"/>
            <a:t>=P</a:t>
          </a:r>
          <a:r>
            <a:rPr lang="en-US" sz="1100" baseline="-25000"/>
            <a:t>2</a:t>
          </a: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(P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)/(D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))*</a:t>
          </a:r>
          <a:r>
            <a:rPr lang="en-US" sz="1100" baseline="0"/>
            <a:t>D</a:t>
          </a:r>
          <a:r>
            <a:rPr lang="en-US" sz="1100" baseline="-25000"/>
            <a:t>2</a:t>
          </a:r>
        </a:p>
        <a:p>
          <a:r>
            <a:rPr lang="en-US" sz="1100" baseline="0"/>
            <a:t>D</a:t>
          </a:r>
          <a:r>
            <a:rPr lang="en-US" sz="1100" baseline="-25000"/>
            <a:t>x</a:t>
          </a:r>
          <a:r>
            <a:rPr lang="en-US" sz="1100" baseline="0"/>
            <a:t>=(P</a:t>
          </a:r>
          <a:r>
            <a:rPr lang="en-US" sz="1100" baseline="-25000"/>
            <a:t>x</a:t>
          </a:r>
          <a:r>
            <a:rPr lang="en-US" sz="1100" baseline="0"/>
            <a:t>-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+((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)/(D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))*D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 baseline="0"/>
            <a:t>)/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((P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-P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)/(D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-D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))</a:t>
          </a: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9525</xdr:rowOff>
    </xdr:from>
    <xdr:to>
      <xdr:col>21</xdr:col>
      <xdr:colOff>190500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Q5" sqref="Q5"/>
    </sheetView>
  </sheetViews>
  <sheetFormatPr defaultRowHeight="15" x14ac:dyDescent="0.25"/>
  <cols>
    <col min="1" max="1" width="11.85546875" style="2" customWidth="1"/>
    <col min="2" max="2" width="10.42578125" bestFit="1" customWidth="1"/>
    <col min="3" max="7" width="16.5703125" customWidth="1"/>
    <col min="8" max="8" width="11.85546875" style="2" customWidth="1"/>
    <col min="9" max="9" width="10.42578125" style="1" bestFit="1" customWidth="1"/>
    <col min="10" max="14" width="16.5703125" customWidth="1"/>
  </cols>
  <sheetData>
    <row r="1" spans="1:14" ht="31.5" x14ac:dyDescent="0.25">
      <c r="A1" s="13" t="s">
        <v>10</v>
      </c>
      <c r="B1" s="25" t="s">
        <v>0</v>
      </c>
      <c r="C1" s="23" t="s">
        <v>33</v>
      </c>
      <c r="D1" s="23" t="s">
        <v>50</v>
      </c>
      <c r="E1" s="23" t="s">
        <v>51</v>
      </c>
      <c r="F1" s="22" t="s">
        <v>26</v>
      </c>
      <c r="G1" s="24" t="s">
        <v>52</v>
      </c>
      <c r="H1" s="13" t="s">
        <v>10</v>
      </c>
      <c r="I1" s="25" t="s">
        <v>0</v>
      </c>
      <c r="J1" s="23" t="s">
        <v>29</v>
      </c>
      <c r="K1" s="23" t="s">
        <v>30</v>
      </c>
      <c r="L1" s="23" t="s">
        <v>53</v>
      </c>
      <c r="M1" s="22" t="s">
        <v>31</v>
      </c>
      <c r="N1" s="24" t="s">
        <v>32</v>
      </c>
    </row>
    <row r="2" spans="1:14" ht="32.25" customHeight="1" x14ac:dyDescent="0.25">
      <c r="A2" s="11" t="s">
        <v>14</v>
      </c>
      <c r="B2" s="14" t="s">
        <v>1</v>
      </c>
      <c r="C2" s="3"/>
      <c r="D2" s="3"/>
      <c r="E2" s="3"/>
      <c r="F2" s="6"/>
      <c r="G2" s="4"/>
      <c r="H2" s="11" t="s">
        <v>14</v>
      </c>
      <c r="I2" s="14" t="s">
        <v>1</v>
      </c>
      <c r="J2" s="3"/>
      <c r="K2" s="3"/>
      <c r="L2" s="3"/>
      <c r="M2" s="6"/>
      <c r="N2" s="4"/>
    </row>
    <row r="3" spans="1:14" ht="32.25" customHeight="1" x14ac:dyDescent="0.25">
      <c r="A3" s="12" t="s">
        <v>15</v>
      </c>
      <c r="B3" s="15" t="s">
        <v>9</v>
      </c>
      <c r="C3" s="5"/>
      <c r="D3" s="5"/>
      <c r="E3" s="3"/>
      <c r="F3" s="6"/>
      <c r="G3" s="4"/>
      <c r="H3" s="12" t="s">
        <v>15</v>
      </c>
      <c r="I3" s="15" t="s">
        <v>9</v>
      </c>
      <c r="J3" s="5"/>
      <c r="K3" s="5"/>
      <c r="L3" s="3"/>
      <c r="M3" s="6"/>
      <c r="N3" s="4"/>
    </row>
    <row r="4" spans="1:14" ht="32.25" customHeight="1" x14ac:dyDescent="0.25">
      <c r="A4" s="11" t="s">
        <v>27</v>
      </c>
      <c r="B4" s="14" t="s">
        <v>2</v>
      </c>
      <c r="C4" s="6"/>
      <c r="D4" s="6"/>
      <c r="E4" s="3"/>
      <c r="F4" s="6"/>
      <c r="G4" s="4"/>
      <c r="H4" s="11" t="s">
        <v>27</v>
      </c>
      <c r="I4" s="14" t="s">
        <v>2</v>
      </c>
      <c r="J4" s="6"/>
      <c r="K4" s="6"/>
      <c r="L4" s="3"/>
      <c r="M4" s="6"/>
      <c r="N4" s="4"/>
    </row>
    <row r="5" spans="1:14" ht="32.25" customHeight="1" x14ac:dyDescent="0.25">
      <c r="A5" s="12" t="s">
        <v>16</v>
      </c>
      <c r="B5" s="15" t="s">
        <v>3</v>
      </c>
      <c r="C5" s="5"/>
      <c r="D5" s="5"/>
      <c r="E5" s="3"/>
      <c r="F5" s="6"/>
      <c r="G5" s="4"/>
      <c r="H5" s="12" t="s">
        <v>16</v>
      </c>
      <c r="I5" s="15" t="s">
        <v>3</v>
      </c>
      <c r="J5" s="5"/>
      <c r="K5" s="5"/>
      <c r="L5" s="3"/>
      <c r="M5" s="6"/>
      <c r="N5" s="4"/>
    </row>
    <row r="6" spans="1:14" ht="32.25" customHeight="1" x14ac:dyDescent="0.25">
      <c r="A6" s="11" t="s">
        <v>17</v>
      </c>
      <c r="B6" s="14" t="s">
        <v>4</v>
      </c>
      <c r="C6" s="6"/>
      <c r="D6" s="6"/>
      <c r="E6" s="3"/>
      <c r="F6" s="6"/>
      <c r="G6" s="4"/>
      <c r="H6" s="11" t="s">
        <v>17</v>
      </c>
      <c r="I6" s="14" t="s">
        <v>4</v>
      </c>
      <c r="J6" s="6"/>
      <c r="K6" s="6"/>
      <c r="L6" s="3"/>
      <c r="M6" s="6"/>
      <c r="N6" s="4"/>
    </row>
    <row r="7" spans="1:14" ht="32.25" customHeight="1" x14ac:dyDescent="0.25">
      <c r="A7" s="12" t="s">
        <v>18</v>
      </c>
      <c r="B7" s="15" t="s">
        <v>5</v>
      </c>
      <c r="C7" s="5"/>
      <c r="D7" s="5"/>
      <c r="E7" s="3"/>
      <c r="F7" s="6"/>
      <c r="G7" s="4"/>
      <c r="H7" s="12" t="s">
        <v>18</v>
      </c>
      <c r="I7" s="15" t="s">
        <v>5</v>
      </c>
      <c r="J7" s="5"/>
      <c r="K7" s="5"/>
      <c r="L7" s="3"/>
      <c r="M7" s="6"/>
      <c r="N7" s="4"/>
    </row>
    <row r="8" spans="1:14" ht="32.25" customHeight="1" x14ac:dyDescent="0.25">
      <c r="A8" s="11" t="s">
        <v>25</v>
      </c>
      <c r="B8" s="14" t="s">
        <v>6</v>
      </c>
      <c r="C8" s="6"/>
      <c r="D8" s="6"/>
      <c r="E8" s="3"/>
      <c r="F8" s="6"/>
      <c r="G8" s="4"/>
      <c r="H8" s="11" t="s">
        <v>25</v>
      </c>
      <c r="I8" s="14" t="s">
        <v>6</v>
      </c>
      <c r="J8" s="6"/>
      <c r="K8" s="6"/>
      <c r="L8" s="3"/>
      <c r="M8" s="6"/>
      <c r="N8" s="4"/>
    </row>
    <row r="9" spans="1:14" ht="32.25" customHeight="1" x14ac:dyDescent="0.25">
      <c r="A9" s="12" t="s">
        <v>28</v>
      </c>
      <c r="B9" s="15" t="s">
        <v>7</v>
      </c>
      <c r="C9" s="5"/>
      <c r="D9" s="5"/>
      <c r="E9" s="3"/>
      <c r="F9" s="6"/>
      <c r="G9" s="4"/>
      <c r="H9" s="12" t="s">
        <v>28</v>
      </c>
      <c r="I9" s="15" t="s">
        <v>7</v>
      </c>
      <c r="J9" s="5"/>
      <c r="K9" s="5"/>
      <c r="L9" s="3"/>
      <c r="M9" s="6"/>
      <c r="N9" s="4"/>
    </row>
    <row r="10" spans="1:14" ht="32.25" customHeight="1" x14ac:dyDescent="0.25">
      <c r="A10" s="11" t="s">
        <v>19</v>
      </c>
      <c r="B10" s="14" t="s">
        <v>8</v>
      </c>
      <c r="C10" s="6"/>
      <c r="D10" s="6"/>
      <c r="E10" s="3"/>
      <c r="F10" s="6"/>
      <c r="G10" s="4"/>
      <c r="H10" s="11" t="s">
        <v>19</v>
      </c>
      <c r="I10" s="14" t="s">
        <v>8</v>
      </c>
      <c r="J10" s="6"/>
      <c r="K10" s="6"/>
      <c r="L10" s="3"/>
      <c r="M10" s="6"/>
      <c r="N10" s="4"/>
    </row>
    <row r="11" spans="1:14" ht="32.25" customHeight="1" x14ac:dyDescent="0.25">
      <c r="A11" s="12" t="s">
        <v>20</v>
      </c>
      <c r="B11" s="15" t="s">
        <v>23</v>
      </c>
      <c r="C11" s="5"/>
      <c r="D11" s="5"/>
      <c r="E11" s="3"/>
      <c r="F11" s="6"/>
      <c r="G11" s="4"/>
      <c r="H11" s="12" t="s">
        <v>20</v>
      </c>
      <c r="I11" s="15" t="s">
        <v>23</v>
      </c>
      <c r="J11" s="5"/>
      <c r="K11" s="5"/>
      <c r="L11" s="3"/>
      <c r="M11" s="6"/>
      <c r="N11" s="4"/>
    </row>
    <row r="12" spans="1:14" ht="32.25" customHeight="1" x14ac:dyDescent="0.25">
      <c r="A12" s="11" t="s">
        <v>21</v>
      </c>
      <c r="B12" s="14" t="s">
        <v>22</v>
      </c>
      <c r="C12" s="6"/>
      <c r="D12" s="6"/>
      <c r="E12" s="3"/>
      <c r="F12" s="6"/>
      <c r="G12" s="4"/>
      <c r="H12" s="11" t="s">
        <v>21</v>
      </c>
      <c r="I12" s="14" t="s">
        <v>22</v>
      </c>
      <c r="J12" s="6"/>
      <c r="K12" s="6"/>
      <c r="L12" s="3"/>
      <c r="M12" s="6"/>
      <c r="N12" s="4"/>
    </row>
    <row r="13" spans="1:14" ht="32.25" customHeight="1" x14ac:dyDescent="0.25">
      <c r="A13" s="7"/>
      <c r="B13" s="15" t="s">
        <v>13</v>
      </c>
      <c r="C13" s="5"/>
      <c r="D13" s="5"/>
      <c r="E13" s="3"/>
      <c r="F13" s="6"/>
      <c r="G13" s="4"/>
      <c r="H13" s="7"/>
      <c r="I13" s="15" t="s">
        <v>13</v>
      </c>
      <c r="J13" s="5"/>
      <c r="K13" s="5"/>
      <c r="L13" s="3"/>
      <c r="M13" s="6"/>
      <c r="N13" s="4"/>
    </row>
    <row r="14" spans="1:14" ht="32.25" customHeight="1" x14ac:dyDescent="0.25">
      <c r="A14" s="7"/>
      <c r="B14" s="14" t="s">
        <v>11</v>
      </c>
      <c r="C14" s="6"/>
      <c r="D14" s="6"/>
      <c r="E14" s="3"/>
      <c r="F14" s="6"/>
      <c r="G14" s="4"/>
      <c r="H14" s="7"/>
      <c r="I14" s="14" t="s">
        <v>11</v>
      </c>
      <c r="J14" s="6"/>
      <c r="K14" s="6"/>
      <c r="L14" s="3"/>
      <c r="M14" s="6"/>
      <c r="N14" s="4"/>
    </row>
    <row r="15" spans="1:14" ht="32.25" customHeight="1" thickBot="1" x14ac:dyDescent="0.3">
      <c r="A15" s="7"/>
      <c r="B15" s="19" t="s">
        <v>12</v>
      </c>
      <c r="C15" s="20"/>
      <c r="D15" s="20"/>
      <c r="E15" s="9"/>
      <c r="F15" s="20"/>
      <c r="G15" s="10"/>
      <c r="H15" s="7"/>
      <c r="I15" s="19" t="s">
        <v>12</v>
      </c>
      <c r="J15" s="20"/>
      <c r="K15" s="20"/>
      <c r="L15" s="9"/>
      <c r="M15" s="20"/>
      <c r="N15" s="10"/>
    </row>
    <row r="16" spans="1:14" ht="32.25" customHeight="1" thickBot="1" x14ac:dyDescent="0.3">
      <c r="A16" s="8"/>
      <c r="B16" s="16" t="s">
        <v>24</v>
      </c>
      <c r="C16" s="17"/>
      <c r="D16" s="17"/>
      <c r="E16" s="17"/>
      <c r="F16" s="21"/>
      <c r="G16" s="18"/>
      <c r="H16" s="8"/>
      <c r="I16" s="16" t="s">
        <v>24</v>
      </c>
      <c r="J16" s="17"/>
      <c r="K16" s="17"/>
      <c r="L16" s="17"/>
      <c r="M16" s="21"/>
      <c r="N16" s="18"/>
    </row>
  </sheetData>
  <pageMargins left="0.7" right="0.7" top="0.75" bottom="0.75" header="0.3" footer="0.3"/>
  <pageSetup orientation="landscape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52" workbookViewId="0">
      <selection activeCell="G81" sqref="G81"/>
    </sheetView>
  </sheetViews>
  <sheetFormatPr defaultRowHeight="15" x14ac:dyDescent="0.25"/>
  <cols>
    <col min="1" max="1" width="18.42578125" bestFit="1" customWidth="1"/>
    <col min="2" max="2" width="10.42578125" bestFit="1" customWidth="1"/>
    <col min="3" max="4" width="11.140625" bestFit="1" customWidth="1"/>
    <col min="5" max="5" width="10.7109375" bestFit="1" customWidth="1"/>
    <col min="6" max="6" width="13.28515625" bestFit="1" customWidth="1"/>
    <col min="7" max="7" width="7.28515625" bestFit="1" customWidth="1"/>
    <col min="8" max="9" width="11" bestFit="1" customWidth="1"/>
    <col min="10" max="10" width="10.7109375" bestFit="1" customWidth="1"/>
    <col min="11" max="11" width="5.85546875" bestFit="1" customWidth="1"/>
    <col min="12" max="12" width="5" bestFit="1" customWidth="1"/>
  </cols>
  <sheetData>
    <row r="1" spans="1:12" x14ac:dyDescent="0.25">
      <c r="B1" t="s">
        <v>34</v>
      </c>
      <c r="C1" s="26">
        <v>41745</v>
      </c>
    </row>
    <row r="2" spans="1:12" x14ac:dyDescent="0.25">
      <c r="B2" t="s">
        <v>35</v>
      </c>
      <c r="C2" s="26" t="s">
        <v>36</v>
      </c>
      <c r="D2" t="s">
        <v>36</v>
      </c>
      <c r="E2" t="s">
        <v>41</v>
      </c>
      <c r="F2" t="s">
        <v>42</v>
      </c>
      <c r="G2" t="s">
        <v>42</v>
      </c>
      <c r="H2" t="s">
        <v>43</v>
      </c>
      <c r="I2" t="s">
        <v>43</v>
      </c>
      <c r="J2" t="s">
        <v>45</v>
      </c>
      <c r="K2" t="s">
        <v>46</v>
      </c>
      <c r="L2" t="s">
        <v>46</v>
      </c>
    </row>
    <row r="3" spans="1:12" x14ac:dyDescent="0.25">
      <c r="B3" t="s">
        <v>37</v>
      </c>
      <c r="C3" t="s">
        <v>38</v>
      </c>
      <c r="D3" t="s">
        <v>39</v>
      </c>
      <c r="E3" t="s">
        <v>40</v>
      </c>
      <c r="F3" t="s">
        <v>38</v>
      </c>
      <c r="G3" t="s">
        <v>39</v>
      </c>
      <c r="H3" t="s">
        <v>38</v>
      </c>
      <c r="I3" t="s">
        <v>44</v>
      </c>
      <c r="J3" t="s">
        <v>40</v>
      </c>
      <c r="K3" t="s">
        <v>38</v>
      </c>
      <c r="L3" t="s">
        <v>44</v>
      </c>
    </row>
    <row r="4" spans="1:12" ht="15.75" x14ac:dyDescent="0.25">
      <c r="A4" s="11" t="s">
        <v>14</v>
      </c>
      <c r="B4" s="14" t="s">
        <v>1</v>
      </c>
      <c r="C4">
        <v>26</v>
      </c>
      <c r="D4">
        <v>70</v>
      </c>
      <c r="E4">
        <v>45</v>
      </c>
      <c r="F4">
        <v>7</v>
      </c>
      <c r="G4">
        <v>5</v>
      </c>
      <c r="H4">
        <v>36</v>
      </c>
      <c r="I4">
        <v>50</v>
      </c>
      <c r="J4">
        <v>50</v>
      </c>
      <c r="K4">
        <v>4</v>
      </c>
      <c r="L4">
        <v>50</v>
      </c>
    </row>
    <row r="5" spans="1:12" ht="15.75" x14ac:dyDescent="0.25">
      <c r="A5" s="12" t="s">
        <v>15</v>
      </c>
      <c r="B5" s="15" t="s">
        <v>9</v>
      </c>
      <c r="C5">
        <v>1</v>
      </c>
      <c r="D5">
        <v>0</v>
      </c>
      <c r="E5">
        <v>2</v>
      </c>
      <c r="F5">
        <v>0</v>
      </c>
      <c r="G5">
        <v>2</v>
      </c>
      <c r="H5">
        <v>4</v>
      </c>
      <c r="I5">
        <v>18</v>
      </c>
      <c r="J5">
        <v>0</v>
      </c>
      <c r="K5">
        <v>1</v>
      </c>
      <c r="L5">
        <v>0</v>
      </c>
    </row>
    <row r="6" spans="1:12" ht="15.75" x14ac:dyDescent="0.25">
      <c r="A6" s="11" t="s">
        <v>27</v>
      </c>
      <c r="B6" s="14" t="s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3</v>
      </c>
      <c r="I6">
        <v>16</v>
      </c>
      <c r="J6">
        <v>0</v>
      </c>
      <c r="K6">
        <v>8</v>
      </c>
      <c r="L6">
        <v>0</v>
      </c>
    </row>
    <row r="7" spans="1:12" ht="15.75" x14ac:dyDescent="0.25">
      <c r="A7" s="12" t="s">
        <v>16</v>
      </c>
      <c r="B7" s="15" t="s">
        <v>3</v>
      </c>
      <c r="C7">
        <v>14</v>
      </c>
      <c r="D7">
        <v>0</v>
      </c>
      <c r="E7">
        <v>4</v>
      </c>
      <c r="F7">
        <v>0</v>
      </c>
      <c r="G7">
        <v>5</v>
      </c>
      <c r="H7">
        <v>4</v>
      </c>
      <c r="I7">
        <v>16</v>
      </c>
      <c r="J7">
        <v>0</v>
      </c>
      <c r="K7">
        <v>12</v>
      </c>
      <c r="L7">
        <v>0</v>
      </c>
    </row>
    <row r="8" spans="1:12" ht="15.75" x14ac:dyDescent="0.25">
      <c r="A8" s="11" t="s">
        <v>17</v>
      </c>
      <c r="B8" s="14" t="s">
        <v>4</v>
      </c>
      <c r="C8">
        <v>1</v>
      </c>
      <c r="D8">
        <v>0</v>
      </c>
      <c r="E8">
        <v>0</v>
      </c>
      <c r="F8">
        <v>3</v>
      </c>
      <c r="G8">
        <v>12</v>
      </c>
      <c r="H8">
        <v>1</v>
      </c>
      <c r="I8">
        <v>13</v>
      </c>
      <c r="J8">
        <v>0</v>
      </c>
      <c r="K8">
        <v>19</v>
      </c>
      <c r="L8">
        <v>0</v>
      </c>
    </row>
    <row r="9" spans="1:12" ht="15.75" x14ac:dyDescent="0.25">
      <c r="A9" s="12" t="s">
        <v>18</v>
      </c>
      <c r="B9" s="15" t="s">
        <v>5</v>
      </c>
      <c r="C9">
        <v>2</v>
      </c>
      <c r="D9">
        <v>0</v>
      </c>
      <c r="E9">
        <v>0</v>
      </c>
      <c r="F9">
        <v>14</v>
      </c>
      <c r="G9">
        <v>5</v>
      </c>
      <c r="H9">
        <v>2</v>
      </c>
      <c r="I9">
        <v>2</v>
      </c>
      <c r="J9">
        <v>0</v>
      </c>
      <c r="K9">
        <v>8</v>
      </c>
      <c r="L9">
        <v>0</v>
      </c>
    </row>
    <row r="10" spans="1:12" ht="15.75" x14ac:dyDescent="0.25">
      <c r="A10" s="11" t="s">
        <v>25</v>
      </c>
      <c r="B10" s="14" t="s">
        <v>6</v>
      </c>
      <c r="C10">
        <v>2</v>
      </c>
      <c r="D10">
        <v>0</v>
      </c>
      <c r="E10">
        <v>0</v>
      </c>
      <c r="F10">
        <v>19</v>
      </c>
      <c r="G10">
        <v>13</v>
      </c>
      <c r="H10">
        <v>5</v>
      </c>
      <c r="I10">
        <v>0</v>
      </c>
      <c r="J10">
        <v>0</v>
      </c>
      <c r="K10">
        <v>30</v>
      </c>
      <c r="L10">
        <v>0</v>
      </c>
    </row>
    <row r="11" spans="1:12" ht="15.75" x14ac:dyDescent="0.25">
      <c r="A11" s="12" t="s">
        <v>28</v>
      </c>
      <c r="B11" s="15" t="s">
        <v>7</v>
      </c>
      <c r="C11">
        <v>3</v>
      </c>
      <c r="D11">
        <v>0</v>
      </c>
      <c r="E11">
        <v>0</v>
      </c>
      <c r="F11">
        <v>27</v>
      </c>
      <c r="G11">
        <v>10</v>
      </c>
      <c r="H11">
        <v>33</v>
      </c>
      <c r="I11">
        <v>0</v>
      </c>
      <c r="J11">
        <v>0</v>
      </c>
      <c r="K11">
        <v>7</v>
      </c>
      <c r="L11">
        <v>0</v>
      </c>
    </row>
    <row r="12" spans="1:12" ht="15.75" x14ac:dyDescent="0.25">
      <c r="A12" s="11" t="s">
        <v>19</v>
      </c>
      <c r="B12" s="14" t="s">
        <v>8</v>
      </c>
      <c r="C12">
        <v>12</v>
      </c>
      <c r="D12">
        <v>0</v>
      </c>
      <c r="E12">
        <v>18</v>
      </c>
      <c r="F12">
        <v>2</v>
      </c>
      <c r="G12">
        <v>22</v>
      </c>
      <c r="H12">
        <v>18</v>
      </c>
      <c r="I12">
        <v>0</v>
      </c>
      <c r="J12">
        <v>0</v>
      </c>
      <c r="K12">
        <v>0</v>
      </c>
      <c r="L12">
        <v>0</v>
      </c>
    </row>
    <row r="13" spans="1:12" ht="15.75" x14ac:dyDescent="0.25">
      <c r="A13" s="12" t="s">
        <v>20</v>
      </c>
      <c r="B13" s="15" t="s">
        <v>23</v>
      </c>
      <c r="C13">
        <v>4</v>
      </c>
      <c r="D13">
        <v>0</v>
      </c>
      <c r="E13">
        <v>18</v>
      </c>
      <c r="F13">
        <v>0</v>
      </c>
      <c r="G13">
        <v>11</v>
      </c>
      <c r="H13">
        <v>4</v>
      </c>
      <c r="I13">
        <v>0</v>
      </c>
      <c r="J13">
        <v>0</v>
      </c>
      <c r="K13">
        <v>0</v>
      </c>
      <c r="L13">
        <v>0</v>
      </c>
    </row>
    <row r="14" spans="1:12" ht="15.75" x14ac:dyDescent="0.25">
      <c r="A14" s="11" t="s">
        <v>21</v>
      </c>
      <c r="B14" s="14" t="s">
        <v>22</v>
      </c>
      <c r="C14">
        <v>5</v>
      </c>
      <c r="D14">
        <v>0</v>
      </c>
      <c r="E14">
        <v>4</v>
      </c>
      <c r="F14">
        <v>0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2" ht="15.75" x14ac:dyDescent="0.25">
      <c r="A15" s="7"/>
      <c r="B15" s="15" t="s">
        <v>13</v>
      </c>
      <c r="C15">
        <v>12</v>
      </c>
      <c r="D15">
        <v>5</v>
      </c>
      <c r="E15">
        <v>2</v>
      </c>
      <c r="F15">
        <v>7</v>
      </c>
      <c r="G15">
        <v>17</v>
      </c>
      <c r="H15">
        <v>0</v>
      </c>
      <c r="I15">
        <v>0</v>
      </c>
      <c r="J15">
        <v>50</v>
      </c>
      <c r="K15">
        <v>20</v>
      </c>
      <c r="L15">
        <v>50</v>
      </c>
    </row>
    <row r="16" spans="1:12" ht="15.75" x14ac:dyDescent="0.25">
      <c r="A16" s="7"/>
      <c r="B16" s="14" t="s">
        <v>11</v>
      </c>
      <c r="C16">
        <v>17</v>
      </c>
      <c r="D16">
        <v>0</v>
      </c>
      <c r="E16">
        <v>6</v>
      </c>
      <c r="F16">
        <v>28</v>
      </c>
      <c r="G16">
        <v>2</v>
      </c>
      <c r="H16">
        <v>0</v>
      </c>
      <c r="I16">
        <v>0</v>
      </c>
      <c r="J16">
        <v>15</v>
      </c>
      <c r="K16">
        <v>0</v>
      </c>
      <c r="L16">
        <v>0</v>
      </c>
    </row>
    <row r="17" spans="1:12" ht="16.5" thickBot="1" x14ac:dyDescent="0.3">
      <c r="A17" s="7"/>
      <c r="B17" s="19" t="s">
        <v>12</v>
      </c>
      <c r="C17">
        <v>1</v>
      </c>
      <c r="D17">
        <v>25</v>
      </c>
      <c r="E17">
        <v>1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ht="16.5" thickBot="1" x14ac:dyDescent="0.3">
      <c r="A18" s="8"/>
      <c r="B18" s="16" t="s">
        <v>24</v>
      </c>
      <c r="C18" s="27">
        <f>SUM(C4:C17)</f>
        <v>101</v>
      </c>
      <c r="D18" s="28">
        <f t="shared" ref="D18:G18" si="0">SUM(D4:D17)</f>
        <v>100</v>
      </c>
      <c r="E18" s="28">
        <f t="shared" si="0"/>
        <v>100</v>
      </c>
      <c r="F18" s="28">
        <f t="shared" si="0"/>
        <v>107</v>
      </c>
      <c r="G18" s="28">
        <f t="shared" si="0"/>
        <v>110</v>
      </c>
      <c r="H18" s="28">
        <f t="shared" ref="H18" si="1">SUM(H4:H17)</f>
        <v>112</v>
      </c>
      <c r="I18" s="28">
        <f t="shared" ref="I18" si="2">SUM(I4:I17)</f>
        <v>115</v>
      </c>
      <c r="J18" s="28">
        <f t="shared" ref="J18" si="3">SUM(J4:J17)</f>
        <v>115</v>
      </c>
      <c r="K18" s="28">
        <f t="shared" ref="K18" si="4">SUM(K4:K17)</f>
        <v>109</v>
      </c>
      <c r="L18" s="28">
        <f t="shared" ref="L18" si="5">SUM(L4:L17)</f>
        <v>100</v>
      </c>
    </row>
    <row r="20" spans="1:12" x14ac:dyDescent="0.25">
      <c r="B20" t="s">
        <v>34</v>
      </c>
      <c r="C20" s="26">
        <v>41906</v>
      </c>
    </row>
    <row r="21" spans="1:12" x14ac:dyDescent="0.25">
      <c r="B21" t="s">
        <v>35</v>
      </c>
      <c r="C21" s="26" t="s">
        <v>36</v>
      </c>
      <c r="D21" t="s">
        <v>41</v>
      </c>
      <c r="E21" t="s">
        <v>42</v>
      </c>
    </row>
    <row r="22" spans="1:12" x14ac:dyDescent="0.25">
      <c r="B22" t="s">
        <v>37</v>
      </c>
      <c r="C22" t="s">
        <v>38</v>
      </c>
      <c r="D22" t="s">
        <v>40</v>
      </c>
      <c r="E22" t="s">
        <v>40</v>
      </c>
    </row>
    <row r="23" spans="1:12" ht="15.75" x14ac:dyDescent="0.25">
      <c r="A23" s="11" t="s">
        <v>14</v>
      </c>
      <c r="B23" s="14" t="s">
        <v>1</v>
      </c>
      <c r="C23">
        <v>42</v>
      </c>
      <c r="D23">
        <v>35</v>
      </c>
      <c r="E23">
        <v>34</v>
      </c>
    </row>
    <row r="24" spans="1:12" ht="15.75" x14ac:dyDescent="0.25">
      <c r="A24" s="12" t="s">
        <v>15</v>
      </c>
      <c r="B24" s="15" t="s">
        <v>9</v>
      </c>
      <c r="C24">
        <v>1</v>
      </c>
      <c r="D24">
        <v>3</v>
      </c>
      <c r="E24">
        <v>0</v>
      </c>
    </row>
    <row r="25" spans="1:12" ht="15.75" x14ac:dyDescent="0.25">
      <c r="A25" s="11" t="s">
        <v>27</v>
      </c>
      <c r="B25" s="14" t="s">
        <v>2</v>
      </c>
      <c r="C25">
        <v>3</v>
      </c>
      <c r="D25">
        <v>0</v>
      </c>
      <c r="E25">
        <v>5</v>
      </c>
    </row>
    <row r="26" spans="1:12" ht="15.75" x14ac:dyDescent="0.25">
      <c r="A26" s="12" t="s">
        <v>16</v>
      </c>
      <c r="B26" s="15" t="s">
        <v>3</v>
      </c>
      <c r="C26">
        <v>12</v>
      </c>
      <c r="D26">
        <v>2</v>
      </c>
      <c r="E26">
        <v>10</v>
      </c>
    </row>
    <row r="27" spans="1:12" ht="15.75" x14ac:dyDescent="0.25">
      <c r="A27" s="11" t="s">
        <v>17</v>
      </c>
      <c r="B27" s="14" t="s">
        <v>4</v>
      </c>
      <c r="C27">
        <v>8</v>
      </c>
      <c r="D27">
        <v>2</v>
      </c>
      <c r="E27">
        <v>14</v>
      </c>
    </row>
    <row r="28" spans="1:12" ht="15.75" x14ac:dyDescent="0.25">
      <c r="A28" s="12" t="s">
        <v>18</v>
      </c>
      <c r="B28" s="15" t="s">
        <v>5</v>
      </c>
      <c r="C28">
        <v>1</v>
      </c>
      <c r="D28">
        <v>0</v>
      </c>
      <c r="E28">
        <v>7</v>
      </c>
    </row>
    <row r="29" spans="1:12" ht="15.75" x14ac:dyDescent="0.25">
      <c r="A29" s="11" t="s">
        <v>25</v>
      </c>
      <c r="B29" s="14" t="s">
        <v>6</v>
      </c>
      <c r="C29">
        <v>0</v>
      </c>
      <c r="D29">
        <v>5</v>
      </c>
      <c r="E29">
        <v>3</v>
      </c>
    </row>
    <row r="30" spans="1:12" ht="15.75" x14ac:dyDescent="0.25">
      <c r="A30" s="12" t="s">
        <v>28</v>
      </c>
      <c r="B30" s="15" t="s">
        <v>7</v>
      </c>
      <c r="C30">
        <v>3</v>
      </c>
      <c r="D30">
        <v>11</v>
      </c>
      <c r="E30">
        <v>2</v>
      </c>
    </row>
    <row r="31" spans="1:12" ht="15.75" x14ac:dyDescent="0.25">
      <c r="A31" s="11" t="s">
        <v>19</v>
      </c>
      <c r="B31" s="14" t="s">
        <v>8</v>
      </c>
      <c r="C31">
        <v>1</v>
      </c>
      <c r="D31">
        <v>9</v>
      </c>
      <c r="E31">
        <v>3</v>
      </c>
    </row>
    <row r="32" spans="1:12" ht="15.75" x14ac:dyDescent="0.25">
      <c r="A32" s="12" t="s">
        <v>20</v>
      </c>
      <c r="B32" s="15" t="s">
        <v>23</v>
      </c>
      <c r="C32">
        <v>4</v>
      </c>
      <c r="D32">
        <v>4</v>
      </c>
      <c r="E32">
        <v>0</v>
      </c>
    </row>
    <row r="33" spans="1:6" ht="15.75" x14ac:dyDescent="0.25">
      <c r="A33" s="11" t="s">
        <v>21</v>
      </c>
      <c r="B33" s="14" t="s">
        <v>22</v>
      </c>
      <c r="C33">
        <v>5</v>
      </c>
      <c r="D33">
        <v>13</v>
      </c>
      <c r="E33">
        <v>0</v>
      </c>
    </row>
    <row r="34" spans="1:6" ht="15.75" x14ac:dyDescent="0.25">
      <c r="A34" s="7"/>
      <c r="B34" s="15" t="s">
        <v>13</v>
      </c>
      <c r="C34">
        <v>3</v>
      </c>
      <c r="D34">
        <v>6</v>
      </c>
      <c r="E34">
        <v>5</v>
      </c>
    </row>
    <row r="35" spans="1:6" ht="15.75" x14ac:dyDescent="0.25">
      <c r="A35" s="7"/>
      <c r="B35" s="14" t="s">
        <v>11</v>
      </c>
      <c r="C35">
        <v>9</v>
      </c>
      <c r="D35">
        <v>8</v>
      </c>
      <c r="E35">
        <v>46</v>
      </c>
    </row>
    <row r="36" spans="1:6" ht="16.5" thickBot="1" x14ac:dyDescent="0.3">
      <c r="A36" s="7"/>
      <c r="B36" s="19" t="s">
        <v>12</v>
      </c>
      <c r="C36">
        <v>5</v>
      </c>
      <c r="D36">
        <v>0</v>
      </c>
      <c r="E36">
        <v>0</v>
      </c>
    </row>
    <row r="37" spans="1:6" ht="16.5" thickBot="1" x14ac:dyDescent="0.3">
      <c r="A37" s="8"/>
      <c r="B37" s="16" t="s">
        <v>24</v>
      </c>
      <c r="C37" s="27">
        <f>SUM(C23:C36)</f>
        <v>97</v>
      </c>
      <c r="D37" s="28">
        <f t="shared" ref="D37" si="6">SUM(D23:D36)</f>
        <v>98</v>
      </c>
      <c r="E37" s="28">
        <f>SUM(E23:E36)</f>
        <v>129</v>
      </c>
    </row>
    <row r="39" spans="1:6" x14ac:dyDescent="0.25">
      <c r="B39" t="s">
        <v>34</v>
      </c>
      <c r="C39" s="26">
        <v>42086</v>
      </c>
    </row>
    <row r="40" spans="1:6" x14ac:dyDescent="0.25">
      <c r="B40" t="s">
        <v>35</v>
      </c>
      <c r="C40" t="s">
        <v>45</v>
      </c>
      <c r="D40" t="s">
        <v>46</v>
      </c>
      <c r="E40" t="s">
        <v>54</v>
      </c>
      <c r="F40" t="s">
        <v>56</v>
      </c>
    </row>
    <row r="41" spans="1:6" x14ac:dyDescent="0.25">
      <c r="B41" t="s">
        <v>37</v>
      </c>
      <c r="C41" t="s">
        <v>40</v>
      </c>
      <c r="D41" t="s">
        <v>38</v>
      </c>
      <c r="E41" t="s">
        <v>55</v>
      </c>
      <c r="F41" t="s">
        <v>57</v>
      </c>
    </row>
    <row r="42" spans="1:6" ht="15.75" x14ac:dyDescent="0.25">
      <c r="A42" s="11" t="s">
        <v>14</v>
      </c>
      <c r="B42" s="14" t="s">
        <v>1</v>
      </c>
      <c r="C42">
        <v>45</v>
      </c>
      <c r="D42">
        <v>21</v>
      </c>
      <c r="E42">
        <v>13</v>
      </c>
      <c r="F42">
        <v>103</v>
      </c>
    </row>
    <row r="43" spans="1:6" ht="15.75" x14ac:dyDescent="0.25">
      <c r="A43" s="12" t="s">
        <v>15</v>
      </c>
      <c r="B43" s="15" t="s">
        <v>9</v>
      </c>
      <c r="C43">
        <v>0</v>
      </c>
      <c r="D43">
        <v>10</v>
      </c>
      <c r="E43">
        <v>4</v>
      </c>
      <c r="F43">
        <v>3</v>
      </c>
    </row>
    <row r="44" spans="1:6" ht="15.75" x14ac:dyDescent="0.25">
      <c r="A44" s="11" t="s">
        <v>27</v>
      </c>
      <c r="B44" s="14" t="s">
        <v>2</v>
      </c>
      <c r="C44">
        <v>5</v>
      </c>
      <c r="D44">
        <v>8</v>
      </c>
      <c r="E44">
        <v>13</v>
      </c>
      <c r="F44">
        <v>6</v>
      </c>
    </row>
    <row r="45" spans="1:6" ht="15.75" x14ac:dyDescent="0.25">
      <c r="A45" s="12" t="s">
        <v>16</v>
      </c>
      <c r="B45" s="15" t="s">
        <v>3</v>
      </c>
      <c r="C45">
        <v>4</v>
      </c>
      <c r="D45">
        <v>22</v>
      </c>
      <c r="E45">
        <v>8</v>
      </c>
      <c r="F45">
        <v>5</v>
      </c>
    </row>
    <row r="46" spans="1:6" ht="15.75" x14ac:dyDescent="0.25">
      <c r="A46" s="11" t="s">
        <v>17</v>
      </c>
      <c r="B46" s="14" t="s">
        <v>4</v>
      </c>
      <c r="C46">
        <v>7</v>
      </c>
      <c r="D46">
        <v>22</v>
      </c>
      <c r="E46">
        <v>10</v>
      </c>
      <c r="F46">
        <v>6</v>
      </c>
    </row>
    <row r="47" spans="1:6" ht="15.75" x14ac:dyDescent="0.25">
      <c r="A47" s="12" t="s">
        <v>18</v>
      </c>
      <c r="B47" s="15" t="s">
        <v>5</v>
      </c>
      <c r="C47">
        <v>9</v>
      </c>
      <c r="D47">
        <v>23</v>
      </c>
      <c r="E47">
        <v>9</v>
      </c>
      <c r="F47">
        <v>3</v>
      </c>
    </row>
    <row r="48" spans="1:6" ht="15.75" x14ac:dyDescent="0.25">
      <c r="A48" s="11" t="s">
        <v>25</v>
      </c>
      <c r="B48" s="14" t="s">
        <v>6</v>
      </c>
      <c r="C48">
        <v>10</v>
      </c>
      <c r="D48">
        <v>16</v>
      </c>
      <c r="E48">
        <v>9</v>
      </c>
      <c r="F48">
        <v>4</v>
      </c>
    </row>
    <row r="49" spans="1:6" ht="15.75" x14ac:dyDescent="0.25">
      <c r="A49" s="12" t="s">
        <v>28</v>
      </c>
      <c r="B49" s="15" t="s">
        <v>7</v>
      </c>
      <c r="C49">
        <v>6</v>
      </c>
      <c r="D49">
        <v>14</v>
      </c>
      <c r="E49">
        <v>5</v>
      </c>
      <c r="F49">
        <v>0</v>
      </c>
    </row>
    <row r="50" spans="1:6" ht="15.75" x14ac:dyDescent="0.25">
      <c r="A50" s="11" t="s">
        <v>19</v>
      </c>
      <c r="B50" s="14" t="s">
        <v>8</v>
      </c>
      <c r="C50">
        <v>4</v>
      </c>
      <c r="D50">
        <v>10</v>
      </c>
      <c r="E50">
        <v>9</v>
      </c>
      <c r="F50">
        <v>4</v>
      </c>
    </row>
    <row r="51" spans="1:6" ht="15.75" x14ac:dyDescent="0.25">
      <c r="A51" s="12" t="s">
        <v>20</v>
      </c>
      <c r="B51" s="15" t="s">
        <v>23</v>
      </c>
      <c r="C51">
        <v>1</v>
      </c>
      <c r="D51">
        <v>1</v>
      </c>
      <c r="E51">
        <v>1</v>
      </c>
      <c r="F51">
        <v>0</v>
      </c>
    </row>
    <row r="52" spans="1:6" ht="15.75" x14ac:dyDescent="0.25">
      <c r="A52" s="11" t="s">
        <v>21</v>
      </c>
      <c r="B52" s="14" t="s">
        <v>22</v>
      </c>
      <c r="C52">
        <v>10</v>
      </c>
      <c r="D52">
        <v>0</v>
      </c>
      <c r="E52">
        <v>0</v>
      </c>
      <c r="F52">
        <v>0</v>
      </c>
    </row>
    <row r="53" spans="1:6" ht="15.75" x14ac:dyDescent="0.25">
      <c r="A53" s="7"/>
      <c r="B53" s="15" t="s">
        <v>13</v>
      </c>
      <c r="C53">
        <v>0</v>
      </c>
      <c r="D53">
        <v>0</v>
      </c>
      <c r="E53">
        <v>0</v>
      </c>
      <c r="F53">
        <v>0</v>
      </c>
    </row>
    <row r="54" spans="1:6" ht="15.75" x14ac:dyDescent="0.25">
      <c r="A54" s="7"/>
      <c r="B54" s="14" t="s">
        <v>11</v>
      </c>
      <c r="C54">
        <v>13</v>
      </c>
      <c r="D54">
        <v>8</v>
      </c>
      <c r="E54">
        <v>14</v>
      </c>
      <c r="F54">
        <v>0</v>
      </c>
    </row>
    <row r="55" spans="1:6" ht="16.5" thickBot="1" x14ac:dyDescent="0.3">
      <c r="A55" s="7"/>
      <c r="B55" s="19" t="s">
        <v>12</v>
      </c>
      <c r="C55" s="29">
        <v>4</v>
      </c>
      <c r="D55" s="29">
        <v>0</v>
      </c>
      <c r="E55" s="29">
        <v>0</v>
      </c>
      <c r="F55" s="29">
        <v>0</v>
      </c>
    </row>
    <row r="56" spans="1:6" ht="16.5" thickBot="1" x14ac:dyDescent="0.3">
      <c r="A56" s="8"/>
      <c r="B56" s="16" t="s">
        <v>24</v>
      </c>
      <c r="C56" s="2">
        <f>SUM(C42:C55)</f>
        <v>118</v>
      </c>
      <c r="D56" s="2">
        <f>SUM(D42:D55)</f>
        <v>155</v>
      </c>
      <c r="E56">
        <f>SUM(E42:E55)</f>
        <v>95</v>
      </c>
      <c r="F56">
        <f>SUM(F42:F55)</f>
        <v>134</v>
      </c>
    </row>
    <row r="58" spans="1:6" x14ac:dyDescent="0.25">
      <c r="B58" t="s">
        <v>34</v>
      </c>
      <c r="C58" s="26">
        <v>42109</v>
      </c>
    </row>
    <row r="59" spans="1:6" x14ac:dyDescent="0.25">
      <c r="B59" t="s">
        <v>35</v>
      </c>
      <c r="C59" t="s">
        <v>43</v>
      </c>
    </row>
    <row r="60" spans="1:6" x14ac:dyDescent="0.25">
      <c r="B60" t="s">
        <v>37</v>
      </c>
      <c r="C60" t="s">
        <v>44</v>
      </c>
    </row>
    <row r="61" spans="1:6" ht="15.75" x14ac:dyDescent="0.25">
      <c r="A61" s="11" t="s">
        <v>14</v>
      </c>
      <c r="B61" s="14" t="s">
        <v>1</v>
      </c>
      <c r="C61">
        <v>91</v>
      </c>
    </row>
    <row r="62" spans="1:6" ht="15.75" x14ac:dyDescent="0.25">
      <c r="A62" s="12" t="s">
        <v>15</v>
      </c>
      <c r="B62" s="15" t="s">
        <v>9</v>
      </c>
      <c r="C62">
        <v>8</v>
      </c>
    </row>
    <row r="63" spans="1:6" ht="15.75" x14ac:dyDescent="0.25">
      <c r="A63" s="11" t="s">
        <v>27</v>
      </c>
      <c r="B63" s="14" t="s">
        <v>2</v>
      </c>
      <c r="C63">
        <v>2</v>
      </c>
    </row>
    <row r="64" spans="1:6" ht="15.75" x14ac:dyDescent="0.25">
      <c r="A64" s="12" t="s">
        <v>16</v>
      </c>
      <c r="B64" s="15" t="s">
        <v>3</v>
      </c>
      <c r="C64">
        <v>0</v>
      </c>
    </row>
    <row r="65" spans="1:5" ht="15.75" x14ac:dyDescent="0.25">
      <c r="A65" s="11" t="s">
        <v>17</v>
      </c>
      <c r="B65" s="14" t="s">
        <v>4</v>
      </c>
      <c r="C65">
        <v>0</v>
      </c>
    </row>
    <row r="66" spans="1:5" ht="15.75" x14ac:dyDescent="0.25">
      <c r="A66" s="12" t="s">
        <v>18</v>
      </c>
      <c r="B66" s="15" t="s">
        <v>5</v>
      </c>
      <c r="C66">
        <v>0</v>
      </c>
    </row>
    <row r="67" spans="1:5" ht="15.75" x14ac:dyDescent="0.25">
      <c r="A67" s="11" t="s">
        <v>25</v>
      </c>
      <c r="B67" s="14" t="s">
        <v>6</v>
      </c>
      <c r="C67">
        <v>0</v>
      </c>
    </row>
    <row r="68" spans="1:5" ht="15.75" x14ac:dyDescent="0.25">
      <c r="A68" s="12" t="s">
        <v>28</v>
      </c>
      <c r="B68" s="15" t="s">
        <v>7</v>
      </c>
      <c r="C68">
        <v>0</v>
      </c>
    </row>
    <row r="69" spans="1:5" ht="15.75" x14ac:dyDescent="0.25">
      <c r="A69" s="11" t="s">
        <v>19</v>
      </c>
      <c r="B69" s="14" t="s">
        <v>8</v>
      </c>
      <c r="C69">
        <v>0</v>
      </c>
    </row>
    <row r="70" spans="1:5" ht="15.75" x14ac:dyDescent="0.25">
      <c r="A70" s="12" t="s">
        <v>20</v>
      </c>
      <c r="B70" s="15" t="s">
        <v>23</v>
      </c>
      <c r="C70">
        <v>0</v>
      </c>
    </row>
    <row r="71" spans="1:5" ht="15.75" x14ac:dyDescent="0.25">
      <c r="A71" s="11" t="s">
        <v>21</v>
      </c>
      <c r="B71" s="14" t="s">
        <v>22</v>
      </c>
      <c r="C71">
        <v>0</v>
      </c>
    </row>
    <row r="72" spans="1:5" ht="15.75" x14ac:dyDescent="0.25">
      <c r="A72" s="7"/>
      <c r="B72" s="15" t="s">
        <v>13</v>
      </c>
      <c r="C72">
        <v>0</v>
      </c>
    </row>
    <row r="73" spans="1:5" ht="15.75" x14ac:dyDescent="0.25">
      <c r="A73" s="7"/>
      <c r="B73" s="14" t="s">
        <v>11</v>
      </c>
      <c r="C73">
        <v>0</v>
      </c>
    </row>
    <row r="74" spans="1:5" ht="16.5" thickBot="1" x14ac:dyDescent="0.3">
      <c r="A74" s="7"/>
      <c r="B74" s="19" t="s">
        <v>12</v>
      </c>
      <c r="C74">
        <v>0</v>
      </c>
    </row>
    <row r="75" spans="1:5" ht="16.5" thickBot="1" x14ac:dyDescent="0.3">
      <c r="A75" s="8"/>
      <c r="B75" s="16" t="s">
        <v>24</v>
      </c>
      <c r="C75" s="28">
        <v>101</v>
      </c>
    </row>
    <row r="77" spans="1:5" x14ac:dyDescent="0.25">
      <c r="B77" t="s">
        <v>34</v>
      </c>
      <c r="C77" s="26">
        <v>42144</v>
      </c>
    </row>
    <row r="78" spans="1:5" x14ac:dyDescent="0.25">
      <c r="B78" t="s">
        <v>35</v>
      </c>
      <c r="C78" s="26" t="s">
        <v>36</v>
      </c>
      <c r="D78" t="s">
        <v>41</v>
      </c>
      <c r="E78" t="s">
        <v>42</v>
      </c>
    </row>
    <row r="79" spans="1:5" x14ac:dyDescent="0.25">
      <c r="B79" t="s">
        <v>37</v>
      </c>
      <c r="C79" t="s">
        <v>93</v>
      </c>
      <c r="D79" t="s">
        <v>40</v>
      </c>
      <c r="E79" t="s">
        <v>93</v>
      </c>
    </row>
    <row r="80" spans="1:5" ht="15.75" x14ac:dyDescent="0.25">
      <c r="A80" s="11" t="s">
        <v>14</v>
      </c>
      <c r="B80" s="14" t="s">
        <v>1</v>
      </c>
      <c r="C80">
        <v>22</v>
      </c>
      <c r="D80">
        <v>23</v>
      </c>
      <c r="E80">
        <v>8</v>
      </c>
    </row>
    <row r="81" spans="1:5" ht="15.75" x14ac:dyDescent="0.25">
      <c r="A81" s="12" t="s">
        <v>15</v>
      </c>
      <c r="B81" s="15" t="s">
        <v>9</v>
      </c>
      <c r="C81">
        <v>12</v>
      </c>
      <c r="D81">
        <v>6</v>
      </c>
      <c r="E81">
        <v>5</v>
      </c>
    </row>
    <row r="82" spans="1:5" ht="15.75" x14ac:dyDescent="0.25">
      <c r="A82" s="11" t="s">
        <v>27</v>
      </c>
      <c r="B82" s="14" t="s">
        <v>2</v>
      </c>
      <c r="C82">
        <v>10</v>
      </c>
      <c r="D82">
        <v>5</v>
      </c>
      <c r="E82">
        <v>3</v>
      </c>
    </row>
    <row r="83" spans="1:5" ht="15.75" x14ac:dyDescent="0.25">
      <c r="A83" s="12" t="s">
        <v>16</v>
      </c>
      <c r="B83" s="15" t="s">
        <v>3</v>
      </c>
      <c r="C83">
        <v>17</v>
      </c>
      <c r="D83">
        <v>11</v>
      </c>
      <c r="E83">
        <v>3</v>
      </c>
    </row>
    <row r="84" spans="1:5" ht="15.75" x14ac:dyDescent="0.25">
      <c r="A84" s="11" t="s">
        <v>17</v>
      </c>
      <c r="B84" s="14" t="s">
        <v>4</v>
      </c>
      <c r="C84">
        <v>0</v>
      </c>
      <c r="D84">
        <v>2</v>
      </c>
      <c r="E84">
        <v>7</v>
      </c>
    </row>
    <row r="85" spans="1:5" ht="15.75" x14ac:dyDescent="0.25">
      <c r="A85" s="12" t="s">
        <v>18</v>
      </c>
      <c r="B85" s="15" t="s">
        <v>5</v>
      </c>
      <c r="C85">
        <v>11</v>
      </c>
      <c r="D85">
        <v>3</v>
      </c>
      <c r="E85">
        <v>1</v>
      </c>
    </row>
    <row r="86" spans="1:5" ht="15.75" x14ac:dyDescent="0.25">
      <c r="A86" s="11" t="s">
        <v>25</v>
      </c>
      <c r="B86" s="14" t="s">
        <v>6</v>
      </c>
      <c r="C86">
        <v>1</v>
      </c>
      <c r="D86">
        <v>2</v>
      </c>
      <c r="E86">
        <v>2</v>
      </c>
    </row>
    <row r="87" spans="1:5" ht="15.75" x14ac:dyDescent="0.25">
      <c r="A87" s="12" t="s">
        <v>28</v>
      </c>
      <c r="B87" s="15" t="s">
        <v>7</v>
      </c>
      <c r="C87">
        <v>3</v>
      </c>
      <c r="D87">
        <v>6</v>
      </c>
      <c r="E87">
        <v>0</v>
      </c>
    </row>
    <row r="88" spans="1:5" ht="15.75" x14ac:dyDescent="0.25">
      <c r="A88" s="11" t="s">
        <v>19</v>
      </c>
      <c r="B88" s="14" t="s">
        <v>8</v>
      </c>
      <c r="C88">
        <v>3</v>
      </c>
      <c r="D88">
        <v>6</v>
      </c>
      <c r="E88">
        <v>0</v>
      </c>
    </row>
    <row r="89" spans="1:5" ht="15.75" x14ac:dyDescent="0.25">
      <c r="A89" s="12" t="s">
        <v>20</v>
      </c>
      <c r="B89" s="15" t="s">
        <v>23</v>
      </c>
      <c r="C89">
        <v>4</v>
      </c>
      <c r="D89">
        <v>2</v>
      </c>
      <c r="E89">
        <v>0</v>
      </c>
    </row>
    <row r="90" spans="1:5" ht="15.75" x14ac:dyDescent="0.25">
      <c r="A90" s="11" t="s">
        <v>21</v>
      </c>
      <c r="B90" s="14" t="s">
        <v>22</v>
      </c>
      <c r="C90">
        <v>0</v>
      </c>
      <c r="D90">
        <v>6</v>
      </c>
      <c r="E90">
        <v>0</v>
      </c>
    </row>
    <row r="91" spans="1:5" ht="15.75" x14ac:dyDescent="0.25">
      <c r="A91" s="7"/>
      <c r="B91" s="15" t="s">
        <v>13</v>
      </c>
      <c r="C91">
        <v>6</v>
      </c>
      <c r="D91">
        <v>17</v>
      </c>
      <c r="E91">
        <v>6</v>
      </c>
    </row>
    <row r="92" spans="1:5" ht="15.75" x14ac:dyDescent="0.25">
      <c r="A92" s="7"/>
      <c r="B92" s="14" t="s">
        <v>11</v>
      </c>
      <c r="C92">
        <v>41</v>
      </c>
      <c r="D92">
        <v>37</v>
      </c>
      <c r="E92">
        <v>13</v>
      </c>
    </row>
    <row r="93" spans="1:5" ht="16.5" thickBot="1" x14ac:dyDescent="0.3">
      <c r="A93" s="7"/>
      <c r="B93" s="19" t="s">
        <v>12</v>
      </c>
      <c r="C93">
        <v>0</v>
      </c>
      <c r="D93">
        <v>0</v>
      </c>
      <c r="E93">
        <v>0</v>
      </c>
    </row>
    <row r="94" spans="1:5" ht="16.5" thickBot="1" x14ac:dyDescent="0.3">
      <c r="A94" s="8"/>
      <c r="B94" s="16" t="s">
        <v>24</v>
      </c>
      <c r="C94" s="27">
        <f>SUM(C80:C93)</f>
        <v>130</v>
      </c>
      <c r="D94" s="28">
        <f t="shared" ref="D94:E94" si="7">SUM(D80:D93)</f>
        <v>126</v>
      </c>
      <c r="E94" s="28">
        <f t="shared" si="7"/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5" workbookViewId="0">
      <selection activeCell="C11" sqref="C11:D21"/>
    </sheetView>
  </sheetViews>
  <sheetFormatPr defaultRowHeight="12.75" x14ac:dyDescent="0.2"/>
  <cols>
    <col min="1" max="1" width="9.140625" style="31"/>
    <col min="2" max="2" width="13.85546875" style="31" bestFit="1" customWidth="1"/>
    <col min="3" max="11" width="9.140625" style="32"/>
    <col min="12" max="12" width="11.85546875" style="32" bestFit="1" customWidth="1"/>
    <col min="13" max="257" width="9.140625" style="32"/>
    <col min="258" max="258" width="13.85546875" style="32" bestFit="1" customWidth="1"/>
    <col min="259" max="267" width="9.140625" style="32"/>
    <col min="268" max="268" width="11.85546875" style="32" bestFit="1" customWidth="1"/>
    <col min="269" max="513" width="9.140625" style="32"/>
    <col min="514" max="514" width="13.85546875" style="32" bestFit="1" customWidth="1"/>
    <col min="515" max="523" width="9.140625" style="32"/>
    <col min="524" max="524" width="11.85546875" style="32" bestFit="1" customWidth="1"/>
    <col min="525" max="769" width="9.140625" style="32"/>
    <col min="770" max="770" width="13.85546875" style="32" bestFit="1" customWidth="1"/>
    <col min="771" max="779" width="9.140625" style="32"/>
    <col min="780" max="780" width="11.85546875" style="32" bestFit="1" customWidth="1"/>
    <col min="781" max="1025" width="9.140625" style="32"/>
    <col min="1026" max="1026" width="13.85546875" style="32" bestFit="1" customWidth="1"/>
    <col min="1027" max="1035" width="9.140625" style="32"/>
    <col min="1036" max="1036" width="11.85546875" style="32" bestFit="1" customWidth="1"/>
    <col min="1037" max="1281" width="9.140625" style="32"/>
    <col min="1282" max="1282" width="13.85546875" style="32" bestFit="1" customWidth="1"/>
    <col min="1283" max="1291" width="9.140625" style="32"/>
    <col min="1292" max="1292" width="11.85546875" style="32" bestFit="1" customWidth="1"/>
    <col min="1293" max="1537" width="9.140625" style="32"/>
    <col min="1538" max="1538" width="13.85546875" style="32" bestFit="1" customWidth="1"/>
    <col min="1539" max="1547" width="9.140625" style="32"/>
    <col min="1548" max="1548" width="11.85546875" style="32" bestFit="1" customWidth="1"/>
    <col min="1549" max="1793" width="9.140625" style="32"/>
    <col min="1794" max="1794" width="13.85546875" style="32" bestFit="1" customWidth="1"/>
    <col min="1795" max="1803" width="9.140625" style="32"/>
    <col min="1804" max="1804" width="11.85546875" style="32" bestFit="1" customWidth="1"/>
    <col min="1805" max="2049" width="9.140625" style="32"/>
    <col min="2050" max="2050" width="13.85546875" style="32" bestFit="1" customWidth="1"/>
    <col min="2051" max="2059" width="9.140625" style="32"/>
    <col min="2060" max="2060" width="11.85546875" style="32" bestFit="1" customWidth="1"/>
    <col min="2061" max="2305" width="9.140625" style="32"/>
    <col min="2306" max="2306" width="13.85546875" style="32" bestFit="1" customWidth="1"/>
    <col min="2307" max="2315" width="9.140625" style="32"/>
    <col min="2316" max="2316" width="11.85546875" style="32" bestFit="1" customWidth="1"/>
    <col min="2317" max="2561" width="9.140625" style="32"/>
    <col min="2562" max="2562" width="13.85546875" style="32" bestFit="1" customWidth="1"/>
    <col min="2563" max="2571" width="9.140625" style="32"/>
    <col min="2572" max="2572" width="11.85546875" style="32" bestFit="1" customWidth="1"/>
    <col min="2573" max="2817" width="9.140625" style="32"/>
    <col min="2818" max="2818" width="13.85546875" style="32" bestFit="1" customWidth="1"/>
    <col min="2819" max="2827" width="9.140625" style="32"/>
    <col min="2828" max="2828" width="11.85546875" style="32" bestFit="1" customWidth="1"/>
    <col min="2829" max="3073" width="9.140625" style="32"/>
    <col min="3074" max="3074" width="13.85546875" style="32" bestFit="1" customWidth="1"/>
    <col min="3075" max="3083" width="9.140625" style="32"/>
    <col min="3084" max="3084" width="11.85546875" style="32" bestFit="1" customWidth="1"/>
    <col min="3085" max="3329" width="9.140625" style="32"/>
    <col min="3330" max="3330" width="13.85546875" style="32" bestFit="1" customWidth="1"/>
    <col min="3331" max="3339" width="9.140625" style="32"/>
    <col min="3340" max="3340" width="11.85546875" style="32" bestFit="1" customWidth="1"/>
    <col min="3341" max="3585" width="9.140625" style="32"/>
    <col min="3586" max="3586" width="13.85546875" style="32" bestFit="1" customWidth="1"/>
    <col min="3587" max="3595" width="9.140625" style="32"/>
    <col min="3596" max="3596" width="11.85546875" style="32" bestFit="1" customWidth="1"/>
    <col min="3597" max="3841" width="9.140625" style="32"/>
    <col min="3842" max="3842" width="13.85546875" style="32" bestFit="1" customWidth="1"/>
    <col min="3843" max="3851" width="9.140625" style="32"/>
    <col min="3852" max="3852" width="11.85546875" style="32" bestFit="1" customWidth="1"/>
    <col min="3853" max="4097" width="9.140625" style="32"/>
    <col min="4098" max="4098" width="13.85546875" style="32" bestFit="1" customWidth="1"/>
    <col min="4099" max="4107" width="9.140625" style="32"/>
    <col min="4108" max="4108" width="11.85546875" style="32" bestFit="1" customWidth="1"/>
    <col min="4109" max="4353" width="9.140625" style="32"/>
    <col min="4354" max="4354" width="13.85546875" style="32" bestFit="1" customWidth="1"/>
    <col min="4355" max="4363" width="9.140625" style="32"/>
    <col min="4364" max="4364" width="11.85546875" style="32" bestFit="1" customWidth="1"/>
    <col min="4365" max="4609" width="9.140625" style="32"/>
    <col min="4610" max="4610" width="13.85546875" style="32" bestFit="1" customWidth="1"/>
    <col min="4611" max="4619" width="9.140625" style="32"/>
    <col min="4620" max="4620" width="11.85546875" style="32" bestFit="1" customWidth="1"/>
    <col min="4621" max="4865" width="9.140625" style="32"/>
    <col min="4866" max="4866" width="13.85546875" style="32" bestFit="1" customWidth="1"/>
    <col min="4867" max="4875" width="9.140625" style="32"/>
    <col min="4876" max="4876" width="11.85546875" style="32" bestFit="1" customWidth="1"/>
    <col min="4877" max="5121" width="9.140625" style="32"/>
    <col min="5122" max="5122" width="13.85546875" style="32" bestFit="1" customWidth="1"/>
    <col min="5123" max="5131" width="9.140625" style="32"/>
    <col min="5132" max="5132" width="11.85546875" style="32" bestFit="1" customWidth="1"/>
    <col min="5133" max="5377" width="9.140625" style="32"/>
    <col min="5378" max="5378" width="13.85546875" style="32" bestFit="1" customWidth="1"/>
    <col min="5379" max="5387" width="9.140625" style="32"/>
    <col min="5388" max="5388" width="11.85546875" style="32" bestFit="1" customWidth="1"/>
    <col min="5389" max="5633" width="9.140625" style="32"/>
    <col min="5634" max="5634" width="13.85546875" style="32" bestFit="1" customWidth="1"/>
    <col min="5635" max="5643" width="9.140625" style="32"/>
    <col min="5644" max="5644" width="11.85546875" style="32" bestFit="1" customWidth="1"/>
    <col min="5645" max="5889" width="9.140625" style="32"/>
    <col min="5890" max="5890" width="13.85546875" style="32" bestFit="1" customWidth="1"/>
    <col min="5891" max="5899" width="9.140625" style="32"/>
    <col min="5900" max="5900" width="11.85546875" style="32" bestFit="1" customWidth="1"/>
    <col min="5901" max="6145" width="9.140625" style="32"/>
    <col min="6146" max="6146" width="13.85546875" style="32" bestFit="1" customWidth="1"/>
    <col min="6147" max="6155" width="9.140625" style="32"/>
    <col min="6156" max="6156" width="11.85546875" style="32" bestFit="1" customWidth="1"/>
    <col min="6157" max="6401" width="9.140625" style="32"/>
    <col min="6402" max="6402" width="13.85546875" style="32" bestFit="1" customWidth="1"/>
    <col min="6403" max="6411" width="9.140625" style="32"/>
    <col min="6412" max="6412" width="11.85546875" style="32" bestFit="1" customWidth="1"/>
    <col min="6413" max="6657" width="9.140625" style="32"/>
    <col min="6658" max="6658" width="13.85546875" style="32" bestFit="1" customWidth="1"/>
    <col min="6659" max="6667" width="9.140625" style="32"/>
    <col min="6668" max="6668" width="11.85546875" style="32" bestFit="1" customWidth="1"/>
    <col min="6669" max="6913" width="9.140625" style="32"/>
    <col min="6914" max="6914" width="13.85546875" style="32" bestFit="1" customWidth="1"/>
    <col min="6915" max="6923" width="9.140625" style="32"/>
    <col min="6924" max="6924" width="11.85546875" style="32" bestFit="1" customWidth="1"/>
    <col min="6925" max="7169" width="9.140625" style="32"/>
    <col min="7170" max="7170" width="13.85546875" style="32" bestFit="1" customWidth="1"/>
    <col min="7171" max="7179" width="9.140625" style="32"/>
    <col min="7180" max="7180" width="11.85546875" style="32" bestFit="1" customWidth="1"/>
    <col min="7181" max="7425" width="9.140625" style="32"/>
    <col min="7426" max="7426" width="13.85546875" style="32" bestFit="1" customWidth="1"/>
    <col min="7427" max="7435" width="9.140625" style="32"/>
    <col min="7436" max="7436" width="11.85546875" style="32" bestFit="1" customWidth="1"/>
    <col min="7437" max="7681" width="9.140625" style="32"/>
    <col min="7682" max="7682" width="13.85546875" style="32" bestFit="1" customWidth="1"/>
    <col min="7683" max="7691" width="9.140625" style="32"/>
    <col min="7692" max="7692" width="11.85546875" style="32" bestFit="1" customWidth="1"/>
    <col min="7693" max="7937" width="9.140625" style="32"/>
    <col min="7938" max="7938" width="13.85546875" style="32" bestFit="1" customWidth="1"/>
    <col min="7939" max="7947" width="9.140625" style="32"/>
    <col min="7948" max="7948" width="11.85546875" style="32" bestFit="1" customWidth="1"/>
    <col min="7949" max="8193" width="9.140625" style="32"/>
    <col min="8194" max="8194" width="13.85546875" style="32" bestFit="1" customWidth="1"/>
    <col min="8195" max="8203" width="9.140625" style="32"/>
    <col min="8204" max="8204" width="11.85546875" style="32" bestFit="1" customWidth="1"/>
    <col min="8205" max="8449" width="9.140625" style="32"/>
    <col min="8450" max="8450" width="13.85546875" style="32" bestFit="1" customWidth="1"/>
    <col min="8451" max="8459" width="9.140625" style="32"/>
    <col min="8460" max="8460" width="11.85546875" style="32" bestFit="1" customWidth="1"/>
    <col min="8461" max="8705" width="9.140625" style="32"/>
    <col min="8706" max="8706" width="13.85546875" style="32" bestFit="1" customWidth="1"/>
    <col min="8707" max="8715" width="9.140625" style="32"/>
    <col min="8716" max="8716" width="11.85546875" style="32" bestFit="1" customWidth="1"/>
    <col min="8717" max="8961" width="9.140625" style="32"/>
    <col min="8962" max="8962" width="13.85546875" style="32" bestFit="1" customWidth="1"/>
    <col min="8963" max="8971" width="9.140625" style="32"/>
    <col min="8972" max="8972" width="11.85546875" style="32" bestFit="1" customWidth="1"/>
    <col min="8973" max="9217" width="9.140625" style="32"/>
    <col min="9218" max="9218" width="13.85546875" style="32" bestFit="1" customWidth="1"/>
    <col min="9219" max="9227" width="9.140625" style="32"/>
    <col min="9228" max="9228" width="11.85546875" style="32" bestFit="1" customWidth="1"/>
    <col min="9229" max="9473" width="9.140625" style="32"/>
    <col min="9474" max="9474" width="13.85546875" style="32" bestFit="1" customWidth="1"/>
    <col min="9475" max="9483" width="9.140625" style="32"/>
    <col min="9484" max="9484" width="11.85546875" style="32" bestFit="1" customWidth="1"/>
    <col min="9485" max="9729" width="9.140625" style="32"/>
    <col min="9730" max="9730" width="13.85546875" style="32" bestFit="1" customWidth="1"/>
    <col min="9731" max="9739" width="9.140625" style="32"/>
    <col min="9740" max="9740" width="11.85546875" style="32" bestFit="1" customWidth="1"/>
    <col min="9741" max="9985" width="9.140625" style="32"/>
    <col min="9986" max="9986" width="13.85546875" style="32" bestFit="1" customWidth="1"/>
    <col min="9987" max="9995" width="9.140625" style="32"/>
    <col min="9996" max="9996" width="11.85546875" style="32" bestFit="1" customWidth="1"/>
    <col min="9997" max="10241" width="9.140625" style="32"/>
    <col min="10242" max="10242" width="13.85546875" style="32" bestFit="1" customWidth="1"/>
    <col min="10243" max="10251" width="9.140625" style="32"/>
    <col min="10252" max="10252" width="11.85546875" style="32" bestFit="1" customWidth="1"/>
    <col min="10253" max="10497" width="9.140625" style="32"/>
    <col min="10498" max="10498" width="13.85546875" style="32" bestFit="1" customWidth="1"/>
    <col min="10499" max="10507" width="9.140625" style="32"/>
    <col min="10508" max="10508" width="11.85546875" style="32" bestFit="1" customWidth="1"/>
    <col min="10509" max="10753" width="9.140625" style="32"/>
    <col min="10754" max="10754" width="13.85546875" style="32" bestFit="1" customWidth="1"/>
    <col min="10755" max="10763" width="9.140625" style="32"/>
    <col min="10764" max="10764" width="11.85546875" style="32" bestFit="1" customWidth="1"/>
    <col min="10765" max="11009" width="9.140625" style="32"/>
    <col min="11010" max="11010" width="13.85546875" style="32" bestFit="1" customWidth="1"/>
    <col min="11011" max="11019" width="9.140625" style="32"/>
    <col min="11020" max="11020" width="11.85546875" style="32" bestFit="1" customWidth="1"/>
    <col min="11021" max="11265" width="9.140625" style="32"/>
    <col min="11266" max="11266" width="13.85546875" style="32" bestFit="1" customWidth="1"/>
    <col min="11267" max="11275" width="9.140625" style="32"/>
    <col min="11276" max="11276" width="11.85546875" style="32" bestFit="1" customWidth="1"/>
    <col min="11277" max="11521" width="9.140625" style="32"/>
    <col min="11522" max="11522" width="13.85546875" style="32" bestFit="1" customWidth="1"/>
    <col min="11523" max="11531" width="9.140625" style="32"/>
    <col min="11532" max="11532" width="11.85546875" style="32" bestFit="1" customWidth="1"/>
    <col min="11533" max="11777" width="9.140625" style="32"/>
    <col min="11778" max="11778" width="13.85546875" style="32" bestFit="1" customWidth="1"/>
    <col min="11779" max="11787" width="9.140625" style="32"/>
    <col min="11788" max="11788" width="11.85546875" style="32" bestFit="1" customWidth="1"/>
    <col min="11789" max="12033" width="9.140625" style="32"/>
    <col min="12034" max="12034" width="13.85546875" style="32" bestFit="1" customWidth="1"/>
    <col min="12035" max="12043" width="9.140625" style="32"/>
    <col min="12044" max="12044" width="11.85546875" style="32" bestFit="1" customWidth="1"/>
    <col min="12045" max="12289" width="9.140625" style="32"/>
    <col min="12290" max="12290" width="13.85546875" style="32" bestFit="1" customWidth="1"/>
    <col min="12291" max="12299" width="9.140625" style="32"/>
    <col min="12300" max="12300" width="11.85546875" style="32" bestFit="1" customWidth="1"/>
    <col min="12301" max="12545" width="9.140625" style="32"/>
    <col min="12546" max="12546" width="13.85546875" style="32" bestFit="1" customWidth="1"/>
    <col min="12547" max="12555" width="9.140625" style="32"/>
    <col min="12556" max="12556" width="11.85546875" style="32" bestFit="1" customWidth="1"/>
    <col min="12557" max="12801" width="9.140625" style="32"/>
    <col min="12802" max="12802" width="13.85546875" style="32" bestFit="1" customWidth="1"/>
    <col min="12803" max="12811" width="9.140625" style="32"/>
    <col min="12812" max="12812" width="11.85546875" style="32" bestFit="1" customWidth="1"/>
    <col min="12813" max="13057" width="9.140625" style="32"/>
    <col min="13058" max="13058" width="13.85546875" style="32" bestFit="1" customWidth="1"/>
    <col min="13059" max="13067" width="9.140625" style="32"/>
    <col min="13068" max="13068" width="11.85546875" style="32" bestFit="1" customWidth="1"/>
    <col min="13069" max="13313" width="9.140625" style="32"/>
    <col min="13314" max="13314" width="13.85546875" style="32" bestFit="1" customWidth="1"/>
    <col min="13315" max="13323" width="9.140625" style="32"/>
    <col min="13324" max="13324" width="11.85546875" style="32" bestFit="1" customWidth="1"/>
    <col min="13325" max="13569" width="9.140625" style="32"/>
    <col min="13570" max="13570" width="13.85546875" style="32" bestFit="1" customWidth="1"/>
    <col min="13571" max="13579" width="9.140625" style="32"/>
    <col min="13580" max="13580" width="11.85546875" style="32" bestFit="1" customWidth="1"/>
    <col min="13581" max="13825" width="9.140625" style="32"/>
    <col min="13826" max="13826" width="13.85546875" style="32" bestFit="1" customWidth="1"/>
    <col min="13827" max="13835" width="9.140625" style="32"/>
    <col min="13836" max="13836" width="11.85546875" style="32" bestFit="1" customWidth="1"/>
    <col min="13837" max="14081" width="9.140625" style="32"/>
    <col min="14082" max="14082" width="13.85546875" style="32" bestFit="1" customWidth="1"/>
    <col min="14083" max="14091" width="9.140625" style="32"/>
    <col min="14092" max="14092" width="11.85546875" style="32" bestFit="1" customWidth="1"/>
    <col min="14093" max="14337" width="9.140625" style="32"/>
    <col min="14338" max="14338" width="13.85546875" style="32" bestFit="1" customWidth="1"/>
    <col min="14339" max="14347" width="9.140625" style="32"/>
    <col min="14348" max="14348" width="11.85546875" style="32" bestFit="1" customWidth="1"/>
    <col min="14349" max="14593" width="9.140625" style="32"/>
    <col min="14594" max="14594" width="13.85546875" style="32" bestFit="1" customWidth="1"/>
    <col min="14595" max="14603" width="9.140625" style="32"/>
    <col min="14604" max="14604" width="11.85546875" style="32" bestFit="1" customWidth="1"/>
    <col min="14605" max="14849" width="9.140625" style="32"/>
    <col min="14850" max="14850" width="13.85546875" style="32" bestFit="1" customWidth="1"/>
    <col min="14851" max="14859" width="9.140625" style="32"/>
    <col min="14860" max="14860" width="11.85546875" style="32" bestFit="1" customWidth="1"/>
    <col min="14861" max="15105" width="9.140625" style="32"/>
    <col min="15106" max="15106" width="13.85546875" style="32" bestFit="1" customWidth="1"/>
    <col min="15107" max="15115" width="9.140625" style="32"/>
    <col min="15116" max="15116" width="11.85546875" style="32" bestFit="1" customWidth="1"/>
    <col min="15117" max="15361" width="9.140625" style="32"/>
    <col min="15362" max="15362" width="13.85546875" style="32" bestFit="1" customWidth="1"/>
    <col min="15363" max="15371" width="9.140625" style="32"/>
    <col min="15372" max="15372" width="11.85546875" style="32" bestFit="1" customWidth="1"/>
    <col min="15373" max="15617" width="9.140625" style="32"/>
    <col min="15618" max="15618" width="13.85546875" style="32" bestFit="1" customWidth="1"/>
    <col min="15619" max="15627" width="9.140625" style="32"/>
    <col min="15628" max="15628" width="11.85546875" style="32" bestFit="1" customWidth="1"/>
    <col min="15629" max="15873" width="9.140625" style="32"/>
    <col min="15874" max="15874" width="13.85546875" style="32" bestFit="1" customWidth="1"/>
    <col min="15875" max="15883" width="9.140625" style="32"/>
    <col min="15884" max="15884" width="11.85546875" style="32" bestFit="1" customWidth="1"/>
    <col min="15885" max="16129" width="9.140625" style="32"/>
    <col min="16130" max="16130" width="13.85546875" style="32" bestFit="1" customWidth="1"/>
    <col min="16131" max="16139" width="9.140625" style="32"/>
    <col min="16140" max="16140" width="11.85546875" style="32" bestFit="1" customWidth="1"/>
    <col min="16141" max="16384" width="9.140625" style="32"/>
  </cols>
  <sheetData>
    <row r="1" spans="1:20" x14ac:dyDescent="0.2">
      <c r="A1" s="30" t="s">
        <v>58</v>
      </c>
    </row>
    <row r="2" spans="1:20" x14ac:dyDescent="0.2">
      <c r="A2" s="30"/>
    </row>
    <row r="3" spans="1:20" x14ac:dyDescent="0.2">
      <c r="A3" s="33" t="s">
        <v>59</v>
      </c>
    </row>
    <row r="4" spans="1:20" x14ac:dyDescent="0.2">
      <c r="A4" s="33" t="s">
        <v>60</v>
      </c>
    </row>
    <row r="5" spans="1:20" x14ac:dyDescent="0.2">
      <c r="A5" s="33" t="s">
        <v>61</v>
      </c>
    </row>
    <row r="6" spans="1:20" x14ac:dyDescent="0.2">
      <c r="A6" s="33" t="s">
        <v>62</v>
      </c>
    </row>
    <row r="7" spans="1:20" x14ac:dyDescent="0.2">
      <c r="A7" s="33"/>
    </row>
    <row r="8" spans="1:20" x14ac:dyDescent="0.2">
      <c r="A8" s="33" t="s">
        <v>63</v>
      </c>
    </row>
    <row r="9" spans="1:20" x14ac:dyDescent="0.2">
      <c r="A9" s="33"/>
      <c r="C9" s="34" t="s">
        <v>64</v>
      </c>
      <c r="D9" s="34" t="s">
        <v>65</v>
      </c>
      <c r="E9" s="34" t="s">
        <v>66</v>
      </c>
      <c r="F9" s="34" t="s">
        <v>67</v>
      </c>
      <c r="G9" s="34" t="s">
        <v>68</v>
      </c>
      <c r="H9" s="34" t="s">
        <v>69</v>
      </c>
      <c r="I9" s="34" t="s">
        <v>70</v>
      </c>
      <c r="J9" s="34" t="s">
        <v>71</v>
      </c>
      <c r="K9" s="34" t="s">
        <v>72</v>
      </c>
      <c r="L9" s="34"/>
      <c r="M9" s="34"/>
      <c r="N9" s="34"/>
      <c r="O9" s="34"/>
      <c r="P9" s="34"/>
      <c r="Q9" s="34"/>
      <c r="R9" s="34"/>
      <c r="S9" s="34"/>
      <c r="T9" s="34"/>
    </row>
    <row r="10" spans="1:20" x14ac:dyDescent="0.2">
      <c r="A10" s="33" t="s">
        <v>73</v>
      </c>
      <c r="B10" s="33" t="s">
        <v>74</v>
      </c>
      <c r="C10" s="32" t="s">
        <v>75</v>
      </c>
      <c r="D10" s="32" t="s">
        <v>75</v>
      </c>
      <c r="E10" s="32" t="s">
        <v>75</v>
      </c>
      <c r="F10" s="32" t="s">
        <v>75</v>
      </c>
      <c r="G10" s="32" t="s">
        <v>75</v>
      </c>
      <c r="H10" s="32" t="s">
        <v>75</v>
      </c>
      <c r="I10" s="32" t="s">
        <v>75</v>
      </c>
      <c r="J10" s="32" t="s">
        <v>75</v>
      </c>
      <c r="K10" s="32" t="s">
        <v>75</v>
      </c>
      <c r="L10" s="34"/>
    </row>
    <row r="11" spans="1:20" x14ac:dyDescent="0.2">
      <c r="A11" s="31" t="s">
        <v>1</v>
      </c>
      <c r="B11" s="32">
        <v>2</v>
      </c>
    </row>
    <row r="12" spans="1:20" x14ac:dyDescent="0.2">
      <c r="A12" s="33" t="s">
        <v>9</v>
      </c>
      <c r="B12" s="32">
        <v>4</v>
      </c>
    </row>
    <row r="13" spans="1:20" x14ac:dyDescent="0.2">
      <c r="A13" s="35" t="s">
        <v>2</v>
      </c>
      <c r="B13" s="32">
        <v>8</v>
      </c>
    </row>
    <row r="14" spans="1:20" x14ac:dyDescent="0.2">
      <c r="A14" s="35" t="s">
        <v>3</v>
      </c>
      <c r="B14" s="32">
        <f t="shared" ref="B14:B19" si="0">B13*2</f>
        <v>16</v>
      </c>
    </row>
    <row r="15" spans="1:20" x14ac:dyDescent="0.2">
      <c r="A15" s="35" t="s">
        <v>4</v>
      </c>
      <c r="B15" s="32">
        <f t="shared" si="0"/>
        <v>32</v>
      </c>
    </row>
    <row r="16" spans="1:20" x14ac:dyDescent="0.2">
      <c r="A16" s="35" t="s">
        <v>5</v>
      </c>
      <c r="B16" s="32">
        <f t="shared" si="0"/>
        <v>64</v>
      </c>
    </row>
    <row r="17" spans="1:20" x14ac:dyDescent="0.2">
      <c r="A17" s="35" t="s">
        <v>6</v>
      </c>
      <c r="B17" s="32">
        <f t="shared" si="0"/>
        <v>128</v>
      </c>
    </row>
    <row r="18" spans="1:20" x14ac:dyDescent="0.2">
      <c r="A18" s="35" t="s">
        <v>7</v>
      </c>
      <c r="B18" s="32">
        <f t="shared" si="0"/>
        <v>256</v>
      </c>
    </row>
    <row r="19" spans="1:20" x14ac:dyDescent="0.2">
      <c r="A19" s="35" t="s">
        <v>8</v>
      </c>
      <c r="B19" s="32">
        <f t="shared" si="0"/>
        <v>512</v>
      </c>
      <c r="C19" s="34"/>
    </row>
    <row r="20" spans="1:20" x14ac:dyDescent="0.2">
      <c r="A20" s="31" t="s">
        <v>23</v>
      </c>
      <c r="B20" s="32">
        <v>1024</v>
      </c>
      <c r="C20" s="34"/>
    </row>
    <row r="21" spans="1:20" x14ac:dyDescent="0.2">
      <c r="A21" s="31" t="s">
        <v>76</v>
      </c>
      <c r="B21" s="32">
        <v>2056</v>
      </c>
      <c r="C21" s="34"/>
    </row>
    <row r="22" spans="1:20" x14ac:dyDescent="0.2">
      <c r="A22" s="33" t="s">
        <v>24</v>
      </c>
      <c r="B22" s="33"/>
      <c r="C22" s="32">
        <f>SUM(C11:C21)</f>
        <v>0</v>
      </c>
      <c r="D22" s="32">
        <f t="shared" ref="D22:K22" si="1">SUM(D11:D21)</f>
        <v>0</v>
      </c>
      <c r="E22" s="32">
        <f t="shared" si="1"/>
        <v>0</v>
      </c>
      <c r="F22" s="32">
        <f t="shared" si="1"/>
        <v>0</v>
      </c>
      <c r="G22" s="32">
        <f t="shared" si="1"/>
        <v>0</v>
      </c>
      <c r="H22" s="32">
        <f t="shared" si="1"/>
        <v>0</v>
      </c>
      <c r="I22" s="32">
        <f t="shared" si="1"/>
        <v>0</v>
      </c>
      <c r="J22" s="32">
        <f t="shared" si="1"/>
        <v>0</v>
      </c>
      <c r="K22" s="32">
        <f t="shared" si="1"/>
        <v>0</v>
      </c>
    </row>
    <row r="24" spans="1:20" x14ac:dyDescent="0.2">
      <c r="A24" s="33"/>
      <c r="C24" s="34" t="s">
        <v>64</v>
      </c>
      <c r="D24" s="34" t="s">
        <v>65</v>
      </c>
      <c r="E24" s="34" t="s">
        <v>66</v>
      </c>
      <c r="F24" s="34" t="s">
        <v>67</v>
      </c>
      <c r="G24" s="34" t="s">
        <v>68</v>
      </c>
      <c r="H24" s="34" t="s">
        <v>69</v>
      </c>
      <c r="I24" s="34" t="s">
        <v>70</v>
      </c>
      <c r="J24" s="34" t="s">
        <v>71</v>
      </c>
      <c r="K24" s="34" t="s">
        <v>72</v>
      </c>
      <c r="L24" s="34"/>
      <c r="M24" s="34"/>
      <c r="N24" s="34"/>
      <c r="O24" s="34"/>
      <c r="P24" s="34"/>
      <c r="Q24" s="34"/>
      <c r="R24" s="34"/>
      <c r="S24" s="34"/>
      <c r="T24" s="34"/>
    </row>
    <row r="25" spans="1:20" x14ac:dyDescent="0.2">
      <c r="A25" s="33" t="s">
        <v>73</v>
      </c>
      <c r="B25" s="33" t="s">
        <v>74</v>
      </c>
      <c r="C25" s="34" t="s">
        <v>77</v>
      </c>
      <c r="D25" s="34" t="s">
        <v>77</v>
      </c>
      <c r="E25" s="34" t="s">
        <v>77</v>
      </c>
      <c r="F25" s="34" t="s">
        <v>77</v>
      </c>
      <c r="G25" s="34" t="s">
        <v>77</v>
      </c>
      <c r="H25" s="34" t="s">
        <v>77</v>
      </c>
      <c r="I25" s="34" t="s">
        <v>77</v>
      </c>
      <c r="J25" s="34" t="s">
        <v>77</v>
      </c>
      <c r="K25" s="34" t="s">
        <v>77</v>
      </c>
      <c r="L25" s="34"/>
      <c r="M25" s="34"/>
    </row>
    <row r="26" spans="1:20" x14ac:dyDescent="0.2">
      <c r="A26" s="31" t="s">
        <v>1</v>
      </c>
      <c r="B26" s="32">
        <v>2</v>
      </c>
      <c r="C26" s="32" t="e">
        <f>C11/C$22</f>
        <v>#DIV/0!</v>
      </c>
      <c r="D26" s="32" t="e">
        <f t="shared" ref="D26:K26" si="2">D11/D$22</f>
        <v>#DIV/0!</v>
      </c>
      <c r="E26" s="32" t="e">
        <f t="shared" si="2"/>
        <v>#DIV/0!</v>
      </c>
      <c r="F26" s="32" t="e">
        <f t="shared" si="2"/>
        <v>#DIV/0!</v>
      </c>
      <c r="G26" s="32" t="e">
        <f t="shared" si="2"/>
        <v>#DIV/0!</v>
      </c>
      <c r="H26" s="32" t="e">
        <f t="shared" si="2"/>
        <v>#DIV/0!</v>
      </c>
      <c r="I26" s="32" t="e">
        <f t="shared" si="2"/>
        <v>#DIV/0!</v>
      </c>
      <c r="J26" s="32" t="e">
        <f t="shared" si="2"/>
        <v>#DIV/0!</v>
      </c>
      <c r="K26" s="32" t="e">
        <f t="shared" si="2"/>
        <v>#DIV/0!</v>
      </c>
    </row>
    <row r="27" spans="1:20" x14ac:dyDescent="0.2">
      <c r="A27" s="33" t="s">
        <v>9</v>
      </c>
      <c r="B27" s="32">
        <v>4</v>
      </c>
      <c r="C27" s="32" t="e">
        <f t="shared" ref="C27:K36" si="3">C12/C$22</f>
        <v>#DIV/0!</v>
      </c>
      <c r="D27" s="32" t="e">
        <f t="shared" si="3"/>
        <v>#DIV/0!</v>
      </c>
      <c r="E27" s="32" t="e">
        <f t="shared" si="3"/>
        <v>#DIV/0!</v>
      </c>
      <c r="F27" s="32" t="e">
        <f t="shared" si="3"/>
        <v>#DIV/0!</v>
      </c>
      <c r="G27" s="32" t="e">
        <f t="shared" si="3"/>
        <v>#DIV/0!</v>
      </c>
      <c r="H27" s="32" t="e">
        <f t="shared" si="3"/>
        <v>#DIV/0!</v>
      </c>
      <c r="I27" s="32" t="e">
        <f t="shared" si="3"/>
        <v>#DIV/0!</v>
      </c>
      <c r="J27" s="32" t="e">
        <f t="shared" si="3"/>
        <v>#DIV/0!</v>
      </c>
      <c r="K27" s="32" t="e">
        <f t="shared" si="3"/>
        <v>#DIV/0!</v>
      </c>
    </row>
    <row r="28" spans="1:20" x14ac:dyDescent="0.2">
      <c r="A28" s="35" t="s">
        <v>2</v>
      </c>
      <c r="B28" s="32">
        <v>8</v>
      </c>
      <c r="C28" s="32" t="e">
        <f t="shared" si="3"/>
        <v>#DIV/0!</v>
      </c>
      <c r="D28" s="32" t="e">
        <f t="shared" si="3"/>
        <v>#DIV/0!</v>
      </c>
      <c r="E28" s="32" t="e">
        <f t="shared" si="3"/>
        <v>#DIV/0!</v>
      </c>
      <c r="F28" s="32" t="e">
        <f t="shared" si="3"/>
        <v>#DIV/0!</v>
      </c>
      <c r="G28" s="32" t="e">
        <f t="shared" si="3"/>
        <v>#DIV/0!</v>
      </c>
      <c r="H28" s="32" t="e">
        <f t="shared" si="3"/>
        <v>#DIV/0!</v>
      </c>
      <c r="I28" s="32" t="e">
        <f t="shared" si="3"/>
        <v>#DIV/0!</v>
      </c>
      <c r="J28" s="32" t="e">
        <f t="shared" si="3"/>
        <v>#DIV/0!</v>
      </c>
      <c r="K28" s="32" t="e">
        <f t="shared" si="3"/>
        <v>#DIV/0!</v>
      </c>
    </row>
    <row r="29" spans="1:20" x14ac:dyDescent="0.2">
      <c r="A29" s="35" t="s">
        <v>3</v>
      </c>
      <c r="B29" s="32">
        <f t="shared" ref="B29:B34" si="4">B28*2</f>
        <v>16</v>
      </c>
      <c r="C29" s="32" t="e">
        <f t="shared" si="3"/>
        <v>#DIV/0!</v>
      </c>
      <c r="D29" s="32" t="e">
        <f t="shared" si="3"/>
        <v>#DIV/0!</v>
      </c>
      <c r="E29" s="32" t="e">
        <f t="shared" si="3"/>
        <v>#DIV/0!</v>
      </c>
      <c r="F29" s="32" t="e">
        <f t="shared" si="3"/>
        <v>#DIV/0!</v>
      </c>
      <c r="G29" s="32" t="e">
        <f t="shared" si="3"/>
        <v>#DIV/0!</v>
      </c>
      <c r="H29" s="32" t="e">
        <f t="shared" si="3"/>
        <v>#DIV/0!</v>
      </c>
      <c r="I29" s="32" t="e">
        <f t="shared" si="3"/>
        <v>#DIV/0!</v>
      </c>
      <c r="J29" s="32" t="e">
        <f t="shared" si="3"/>
        <v>#DIV/0!</v>
      </c>
      <c r="K29" s="32" t="e">
        <f t="shared" si="3"/>
        <v>#DIV/0!</v>
      </c>
    </row>
    <row r="30" spans="1:20" x14ac:dyDescent="0.2">
      <c r="A30" s="35" t="s">
        <v>4</v>
      </c>
      <c r="B30" s="32">
        <f t="shared" si="4"/>
        <v>32</v>
      </c>
      <c r="C30" s="32" t="e">
        <f t="shared" si="3"/>
        <v>#DIV/0!</v>
      </c>
      <c r="D30" s="32" t="e">
        <f t="shared" si="3"/>
        <v>#DIV/0!</v>
      </c>
      <c r="E30" s="32" t="e">
        <f t="shared" si="3"/>
        <v>#DIV/0!</v>
      </c>
      <c r="F30" s="32" t="e">
        <f t="shared" si="3"/>
        <v>#DIV/0!</v>
      </c>
      <c r="G30" s="32" t="e">
        <f t="shared" si="3"/>
        <v>#DIV/0!</v>
      </c>
      <c r="H30" s="32" t="e">
        <f t="shared" si="3"/>
        <v>#DIV/0!</v>
      </c>
      <c r="I30" s="32" t="e">
        <f t="shared" si="3"/>
        <v>#DIV/0!</v>
      </c>
      <c r="J30" s="32" t="e">
        <f t="shared" si="3"/>
        <v>#DIV/0!</v>
      </c>
      <c r="K30" s="32" t="e">
        <f t="shared" si="3"/>
        <v>#DIV/0!</v>
      </c>
    </row>
    <row r="31" spans="1:20" x14ac:dyDescent="0.2">
      <c r="A31" s="35" t="s">
        <v>5</v>
      </c>
      <c r="B31" s="32">
        <f t="shared" si="4"/>
        <v>64</v>
      </c>
      <c r="C31" s="32" t="e">
        <f t="shared" si="3"/>
        <v>#DIV/0!</v>
      </c>
      <c r="D31" s="32" t="e">
        <f t="shared" si="3"/>
        <v>#DIV/0!</v>
      </c>
      <c r="E31" s="32" t="e">
        <f t="shared" si="3"/>
        <v>#DIV/0!</v>
      </c>
      <c r="F31" s="32" t="e">
        <f t="shared" si="3"/>
        <v>#DIV/0!</v>
      </c>
      <c r="G31" s="32" t="e">
        <f t="shared" si="3"/>
        <v>#DIV/0!</v>
      </c>
      <c r="H31" s="32" t="e">
        <f t="shared" si="3"/>
        <v>#DIV/0!</v>
      </c>
      <c r="I31" s="32" t="e">
        <f t="shared" si="3"/>
        <v>#DIV/0!</v>
      </c>
      <c r="J31" s="32" t="e">
        <f t="shared" si="3"/>
        <v>#DIV/0!</v>
      </c>
      <c r="K31" s="32" t="e">
        <f t="shared" si="3"/>
        <v>#DIV/0!</v>
      </c>
    </row>
    <row r="32" spans="1:20" x14ac:dyDescent="0.2">
      <c r="A32" s="35" t="s">
        <v>6</v>
      </c>
      <c r="B32" s="32">
        <f t="shared" si="4"/>
        <v>128</v>
      </c>
      <c r="C32" s="32" t="e">
        <f t="shared" si="3"/>
        <v>#DIV/0!</v>
      </c>
      <c r="D32" s="32" t="e">
        <f t="shared" si="3"/>
        <v>#DIV/0!</v>
      </c>
      <c r="E32" s="32" t="e">
        <f t="shared" si="3"/>
        <v>#DIV/0!</v>
      </c>
      <c r="F32" s="32" t="e">
        <f t="shared" si="3"/>
        <v>#DIV/0!</v>
      </c>
      <c r="G32" s="32" t="e">
        <f t="shared" si="3"/>
        <v>#DIV/0!</v>
      </c>
      <c r="H32" s="32" t="e">
        <f t="shared" si="3"/>
        <v>#DIV/0!</v>
      </c>
      <c r="I32" s="32" t="e">
        <f t="shared" si="3"/>
        <v>#DIV/0!</v>
      </c>
      <c r="J32" s="32" t="e">
        <f t="shared" si="3"/>
        <v>#DIV/0!</v>
      </c>
      <c r="K32" s="32" t="e">
        <f t="shared" si="3"/>
        <v>#DIV/0!</v>
      </c>
    </row>
    <row r="33" spans="1:20" x14ac:dyDescent="0.2">
      <c r="A33" s="35" t="s">
        <v>7</v>
      </c>
      <c r="B33" s="32">
        <f t="shared" si="4"/>
        <v>256</v>
      </c>
      <c r="C33" s="32" t="e">
        <f t="shared" si="3"/>
        <v>#DIV/0!</v>
      </c>
      <c r="D33" s="32" t="e">
        <f t="shared" si="3"/>
        <v>#DIV/0!</v>
      </c>
      <c r="E33" s="32" t="e">
        <f t="shared" si="3"/>
        <v>#DIV/0!</v>
      </c>
      <c r="F33" s="32" t="e">
        <f t="shared" si="3"/>
        <v>#DIV/0!</v>
      </c>
      <c r="G33" s="32" t="e">
        <f t="shared" si="3"/>
        <v>#DIV/0!</v>
      </c>
      <c r="H33" s="32" t="e">
        <f t="shared" si="3"/>
        <v>#DIV/0!</v>
      </c>
      <c r="I33" s="32" t="e">
        <f t="shared" si="3"/>
        <v>#DIV/0!</v>
      </c>
      <c r="J33" s="32" t="e">
        <f t="shared" si="3"/>
        <v>#DIV/0!</v>
      </c>
      <c r="K33" s="32" t="e">
        <f t="shared" si="3"/>
        <v>#DIV/0!</v>
      </c>
    </row>
    <row r="34" spans="1:20" x14ac:dyDescent="0.2">
      <c r="A34" s="35" t="s">
        <v>8</v>
      </c>
      <c r="B34" s="32">
        <f t="shared" si="4"/>
        <v>512</v>
      </c>
      <c r="C34" s="32" t="e">
        <f t="shared" si="3"/>
        <v>#DIV/0!</v>
      </c>
      <c r="D34" s="32" t="e">
        <f t="shared" si="3"/>
        <v>#DIV/0!</v>
      </c>
      <c r="E34" s="32" t="e">
        <f t="shared" si="3"/>
        <v>#DIV/0!</v>
      </c>
      <c r="F34" s="32" t="e">
        <f t="shared" si="3"/>
        <v>#DIV/0!</v>
      </c>
      <c r="G34" s="32" t="e">
        <f t="shared" si="3"/>
        <v>#DIV/0!</v>
      </c>
      <c r="H34" s="32" t="e">
        <f t="shared" si="3"/>
        <v>#DIV/0!</v>
      </c>
      <c r="I34" s="32" t="e">
        <f t="shared" si="3"/>
        <v>#DIV/0!</v>
      </c>
      <c r="J34" s="32" t="e">
        <f t="shared" si="3"/>
        <v>#DIV/0!</v>
      </c>
      <c r="K34" s="32" t="e">
        <f t="shared" si="3"/>
        <v>#DIV/0!</v>
      </c>
    </row>
    <row r="35" spans="1:20" x14ac:dyDescent="0.2">
      <c r="A35" s="31" t="s">
        <v>23</v>
      </c>
      <c r="B35" s="32">
        <v>1024</v>
      </c>
      <c r="C35" s="32" t="e">
        <f t="shared" si="3"/>
        <v>#DIV/0!</v>
      </c>
      <c r="D35" s="32" t="e">
        <f t="shared" si="3"/>
        <v>#DIV/0!</v>
      </c>
      <c r="E35" s="32" t="e">
        <f t="shared" si="3"/>
        <v>#DIV/0!</v>
      </c>
      <c r="F35" s="32" t="e">
        <f t="shared" si="3"/>
        <v>#DIV/0!</v>
      </c>
      <c r="G35" s="32" t="e">
        <f t="shared" si="3"/>
        <v>#DIV/0!</v>
      </c>
      <c r="H35" s="32" t="e">
        <f t="shared" si="3"/>
        <v>#DIV/0!</v>
      </c>
      <c r="I35" s="32" t="e">
        <f t="shared" si="3"/>
        <v>#DIV/0!</v>
      </c>
      <c r="J35" s="32" t="e">
        <f t="shared" si="3"/>
        <v>#DIV/0!</v>
      </c>
      <c r="K35" s="32" t="e">
        <f t="shared" si="3"/>
        <v>#DIV/0!</v>
      </c>
    </row>
    <row r="36" spans="1:20" x14ac:dyDescent="0.2">
      <c r="A36" s="31" t="s">
        <v>76</v>
      </c>
      <c r="B36" s="32">
        <v>2056</v>
      </c>
      <c r="C36" s="32" t="e">
        <f t="shared" si="3"/>
        <v>#DIV/0!</v>
      </c>
      <c r="D36" s="32" t="e">
        <f t="shared" si="3"/>
        <v>#DIV/0!</v>
      </c>
      <c r="E36" s="32" t="e">
        <f t="shared" si="3"/>
        <v>#DIV/0!</v>
      </c>
      <c r="F36" s="32" t="e">
        <f t="shared" si="3"/>
        <v>#DIV/0!</v>
      </c>
      <c r="G36" s="32" t="e">
        <f t="shared" si="3"/>
        <v>#DIV/0!</v>
      </c>
      <c r="H36" s="32" t="e">
        <f t="shared" si="3"/>
        <v>#DIV/0!</v>
      </c>
      <c r="I36" s="32" t="e">
        <f t="shared" si="3"/>
        <v>#DIV/0!</v>
      </c>
      <c r="J36" s="32" t="e">
        <f t="shared" si="3"/>
        <v>#DIV/0!</v>
      </c>
      <c r="K36" s="32" t="e">
        <f t="shared" si="3"/>
        <v>#DIV/0!</v>
      </c>
    </row>
    <row r="38" spans="1:20" x14ac:dyDescent="0.2">
      <c r="A38" s="33"/>
      <c r="C38" s="34" t="s">
        <v>64</v>
      </c>
      <c r="D38" s="34" t="s">
        <v>65</v>
      </c>
      <c r="E38" s="34" t="s">
        <v>66</v>
      </c>
      <c r="F38" s="34" t="s">
        <v>67</v>
      </c>
      <c r="G38" s="34" t="s">
        <v>68</v>
      </c>
      <c r="H38" s="34" t="s">
        <v>69</v>
      </c>
      <c r="I38" s="34" t="s">
        <v>70</v>
      </c>
      <c r="J38" s="34" t="s">
        <v>71</v>
      </c>
      <c r="K38" s="34" t="s">
        <v>72</v>
      </c>
      <c r="L38" s="34"/>
      <c r="M38" s="34"/>
      <c r="N38" s="34"/>
      <c r="O38" s="34"/>
      <c r="P38" s="34"/>
      <c r="Q38" s="34"/>
      <c r="R38" s="34"/>
      <c r="S38" s="34"/>
      <c r="T38" s="34"/>
    </row>
    <row r="39" spans="1:20" x14ac:dyDescent="0.2">
      <c r="A39" s="33" t="s">
        <v>73</v>
      </c>
      <c r="B39" s="33" t="s">
        <v>74</v>
      </c>
      <c r="C39" s="34" t="s">
        <v>78</v>
      </c>
      <c r="D39" s="34" t="s">
        <v>78</v>
      </c>
      <c r="E39" s="34" t="s">
        <v>78</v>
      </c>
      <c r="F39" s="34" t="s">
        <v>78</v>
      </c>
      <c r="G39" s="34" t="s">
        <v>78</v>
      </c>
      <c r="H39" s="34" t="s">
        <v>78</v>
      </c>
      <c r="I39" s="34" t="s">
        <v>78</v>
      </c>
      <c r="J39" s="34" t="s">
        <v>78</v>
      </c>
      <c r="K39" s="34" t="s">
        <v>78</v>
      </c>
      <c r="L39" s="34"/>
      <c r="M39" s="34"/>
    </row>
    <row r="40" spans="1:20" x14ac:dyDescent="0.2">
      <c r="A40" s="31" t="s">
        <v>1</v>
      </c>
      <c r="B40" s="32">
        <v>2</v>
      </c>
      <c r="C40" s="32" t="e">
        <f t="shared" ref="C40:K40" si="5">(C11/C$22)</f>
        <v>#DIV/0!</v>
      </c>
      <c r="D40" s="32" t="e">
        <f t="shared" si="5"/>
        <v>#DIV/0!</v>
      </c>
      <c r="E40" s="32" t="e">
        <f t="shared" si="5"/>
        <v>#DIV/0!</v>
      </c>
      <c r="F40" s="32" t="e">
        <f t="shared" si="5"/>
        <v>#DIV/0!</v>
      </c>
      <c r="G40" s="32" t="e">
        <f t="shared" si="5"/>
        <v>#DIV/0!</v>
      </c>
      <c r="H40" s="32" t="e">
        <f t="shared" si="5"/>
        <v>#DIV/0!</v>
      </c>
      <c r="I40" s="32" t="e">
        <f t="shared" si="5"/>
        <v>#DIV/0!</v>
      </c>
      <c r="J40" s="32" t="e">
        <f t="shared" si="5"/>
        <v>#DIV/0!</v>
      </c>
      <c r="K40" s="32" t="e">
        <f t="shared" si="5"/>
        <v>#DIV/0!</v>
      </c>
    </row>
    <row r="41" spans="1:20" x14ac:dyDescent="0.2">
      <c r="A41" s="33" t="s">
        <v>9</v>
      </c>
      <c r="B41" s="32">
        <v>4</v>
      </c>
      <c r="C41" s="32" t="e">
        <f t="shared" ref="C41:K50" si="6">(C12/C$22)+C40</f>
        <v>#DIV/0!</v>
      </c>
      <c r="D41" s="32" t="e">
        <f t="shared" si="6"/>
        <v>#DIV/0!</v>
      </c>
      <c r="E41" s="32" t="e">
        <f t="shared" si="6"/>
        <v>#DIV/0!</v>
      </c>
      <c r="F41" s="32" t="e">
        <f t="shared" si="6"/>
        <v>#DIV/0!</v>
      </c>
      <c r="G41" s="32" t="e">
        <f t="shared" si="6"/>
        <v>#DIV/0!</v>
      </c>
      <c r="H41" s="32" t="e">
        <f t="shared" si="6"/>
        <v>#DIV/0!</v>
      </c>
      <c r="I41" s="32" t="e">
        <f t="shared" si="6"/>
        <v>#DIV/0!</v>
      </c>
      <c r="J41" s="32" t="e">
        <f t="shared" si="6"/>
        <v>#DIV/0!</v>
      </c>
      <c r="K41" s="32" t="e">
        <f t="shared" si="6"/>
        <v>#DIV/0!</v>
      </c>
    </row>
    <row r="42" spans="1:20" x14ac:dyDescent="0.2">
      <c r="A42" s="35" t="s">
        <v>2</v>
      </c>
      <c r="B42" s="32">
        <v>8</v>
      </c>
      <c r="C42" s="32" t="e">
        <f t="shared" si="6"/>
        <v>#DIV/0!</v>
      </c>
      <c r="D42" s="32" t="e">
        <f t="shared" si="6"/>
        <v>#DIV/0!</v>
      </c>
      <c r="E42" s="32" t="e">
        <f t="shared" si="6"/>
        <v>#DIV/0!</v>
      </c>
      <c r="F42" s="32" t="e">
        <f t="shared" si="6"/>
        <v>#DIV/0!</v>
      </c>
      <c r="G42" s="32" t="e">
        <f t="shared" si="6"/>
        <v>#DIV/0!</v>
      </c>
      <c r="H42" s="32" t="e">
        <f t="shared" si="6"/>
        <v>#DIV/0!</v>
      </c>
      <c r="I42" s="32" t="e">
        <f t="shared" si="6"/>
        <v>#DIV/0!</v>
      </c>
      <c r="J42" s="32" t="e">
        <f t="shared" si="6"/>
        <v>#DIV/0!</v>
      </c>
      <c r="K42" s="32" t="e">
        <f t="shared" si="6"/>
        <v>#DIV/0!</v>
      </c>
    </row>
    <row r="43" spans="1:20" x14ac:dyDescent="0.2">
      <c r="A43" s="35" t="s">
        <v>3</v>
      </c>
      <c r="B43" s="32">
        <f t="shared" ref="B43:B48" si="7">B42*2</f>
        <v>16</v>
      </c>
      <c r="C43" s="32" t="e">
        <f t="shared" si="6"/>
        <v>#DIV/0!</v>
      </c>
      <c r="D43" s="32" t="e">
        <f t="shared" si="6"/>
        <v>#DIV/0!</v>
      </c>
      <c r="E43" s="32" t="e">
        <f t="shared" si="6"/>
        <v>#DIV/0!</v>
      </c>
      <c r="F43" s="32" t="e">
        <f t="shared" si="6"/>
        <v>#DIV/0!</v>
      </c>
      <c r="G43" s="32" t="e">
        <f t="shared" si="6"/>
        <v>#DIV/0!</v>
      </c>
      <c r="H43" s="32" t="e">
        <f t="shared" si="6"/>
        <v>#DIV/0!</v>
      </c>
      <c r="I43" s="32" t="e">
        <f t="shared" si="6"/>
        <v>#DIV/0!</v>
      </c>
      <c r="J43" s="32" t="e">
        <f t="shared" si="6"/>
        <v>#DIV/0!</v>
      </c>
      <c r="K43" s="32" t="e">
        <f t="shared" si="6"/>
        <v>#DIV/0!</v>
      </c>
    </row>
    <row r="44" spans="1:20" x14ac:dyDescent="0.2">
      <c r="A44" s="35" t="s">
        <v>4</v>
      </c>
      <c r="B44" s="32">
        <f t="shared" si="7"/>
        <v>32</v>
      </c>
      <c r="C44" s="32" t="e">
        <f t="shared" si="6"/>
        <v>#DIV/0!</v>
      </c>
      <c r="D44" s="32" t="e">
        <f t="shared" si="6"/>
        <v>#DIV/0!</v>
      </c>
      <c r="E44" s="32" t="e">
        <f t="shared" si="6"/>
        <v>#DIV/0!</v>
      </c>
      <c r="F44" s="32" t="e">
        <f t="shared" si="6"/>
        <v>#DIV/0!</v>
      </c>
      <c r="G44" s="32" t="e">
        <f t="shared" si="6"/>
        <v>#DIV/0!</v>
      </c>
      <c r="H44" s="32" t="e">
        <f t="shared" si="6"/>
        <v>#DIV/0!</v>
      </c>
      <c r="I44" s="32" t="e">
        <f t="shared" si="6"/>
        <v>#DIV/0!</v>
      </c>
      <c r="J44" s="32" t="e">
        <f t="shared" si="6"/>
        <v>#DIV/0!</v>
      </c>
      <c r="K44" s="32" t="e">
        <f t="shared" si="6"/>
        <v>#DIV/0!</v>
      </c>
    </row>
    <row r="45" spans="1:20" x14ac:dyDescent="0.2">
      <c r="A45" s="35" t="s">
        <v>5</v>
      </c>
      <c r="B45" s="32">
        <f t="shared" si="7"/>
        <v>64</v>
      </c>
      <c r="C45" s="32" t="e">
        <f t="shared" si="6"/>
        <v>#DIV/0!</v>
      </c>
      <c r="D45" s="32" t="e">
        <f t="shared" si="6"/>
        <v>#DIV/0!</v>
      </c>
      <c r="E45" s="32" t="e">
        <f t="shared" si="6"/>
        <v>#DIV/0!</v>
      </c>
      <c r="F45" s="32" t="e">
        <f t="shared" si="6"/>
        <v>#DIV/0!</v>
      </c>
      <c r="G45" s="32" t="e">
        <f t="shared" si="6"/>
        <v>#DIV/0!</v>
      </c>
      <c r="H45" s="32" t="e">
        <f t="shared" si="6"/>
        <v>#DIV/0!</v>
      </c>
      <c r="I45" s="32" t="e">
        <f t="shared" si="6"/>
        <v>#DIV/0!</v>
      </c>
      <c r="J45" s="32" t="e">
        <f t="shared" si="6"/>
        <v>#DIV/0!</v>
      </c>
      <c r="K45" s="32" t="e">
        <f t="shared" si="6"/>
        <v>#DIV/0!</v>
      </c>
    </row>
    <row r="46" spans="1:20" x14ac:dyDescent="0.2">
      <c r="A46" s="35" t="s">
        <v>6</v>
      </c>
      <c r="B46" s="32">
        <f t="shared" si="7"/>
        <v>128</v>
      </c>
      <c r="C46" s="32" t="e">
        <f t="shared" si="6"/>
        <v>#DIV/0!</v>
      </c>
      <c r="D46" s="32" t="e">
        <f t="shared" si="6"/>
        <v>#DIV/0!</v>
      </c>
      <c r="E46" s="32" t="e">
        <f t="shared" si="6"/>
        <v>#DIV/0!</v>
      </c>
      <c r="F46" s="32" t="e">
        <f t="shared" si="6"/>
        <v>#DIV/0!</v>
      </c>
      <c r="G46" s="32" t="e">
        <f t="shared" si="6"/>
        <v>#DIV/0!</v>
      </c>
      <c r="H46" s="32" t="e">
        <f t="shared" si="6"/>
        <v>#DIV/0!</v>
      </c>
      <c r="I46" s="32" t="e">
        <f t="shared" si="6"/>
        <v>#DIV/0!</v>
      </c>
      <c r="J46" s="32" t="e">
        <f t="shared" si="6"/>
        <v>#DIV/0!</v>
      </c>
      <c r="K46" s="32" t="e">
        <f t="shared" si="6"/>
        <v>#DIV/0!</v>
      </c>
    </row>
    <row r="47" spans="1:20" x14ac:dyDescent="0.2">
      <c r="A47" s="35" t="s">
        <v>7</v>
      </c>
      <c r="B47" s="32">
        <f t="shared" si="7"/>
        <v>256</v>
      </c>
      <c r="C47" s="32" t="e">
        <f t="shared" si="6"/>
        <v>#DIV/0!</v>
      </c>
      <c r="D47" s="32" t="e">
        <f t="shared" si="6"/>
        <v>#DIV/0!</v>
      </c>
      <c r="E47" s="32" t="e">
        <f t="shared" si="6"/>
        <v>#DIV/0!</v>
      </c>
      <c r="F47" s="32" t="e">
        <f t="shared" si="6"/>
        <v>#DIV/0!</v>
      </c>
      <c r="G47" s="32" t="e">
        <f t="shared" si="6"/>
        <v>#DIV/0!</v>
      </c>
      <c r="H47" s="32" t="e">
        <f t="shared" si="6"/>
        <v>#DIV/0!</v>
      </c>
      <c r="I47" s="32" t="e">
        <f t="shared" si="6"/>
        <v>#DIV/0!</v>
      </c>
      <c r="J47" s="32" t="e">
        <f t="shared" si="6"/>
        <v>#DIV/0!</v>
      </c>
      <c r="K47" s="32" t="e">
        <f t="shared" si="6"/>
        <v>#DIV/0!</v>
      </c>
    </row>
    <row r="48" spans="1:20" x14ac:dyDescent="0.2">
      <c r="A48" s="35" t="s">
        <v>8</v>
      </c>
      <c r="B48" s="32">
        <f t="shared" si="7"/>
        <v>512</v>
      </c>
      <c r="C48" s="32" t="e">
        <f t="shared" si="6"/>
        <v>#DIV/0!</v>
      </c>
      <c r="D48" s="32" t="e">
        <f t="shared" si="6"/>
        <v>#DIV/0!</v>
      </c>
      <c r="E48" s="32" t="e">
        <f t="shared" si="6"/>
        <v>#DIV/0!</v>
      </c>
      <c r="F48" s="32" t="e">
        <f t="shared" si="6"/>
        <v>#DIV/0!</v>
      </c>
      <c r="G48" s="32" t="e">
        <f t="shared" si="6"/>
        <v>#DIV/0!</v>
      </c>
      <c r="H48" s="32" t="e">
        <f t="shared" si="6"/>
        <v>#DIV/0!</v>
      </c>
      <c r="I48" s="32" t="e">
        <f t="shared" si="6"/>
        <v>#DIV/0!</v>
      </c>
      <c r="J48" s="32" t="e">
        <f t="shared" si="6"/>
        <v>#DIV/0!</v>
      </c>
      <c r="K48" s="32" t="e">
        <f t="shared" si="6"/>
        <v>#DIV/0!</v>
      </c>
    </row>
    <row r="49" spans="1:11" x14ac:dyDescent="0.2">
      <c r="A49" s="31" t="s">
        <v>23</v>
      </c>
      <c r="B49" s="32">
        <v>1024</v>
      </c>
      <c r="C49" s="32" t="e">
        <f t="shared" si="6"/>
        <v>#DIV/0!</v>
      </c>
      <c r="D49" s="32" t="e">
        <f t="shared" si="6"/>
        <v>#DIV/0!</v>
      </c>
      <c r="E49" s="32" t="e">
        <f t="shared" si="6"/>
        <v>#DIV/0!</v>
      </c>
      <c r="F49" s="32" t="e">
        <f t="shared" si="6"/>
        <v>#DIV/0!</v>
      </c>
      <c r="G49" s="32" t="e">
        <f t="shared" si="6"/>
        <v>#DIV/0!</v>
      </c>
      <c r="H49" s="32" t="e">
        <f t="shared" si="6"/>
        <v>#DIV/0!</v>
      </c>
      <c r="I49" s="32" t="e">
        <f t="shared" si="6"/>
        <v>#DIV/0!</v>
      </c>
      <c r="J49" s="32" t="e">
        <f t="shared" si="6"/>
        <v>#DIV/0!</v>
      </c>
      <c r="K49" s="32" t="e">
        <f t="shared" si="6"/>
        <v>#DIV/0!</v>
      </c>
    </row>
    <row r="50" spans="1:11" x14ac:dyDescent="0.2">
      <c r="A50" s="31" t="s">
        <v>76</v>
      </c>
      <c r="B50" s="32">
        <v>2056</v>
      </c>
      <c r="C50" s="32" t="e">
        <f t="shared" si="6"/>
        <v>#DIV/0!</v>
      </c>
      <c r="D50" s="32" t="e">
        <f t="shared" si="6"/>
        <v>#DIV/0!</v>
      </c>
      <c r="E50" s="32" t="e">
        <f t="shared" si="6"/>
        <v>#DIV/0!</v>
      </c>
      <c r="F50" s="32" t="e">
        <f t="shared" si="6"/>
        <v>#DIV/0!</v>
      </c>
      <c r="G50" s="32" t="e">
        <f t="shared" si="6"/>
        <v>#DIV/0!</v>
      </c>
      <c r="H50" s="32" t="e">
        <f t="shared" si="6"/>
        <v>#DIV/0!</v>
      </c>
      <c r="I50" s="32" t="e">
        <f t="shared" si="6"/>
        <v>#DIV/0!</v>
      </c>
      <c r="J50" s="32" t="e">
        <f t="shared" si="6"/>
        <v>#DIV/0!</v>
      </c>
      <c r="K50" s="32" t="e">
        <f t="shared" si="6"/>
        <v>#DIV/0!</v>
      </c>
    </row>
    <row r="52" spans="1:11" x14ac:dyDescent="0.2">
      <c r="C52" s="34" t="s">
        <v>64</v>
      </c>
      <c r="D52" s="34" t="s">
        <v>65</v>
      </c>
      <c r="E52" s="34" t="s">
        <v>66</v>
      </c>
      <c r="F52" s="34" t="s">
        <v>67</v>
      </c>
      <c r="G52" s="34" t="s">
        <v>68</v>
      </c>
      <c r="H52" s="34" t="s">
        <v>69</v>
      </c>
      <c r="I52" s="34" t="s">
        <v>70</v>
      </c>
      <c r="J52" s="34" t="s">
        <v>71</v>
      </c>
      <c r="K52" s="34" t="s">
        <v>72</v>
      </c>
    </row>
    <row r="53" spans="1:11" ht="15.75" x14ac:dyDescent="0.3">
      <c r="B53" s="33" t="s">
        <v>79</v>
      </c>
      <c r="C53" s="34" t="s">
        <v>80</v>
      </c>
      <c r="D53" s="34" t="s">
        <v>80</v>
      </c>
      <c r="E53" s="34" t="s">
        <v>80</v>
      </c>
      <c r="F53" s="34" t="s">
        <v>80</v>
      </c>
      <c r="G53" s="34" t="s">
        <v>80</v>
      </c>
      <c r="H53" s="34" t="s">
        <v>80</v>
      </c>
      <c r="I53" s="34" t="s">
        <v>80</v>
      </c>
      <c r="J53" s="34" t="s">
        <v>80</v>
      </c>
      <c r="K53" s="34" t="s">
        <v>80</v>
      </c>
    </row>
    <row r="54" spans="1:11" x14ac:dyDescent="0.2">
      <c r="B54" s="36">
        <v>16</v>
      </c>
      <c r="C54" s="32" t="e">
        <f>IF(C58&gt;2,(($B54/100)-C60+((C60-C61)/(C58-C59))*C58/((C60-C61)/(C58-C59))),"&lt;2")</f>
        <v>#DIV/0!</v>
      </c>
      <c r="D54" s="32" t="e">
        <f t="shared" ref="D54:K54" si="8">IF(D58&gt;2,(($B54/100)-D60+((D60-D61)/(D58-D59))*D58/((D60-D61)/(D58-D59))),"&lt;2")</f>
        <v>#DIV/0!</v>
      </c>
      <c r="E54" s="32" t="e">
        <f t="shared" si="8"/>
        <v>#DIV/0!</v>
      </c>
      <c r="F54" s="32" t="e">
        <f t="shared" si="8"/>
        <v>#DIV/0!</v>
      </c>
      <c r="G54" s="32" t="e">
        <f t="shared" si="8"/>
        <v>#DIV/0!</v>
      </c>
      <c r="H54" s="32" t="e">
        <f t="shared" si="8"/>
        <v>#DIV/0!</v>
      </c>
      <c r="I54" s="32" t="e">
        <f t="shared" si="8"/>
        <v>#DIV/0!</v>
      </c>
      <c r="J54" s="32" t="e">
        <f t="shared" si="8"/>
        <v>#DIV/0!</v>
      </c>
      <c r="K54" s="32" t="e">
        <f t="shared" si="8"/>
        <v>#DIV/0!</v>
      </c>
    </row>
    <row r="55" spans="1:11" x14ac:dyDescent="0.2">
      <c r="B55" s="36">
        <v>50</v>
      </c>
      <c r="C55" s="32" t="e">
        <f>IF(C62&gt;2,(($B55/100)-C64+((C64-C65)/(C62-C63))*C62)/((C64-C65)/(C62-C63)),"&lt;2")</f>
        <v>#DIV/0!</v>
      </c>
      <c r="D55" s="32" t="e">
        <f t="shared" ref="D55:K55" si="9">IF(D62&gt;2,(($B55/100)-D64+((D64-D65)/(D62-D63))*D62)/((D64-D65)/(D62-D63)),"&lt;2")</f>
        <v>#DIV/0!</v>
      </c>
      <c r="E55" s="32" t="e">
        <f t="shared" si="9"/>
        <v>#DIV/0!</v>
      </c>
      <c r="F55" s="32" t="e">
        <f t="shared" si="9"/>
        <v>#DIV/0!</v>
      </c>
      <c r="G55" s="32" t="e">
        <f t="shared" si="9"/>
        <v>#DIV/0!</v>
      </c>
      <c r="H55" s="32" t="e">
        <f t="shared" si="9"/>
        <v>#DIV/0!</v>
      </c>
      <c r="I55" s="32" t="e">
        <f t="shared" si="9"/>
        <v>#DIV/0!</v>
      </c>
      <c r="J55" s="32" t="e">
        <f t="shared" si="9"/>
        <v>#DIV/0!</v>
      </c>
      <c r="K55" s="32" t="e">
        <f t="shared" si="9"/>
        <v>#DIV/0!</v>
      </c>
    </row>
    <row r="56" spans="1:11" x14ac:dyDescent="0.2">
      <c r="B56" s="36">
        <v>84</v>
      </c>
      <c r="C56" s="32" t="e">
        <f>IF(C66&gt;2,(($B56/100)-C68+((C68-C69)/(C66-C67))*C66)/((C68-C69)/(C66-C67)),"&lt;2")</f>
        <v>#DIV/0!</v>
      </c>
      <c r="D56" s="32" t="e">
        <f t="shared" ref="D56:K56" si="10">IF(D66&gt;2,(($B56/100)-D68+((D68-D69)/(D66-D67))*D66)/((D68-D69)/(D66-D67)),"&lt;2")</f>
        <v>#DIV/0!</v>
      </c>
      <c r="E56" s="32" t="e">
        <f t="shared" si="10"/>
        <v>#DIV/0!</v>
      </c>
      <c r="F56" s="32" t="e">
        <f t="shared" si="10"/>
        <v>#DIV/0!</v>
      </c>
      <c r="G56" s="32" t="e">
        <f t="shared" si="10"/>
        <v>#DIV/0!</v>
      </c>
      <c r="H56" s="32" t="e">
        <f t="shared" si="10"/>
        <v>#DIV/0!</v>
      </c>
      <c r="I56" s="32" t="e">
        <f t="shared" si="10"/>
        <v>#DIV/0!</v>
      </c>
      <c r="J56" s="32" t="e">
        <f t="shared" si="10"/>
        <v>#DIV/0!</v>
      </c>
      <c r="K56" s="32" t="e">
        <f t="shared" si="10"/>
        <v>#DIV/0!</v>
      </c>
    </row>
    <row r="58" spans="1:11" x14ac:dyDescent="0.2">
      <c r="B58" s="33" t="s">
        <v>81</v>
      </c>
      <c r="C58" s="32" t="e">
        <f>LOOKUP(C60,C$40:C$50,$B$40:$B$50)</f>
        <v>#DIV/0!</v>
      </c>
      <c r="D58" s="32" t="e">
        <f t="shared" ref="D58:K58" si="11">LOOKUP(D60,D$40:D$50,$B$40:$B$50)</f>
        <v>#DIV/0!</v>
      </c>
      <c r="E58" s="32" t="e">
        <f t="shared" si="11"/>
        <v>#DIV/0!</v>
      </c>
      <c r="F58" s="32" t="e">
        <f t="shared" si="11"/>
        <v>#DIV/0!</v>
      </c>
      <c r="G58" s="32" t="e">
        <f t="shared" si="11"/>
        <v>#DIV/0!</v>
      </c>
      <c r="H58" s="32" t="e">
        <f t="shared" si="11"/>
        <v>#DIV/0!</v>
      </c>
      <c r="I58" s="32" t="e">
        <f t="shared" si="11"/>
        <v>#DIV/0!</v>
      </c>
      <c r="J58" s="32" t="e">
        <f t="shared" si="11"/>
        <v>#DIV/0!</v>
      </c>
      <c r="K58" s="32" t="e">
        <f t="shared" si="11"/>
        <v>#DIV/0!</v>
      </c>
    </row>
    <row r="59" spans="1:11" x14ac:dyDescent="0.2">
      <c r="B59" s="33" t="s">
        <v>82</v>
      </c>
      <c r="C59" s="32" t="e">
        <f>IF(C58&gt;2,C58/2,"Small!")</f>
        <v>#DIV/0!</v>
      </c>
      <c r="D59" s="32" t="e">
        <f t="shared" ref="D59:K59" si="12">IF(D58&gt;2,D58/2,"Small!")</f>
        <v>#DIV/0!</v>
      </c>
      <c r="E59" s="32" t="e">
        <f t="shared" si="12"/>
        <v>#DIV/0!</v>
      </c>
      <c r="F59" s="32" t="e">
        <f t="shared" si="12"/>
        <v>#DIV/0!</v>
      </c>
      <c r="G59" s="32" t="e">
        <f t="shared" si="12"/>
        <v>#DIV/0!</v>
      </c>
      <c r="H59" s="32" t="e">
        <f t="shared" si="12"/>
        <v>#DIV/0!</v>
      </c>
      <c r="I59" s="32" t="e">
        <f t="shared" si="12"/>
        <v>#DIV/0!</v>
      </c>
      <c r="J59" s="32" t="e">
        <f t="shared" si="12"/>
        <v>#DIV/0!</v>
      </c>
      <c r="K59" s="32" t="e">
        <f t="shared" si="12"/>
        <v>#DIV/0!</v>
      </c>
    </row>
    <row r="60" spans="1:11" x14ac:dyDescent="0.2">
      <c r="B60" s="33" t="s">
        <v>83</v>
      </c>
      <c r="C60" s="32" t="e">
        <f>IF(($B54/100)&lt;=C$40,C$40,IF(($B54/100)&lt;=C$41,C$41,IF(($B54/100)&lt;=C$42,C$42,IF(($B54/100)&lt;=C$43,C$43,IF(($B54/100)&lt;=C$44,C$44,IF(($B54/100)&lt;=C$45,C$45,IF(($B54/100)&lt;=C$46,C$46,IF(($B54/100)&lt;=C$47,C$47,C$48))))))))</f>
        <v>#DIV/0!</v>
      </c>
      <c r="D60" s="32" t="e">
        <f t="shared" ref="D60:K60" si="13">IF(($B54/100)&lt;=D$40,D$40,IF(($B54/100)&lt;=D$41,D$41,IF(($B54/100)&lt;=D$42,D$42,IF(($B54/100)&lt;=D$43,D$43,IF(($B54/100)&lt;=D$44,D$44,IF(($B54/100)&lt;=D$45,D$45,IF(($B54/100)&lt;=D$46,D$46,IF(($B54/100)&lt;=D$47,D$47,D$48))))))))</f>
        <v>#DIV/0!</v>
      </c>
      <c r="E60" s="32" t="e">
        <f t="shared" si="13"/>
        <v>#DIV/0!</v>
      </c>
      <c r="F60" s="32" t="e">
        <f t="shared" si="13"/>
        <v>#DIV/0!</v>
      </c>
      <c r="G60" s="32" t="e">
        <f t="shared" si="13"/>
        <v>#DIV/0!</v>
      </c>
      <c r="H60" s="32" t="e">
        <f t="shared" si="13"/>
        <v>#DIV/0!</v>
      </c>
      <c r="I60" s="32" t="e">
        <f t="shared" si="13"/>
        <v>#DIV/0!</v>
      </c>
      <c r="J60" s="32" t="e">
        <f t="shared" si="13"/>
        <v>#DIV/0!</v>
      </c>
      <c r="K60" s="32" t="e">
        <f t="shared" si="13"/>
        <v>#DIV/0!</v>
      </c>
    </row>
    <row r="61" spans="1:11" x14ac:dyDescent="0.2">
      <c r="B61" s="33" t="s">
        <v>84</v>
      </c>
      <c r="C61" s="32" t="e">
        <f>IF(C58&gt;2,LOOKUP(C59,$B$40:$B42,C$40:C$50),"NA")</f>
        <v>#DIV/0!</v>
      </c>
      <c r="D61" s="32" t="e">
        <f>IF(D58&gt;2,LOOKUP(D59,$B$40:$B42,D$40:D$50),"NA")</f>
        <v>#DIV/0!</v>
      </c>
      <c r="E61" s="32" t="e">
        <f>IF(E58&gt;2,LOOKUP(E59,$B$40:$B42,E$40:E$50),"NA")</f>
        <v>#DIV/0!</v>
      </c>
      <c r="F61" s="32" t="e">
        <f>IF(F58&gt;2,LOOKUP(F59,$B$40:$B42,F$40:F$50),"NA")</f>
        <v>#DIV/0!</v>
      </c>
      <c r="G61" s="32" t="e">
        <f>IF(G58&gt;2,LOOKUP(G59,$B$40:$B42,G$40:G$50),"NA")</f>
        <v>#DIV/0!</v>
      </c>
      <c r="H61" s="32" t="e">
        <f>IF(H58&gt;2,LOOKUP(H59,$B$40:$B42,H$40:H$50),"NA")</f>
        <v>#DIV/0!</v>
      </c>
      <c r="I61" s="32" t="e">
        <f>IF(I58&gt;2,LOOKUP(I59,$B$40:$B42,I$40:I$50),"NA")</f>
        <v>#DIV/0!</v>
      </c>
      <c r="J61" s="32" t="e">
        <f>IF(J58&gt;2,LOOKUP(J59,$B$40:$B42,J$40:J$50),"NA")</f>
        <v>#DIV/0!</v>
      </c>
      <c r="K61" s="32" t="e">
        <f>IF(K58&gt;2,LOOKUP(K59,$B$40:$B42,K$40:K$50),"NA")</f>
        <v>#DIV/0!</v>
      </c>
    </row>
    <row r="62" spans="1:11" x14ac:dyDescent="0.2">
      <c r="B62" s="33" t="s">
        <v>85</v>
      </c>
      <c r="C62" s="32" t="e">
        <f>LOOKUP(C64,C$40:C$50,$B$40:$B$50)</f>
        <v>#DIV/0!</v>
      </c>
      <c r="D62" s="32" t="e">
        <f t="shared" ref="D62:K62" si="14">LOOKUP(D64,D$40:D$50,$B$40:$B$50)</f>
        <v>#DIV/0!</v>
      </c>
      <c r="E62" s="32" t="e">
        <f t="shared" si="14"/>
        <v>#DIV/0!</v>
      </c>
      <c r="F62" s="32" t="e">
        <f t="shared" si="14"/>
        <v>#DIV/0!</v>
      </c>
      <c r="G62" s="32" t="e">
        <f t="shared" si="14"/>
        <v>#DIV/0!</v>
      </c>
      <c r="H62" s="32" t="e">
        <f t="shared" si="14"/>
        <v>#DIV/0!</v>
      </c>
      <c r="I62" s="32" t="e">
        <f t="shared" si="14"/>
        <v>#DIV/0!</v>
      </c>
      <c r="J62" s="32" t="e">
        <f t="shared" si="14"/>
        <v>#DIV/0!</v>
      </c>
      <c r="K62" s="32" t="e">
        <f t="shared" si="14"/>
        <v>#DIV/0!</v>
      </c>
    </row>
    <row r="63" spans="1:11" x14ac:dyDescent="0.2">
      <c r="B63" s="33" t="s">
        <v>86</v>
      </c>
      <c r="C63" s="32" t="e">
        <f>C62/2</f>
        <v>#DIV/0!</v>
      </c>
      <c r="D63" s="32" t="e">
        <f t="shared" ref="D63:K63" si="15">D62/2</f>
        <v>#DIV/0!</v>
      </c>
      <c r="E63" s="32" t="e">
        <f t="shared" si="15"/>
        <v>#DIV/0!</v>
      </c>
      <c r="F63" s="32" t="e">
        <f t="shared" si="15"/>
        <v>#DIV/0!</v>
      </c>
      <c r="G63" s="32" t="e">
        <f t="shared" si="15"/>
        <v>#DIV/0!</v>
      </c>
      <c r="H63" s="32" t="e">
        <f t="shared" si="15"/>
        <v>#DIV/0!</v>
      </c>
      <c r="I63" s="32" t="e">
        <f t="shared" si="15"/>
        <v>#DIV/0!</v>
      </c>
      <c r="J63" s="32" t="e">
        <f t="shared" si="15"/>
        <v>#DIV/0!</v>
      </c>
      <c r="K63" s="32" t="e">
        <f t="shared" si="15"/>
        <v>#DIV/0!</v>
      </c>
    </row>
    <row r="64" spans="1:11" x14ac:dyDescent="0.2">
      <c r="B64" s="33" t="s">
        <v>87</v>
      </c>
      <c r="C64" s="32" t="e">
        <f>IF(($B55/100)&lt;=C$40,C$40,IF(($B55/100)&lt;=C$41,C$41,IF(($B55/100)&lt;=C$42,C$42,IF(($B55/100)&lt;=C$43,C$43,IF(($B55/100)&lt;=C$44,C$44,IF(($B55/100)&lt;=C$45,C$45,IF(($B55/100)&lt;=C$46,C$46,IF(($B55/100)&lt;=C$47,C$47,C$48))))))))</f>
        <v>#DIV/0!</v>
      </c>
      <c r="D64" s="32" t="e">
        <f t="shared" ref="D64:K64" si="16">IF(($B55/100)&lt;=D$40,D$40,IF(($B55/100)&lt;=D$41,D$41,IF(($B55/100)&lt;=D$42,D$42,IF(($B55/100)&lt;=D$43,D$43,IF(($B55/100)&lt;=D$44,D$44,IF(($B55/100)&lt;=D$45,D$45,IF(($B55/100)&lt;=D$46,D$46,IF(($B55/100)&lt;=D$47,D$47,D$48))))))))</f>
        <v>#DIV/0!</v>
      </c>
      <c r="E64" s="32" t="e">
        <f t="shared" si="16"/>
        <v>#DIV/0!</v>
      </c>
      <c r="F64" s="32" t="e">
        <f t="shared" si="16"/>
        <v>#DIV/0!</v>
      </c>
      <c r="G64" s="32" t="e">
        <f t="shared" si="16"/>
        <v>#DIV/0!</v>
      </c>
      <c r="H64" s="32" t="e">
        <f t="shared" si="16"/>
        <v>#DIV/0!</v>
      </c>
      <c r="I64" s="32" t="e">
        <f t="shared" si="16"/>
        <v>#DIV/0!</v>
      </c>
      <c r="J64" s="32" t="e">
        <f t="shared" si="16"/>
        <v>#DIV/0!</v>
      </c>
      <c r="K64" s="32" t="e">
        <f t="shared" si="16"/>
        <v>#DIV/0!</v>
      </c>
    </row>
    <row r="65" spans="2:11" x14ac:dyDescent="0.2">
      <c r="B65" s="33" t="s">
        <v>88</v>
      </c>
      <c r="C65" s="32" t="e">
        <f>LOOKUP(C63,$B$40:$B46,C$40:C$50)</f>
        <v>#DIV/0!</v>
      </c>
      <c r="D65" s="32" t="e">
        <f>LOOKUP(D63,$B$40:$B46,D$40:D$50)</f>
        <v>#DIV/0!</v>
      </c>
      <c r="E65" s="32" t="e">
        <f>LOOKUP(E63,$B$40:$B46,E$40:E$50)</f>
        <v>#DIV/0!</v>
      </c>
      <c r="F65" s="32" t="e">
        <f>LOOKUP(F63,$B$40:$B46,F$40:F$50)</f>
        <v>#DIV/0!</v>
      </c>
      <c r="G65" s="32" t="e">
        <f>LOOKUP(G63,$B$40:$B46,G$40:G$50)</f>
        <v>#DIV/0!</v>
      </c>
      <c r="H65" s="32" t="e">
        <f>LOOKUP(H63,$B$40:$B46,H$40:H$50)</f>
        <v>#DIV/0!</v>
      </c>
      <c r="I65" s="32" t="e">
        <f>LOOKUP(I63,$B$40:$B46,I$40:I$50)</f>
        <v>#DIV/0!</v>
      </c>
      <c r="J65" s="32" t="e">
        <f>LOOKUP(J63,$B$40:$B46,J$40:J$50)</f>
        <v>#DIV/0!</v>
      </c>
      <c r="K65" s="32" t="e">
        <f>LOOKUP(K63,$B$40:$B46,K$40:K$50)</f>
        <v>#DIV/0!</v>
      </c>
    </row>
    <row r="66" spans="2:11" x14ac:dyDescent="0.2">
      <c r="B66" s="33" t="s">
        <v>89</v>
      </c>
      <c r="C66" s="32" t="e">
        <f>LOOKUP(C68,C$40:C$50,$B$40:$B$50)</f>
        <v>#DIV/0!</v>
      </c>
      <c r="D66" s="32" t="e">
        <f t="shared" ref="D66:K66" si="17">LOOKUP(D68,D$40:D$50,$B$40:$B$50)</f>
        <v>#DIV/0!</v>
      </c>
      <c r="E66" s="32" t="e">
        <f t="shared" si="17"/>
        <v>#DIV/0!</v>
      </c>
      <c r="F66" s="32" t="e">
        <f t="shared" si="17"/>
        <v>#DIV/0!</v>
      </c>
      <c r="G66" s="32" t="e">
        <f t="shared" si="17"/>
        <v>#DIV/0!</v>
      </c>
      <c r="H66" s="32" t="e">
        <f t="shared" si="17"/>
        <v>#DIV/0!</v>
      </c>
      <c r="I66" s="32" t="e">
        <f t="shared" si="17"/>
        <v>#DIV/0!</v>
      </c>
      <c r="J66" s="32" t="e">
        <f t="shared" si="17"/>
        <v>#DIV/0!</v>
      </c>
      <c r="K66" s="32" t="e">
        <f t="shared" si="17"/>
        <v>#DIV/0!</v>
      </c>
    </row>
    <row r="67" spans="2:11" x14ac:dyDescent="0.2">
      <c r="B67" s="33" t="s">
        <v>90</v>
      </c>
      <c r="C67" s="32" t="e">
        <f>C66/2</f>
        <v>#DIV/0!</v>
      </c>
      <c r="D67" s="32" t="e">
        <f t="shared" ref="D67:K67" si="18">D66/2</f>
        <v>#DIV/0!</v>
      </c>
      <c r="E67" s="32" t="e">
        <f t="shared" si="18"/>
        <v>#DIV/0!</v>
      </c>
      <c r="F67" s="32" t="e">
        <f t="shared" si="18"/>
        <v>#DIV/0!</v>
      </c>
      <c r="G67" s="32" t="e">
        <f t="shared" si="18"/>
        <v>#DIV/0!</v>
      </c>
      <c r="H67" s="32" t="e">
        <f t="shared" si="18"/>
        <v>#DIV/0!</v>
      </c>
      <c r="I67" s="32" t="e">
        <f t="shared" si="18"/>
        <v>#DIV/0!</v>
      </c>
      <c r="J67" s="32" t="e">
        <f t="shared" si="18"/>
        <v>#DIV/0!</v>
      </c>
      <c r="K67" s="32" t="e">
        <f t="shared" si="18"/>
        <v>#DIV/0!</v>
      </c>
    </row>
    <row r="68" spans="2:11" x14ac:dyDescent="0.2">
      <c r="B68" s="33" t="s">
        <v>91</v>
      </c>
      <c r="C68" s="32" t="e">
        <f>IF(($B56/100)&lt;=C$40,C$40,IF(($B56/100)&lt;=C$41,C$41,IF(($B56/100)&lt;=C$42,C$42,IF(($B56/100)&lt;=C$43,C$43,IF(($B56/100)&lt;=C$44,C$44,IF(($B56/100)&lt;=C$45,C$45,IF(($B56/100)&lt;=C$46,C$46,IF(($B56/100)&lt;=C$47,C$47,C$48))))))))</f>
        <v>#DIV/0!</v>
      </c>
      <c r="D68" s="32" t="e">
        <f t="shared" ref="D68:K68" si="19">IF(($B56/100)&lt;=D$40,D$40,IF(($B56/100)&lt;=D$41,D$41,IF(($B56/100)&lt;=D$42,D$42,IF(($B56/100)&lt;=D$43,D$43,IF(($B56/100)&lt;=D$44,D$44,IF(($B56/100)&lt;=D$45,D$45,IF(($B56/100)&lt;=D$46,D$46,IF(($B56/100)&lt;=D$47,D$47,D$48))))))))</f>
        <v>#DIV/0!</v>
      </c>
      <c r="E68" s="32" t="e">
        <f t="shared" si="19"/>
        <v>#DIV/0!</v>
      </c>
      <c r="F68" s="32" t="e">
        <f t="shared" si="19"/>
        <v>#DIV/0!</v>
      </c>
      <c r="G68" s="32" t="e">
        <f t="shared" si="19"/>
        <v>#DIV/0!</v>
      </c>
      <c r="H68" s="32" t="e">
        <f t="shared" si="19"/>
        <v>#DIV/0!</v>
      </c>
      <c r="I68" s="32" t="e">
        <f t="shared" si="19"/>
        <v>#DIV/0!</v>
      </c>
      <c r="J68" s="32" t="e">
        <f t="shared" si="19"/>
        <v>#DIV/0!</v>
      </c>
      <c r="K68" s="32" t="e">
        <f t="shared" si="19"/>
        <v>#DIV/0!</v>
      </c>
    </row>
    <row r="69" spans="2:11" x14ac:dyDescent="0.2">
      <c r="B69" s="33" t="s">
        <v>92</v>
      </c>
      <c r="C69" s="32" t="e">
        <f>LOOKUP(C67,$B$40:$B50,C$40:C$50)</f>
        <v>#DIV/0!</v>
      </c>
      <c r="D69" s="32" t="e">
        <f>LOOKUP(D67,$B$40:$B50,D$40:D$50)</f>
        <v>#DIV/0!</v>
      </c>
      <c r="E69" s="32" t="e">
        <f>LOOKUP(E67,$B$40:$B50,E$40:E$50)</f>
        <v>#DIV/0!</v>
      </c>
      <c r="F69" s="32" t="e">
        <f>LOOKUP(F67,$B$40:$B50,F$40:F$50)</f>
        <v>#DIV/0!</v>
      </c>
      <c r="G69" s="32" t="e">
        <f>LOOKUP(G67,$B$40:$B50,G$40:G$50)</f>
        <v>#DIV/0!</v>
      </c>
      <c r="H69" s="32" t="e">
        <f>LOOKUP(H67,$B$40:$B50,H$40:H$50)</f>
        <v>#DIV/0!</v>
      </c>
      <c r="I69" s="32" t="e">
        <f>LOOKUP(I67,$B$40:$B50,I$40:I$50)</f>
        <v>#DIV/0!</v>
      </c>
      <c r="J69" s="32" t="e">
        <f>LOOKUP(J67,$B$40:$B50,J$40:J$50)</f>
        <v>#DIV/0!</v>
      </c>
      <c r="K69" s="32" t="e">
        <f>LOOKUP(K67,$B$40:$B50,K$40:K$50)</f>
        <v>#DIV/0!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pane ySplit="1" topLeftCell="A2" activePane="bottomLeft" state="frozen"/>
      <selection pane="bottomLeft" activeCell="A101" sqref="A101:G142"/>
    </sheetView>
  </sheetViews>
  <sheetFormatPr defaultRowHeight="15" x14ac:dyDescent="0.25"/>
  <cols>
    <col min="1" max="1" width="10.7109375" style="26" bestFit="1" customWidth="1"/>
  </cols>
  <sheetData>
    <row r="1" spans="1:7" x14ac:dyDescent="0.25">
      <c r="A1" s="26" t="s">
        <v>34</v>
      </c>
      <c r="B1" t="s">
        <v>47</v>
      </c>
      <c r="C1" t="s">
        <v>48</v>
      </c>
      <c r="D1" t="s">
        <v>49</v>
      </c>
      <c r="E1" t="s">
        <v>95</v>
      </c>
      <c r="F1" t="s">
        <v>96</v>
      </c>
      <c r="G1" t="s">
        <v>97</v>
      </c>
    </row>
    <row r="2" spans="1:7" x14ac:dyDescent="0.25">
      <c r="A2" s="26">
        <v>41744</v>
      </c>
      <c r="B2">
        <v>10.4</v>
      </c>
      <c r="C2">
        <v>4800</v>
      </c>
    </row>
    <row r="3" spans="1:7" x14ac:dyDescent="0.25">
      <c r="A3" s="26">
        <v>41744</v>
      </c>
      <c r="B3">
        <v>11</v>
      </c>
      <c r="C3">
        <v>5090</v>
      </c>
    </row>
    <row r="4" spans="1:7" x14ac:dyDescent="0.25">
      <c r="A4" s="26">
        <v>41744</v>
      </c>
      <c r="B4">
        <v>12</v>
      </c>
      <c r="C4">
        <v>4850</v>
      </c>
    </row>
    <row r="5" spans="1:7" x14ac:dyDescent="0.25">
      <c r="A5" s="26">
        <v>41744</v>
      </c>
      <c r="B5">
        <v>13</v>
      </c>
      <c r="C5">
        <v>4550</v>
      </c>
    </row>
    <row r="6" spans="1:7" x14ac:dyDescent="0.25">
      <c r="A6" s="26">
        <v>41744</v>
      </c>
      <c r="B6">
        <v>14</v>
      </c>
      <c r="C6">
        <v>4750</v>
      </c>
    </row>
    <row r="7" spans="1:7" x14ac:dyDescent="0.25">
      <c r="A7" s="26">
        <v>41744</v>
      </c>
      <c r="B7">
        <v>15</v>
      </c>
      <c r="C7">
        <v>4750</v>
      </c>
    </row>
    <row r="8" spans="1:7" x14ac:dyDescent="0.25">
      <c r="A8" s="26">
        <v>41744</v>
      </c>
      <c r="B8">
        <v>16</v>
      </c>
      <c r="C8">
        <v>4600</v>
      </c>
    </row>
    <row r="9" spans="1:7" x14ac:dyDescent="0.25">
      <c r="A9" s="26">
        <v>41744</v>
      </c>
      <c r="B9">
        <v>17</v>
      </c>
      <c r="C9">
        <v>5000</v>
      </c>
    </row>
    <row r="10" spans="1:7" x14ac:dyDescent="0.25">
      <c r="A10" s="26">
        <v>41744</v>
      </c>
      <c r="B10">
        <v>18</v>
      </c>
      <c r="C10">
        <v>4950</v>
      </c>
    </row>
    <row r="11" spans="1:7" x14ac:dyDescent="0.25">
      <c r="A11" s="26">
        <v>41744</v>
      </c>
      <c r="B11">
        <v>19</v>
      </c>
      <c r="C11">
        <v>4550</v>
      </c>
    </row>
    <row r="12" spans="1:7" x14ac:dyDescent="0.25">
      <c r="A12" s="26">
        <v>41744</v>
      </c>
      <c r="B12">
        <v>20</v>
      </c>
      <c r="C12">
        <v>4600</v>
      </c>
    </row>
    <row r="13" spans="1:7" x14ac:dyDescent="0.25">
      <c r="A13" s="26">
        <v>41744</v>
      </c>
      <c r="B13">
        <v>20.75</v>
      </c>
      <c r="C13">
        <v>4400</v>
      </c>
    </row>
    <row r="14" spans="1:7" x14ac:dyDescent="0.25">
      <c r="A14" s="26">
        <v>41774</v>
      </c>
      <c r="B14">
        <v>17</v>
      </c>
      <c r="C14">
        <v>4150</v>
      </c>
      <c r="D14">
        <v>22</v>
      </c>
    </row>
    <row r="15" spans="1:7" x14ac:dyDescent="0.25">
      <c r="A15" s="26">
        <v>41774</v>
      </c>
      <c r="B15">
        <v>18</v>
      </c>
      <c r="C15">
        <v>4850</v>
      </c>
      <c r="D15">
        <v>21.5</v>
      </c>
    </row>
    <row r="16" spans="1:7" x14ac:dyDescent="0.25">
      <c r="A16" s="26">
        <v>41774</v>
      </c>
      <c r="B16">
        <v>19</v>
      </c>
      <c r="C16">
        <v>4450</v>
      </c>
      <c r="D16">
        <v>22.5</v>
      </c>
    </row>
    <row r="17" spans="1:4" x14ac:dyDescent="0.25">
      <c r="A17" s="26">
        <v>41774</v>
      </c>
      <c r="B17">
        <v>20</v>
      </c>
      <c r="C17">
        <v>4400</v>
      </c>
      <c r="D17">
        <v>23.5</v>
      </c>
    </row>
    <row r="18" spans="1:4" x14ac:dyDescent="0.25">
      <c r="A18" s="26">
        <v>41774</v>
      </c>
      <c r="B18">
        <v>20.75</v>
      </c>
      <c r="C18">
        <v>4300</v>
      </c>
      <c r="D18">
        <v>22</v>
      </c>
    </row>
    <row r="19" spans="1:4" x14ac:dyDescent="0.25">
      <c r="A19" s="26">
        <v>41774</v>
      </c>
      <c r="B19">
        <v>10.4</v>
      </c>
      <c r="C19">
        <v>4850</v>
      </c>
      <c r="D19">
        <v>17.5</v>
      </c>
    </row>
    <row r="20" spans="1:4" x14ac:dyDescent="0.25">
      <c r="A20" s="26">
        <v>41774</v>
      </c>
      <c r="B20">
        <v>11</v>
      </c>
      <c r="C20">
        <v>5350</v>
      </c>
      <c r="D20">
        <v>18</v>
      </c>
    </row>
    <row r="21" spans="1:4" x14ac:dyDescent="0.25">
      <c r="A21" s="26">
        <v>41774</v>
      </c>
      <c r="B21">
        <v>12</v>
      </c>
      <c r="C21">
        <v>4850</v>
      </c>
      <c r="D21">
        <v>18</v>
      </c>
    </row>
    <row r="22" spans="1:4" x14ac:dyDescent="0.25">
      <c r="A22" s="26">
        <v>41774</v>
      </c>
      <c r="B22">
        <v>13</v>
      </c>
      <c r="C22">
        <v>5000</v>
      </c>
      <c r="D22">
        <v>18</v>
      </c>
    </row>
    <row r="23" spans="1:4" x14ac:dyDescent="0.25">
      <c r="A23" s="26">
        <v>41774</v>
      </c>
      <c r="B23">
        <v>14</v>
      </c>
      <c r="C23">
        <v>5050</v>
      </c>
      <c r="D23">
        <v>18.5</v>
      </c>
    </row>
    <row r="24" spans="1:4" x14ac:dyDescent="0.25">
      <c r="A24" s="26">
        <v>41774</v>
      </c>
      <c r="B24">
        <v>15</v>
      </c>
      <c r="C24">
        <v>5050</v>
      </c>
      <c r="D24">
        <v>19.5</v>
      </c>
    </row>
    <row r="25" spans="1:4" x14ac:dyDescent="0.25">
      <c r="A25" s="26">
        <v>41774</v>
      </c>
      <c r="B25">
        <v>16</v>
      </c>
      <c r="C25">
        <v>4900</v>
      </c>
      <c r="D25">
        <v>21</v>
      </c>
    </row>
    <row r="26" spans="1:4" x14ac:dyDescent="0.25">
      <c r="A26" s="26">
        <v>41907</v>
      </c>
      <c r="B26">
        <v>10.4</v>
      </c>
      <c r="C26">
        <v>5800</v>
      </c>
      <c r="D26">
        <v>21</v>
      </c>
    </row>
    <row r="27" spans="1:4" x14ac:dyDescent="0.25">
      <c r="A27" s="26">
        <v>41907</v>
      </c>
      <c r="B27">
        <v>11</v>
      </c>
      <c r="C27">
        <v>6500</v>
      </c>
      <c r="D27">
        <v>21</v>
      </c>
    </row>
    <row r="28" spans="1:4" x14ac:dyDescent="0.25">
      <c r="A28" s="26">
        <v>41907</v>
      </c>
      <c r="B28">
        <v>12</v>
      </c>
      <c r="C28">
        <v>6000</v>
      </c>
      <c r="D28">
        <v>21.5</v>
      </c>
    </row>
    <row r="29" spans="1:4" x14ac:dyDescent="0.25">
      <c r="A29" s="26">
        <v>41907</v>
      </c>
      <c r="B29">
        <v>13</v>
      </c>
      <c r="C29">
        <v>5850</v>
      </c>
      <c r="D29">
        <v>21.5</v>
      </c>
    </row>
    <row r="30" spans="1:4" x14ac:dyDescent="0.25">
      <c r="A30" s="26">
        <v>41907</v>
      </c>
      <c r="B30">
        <v>14</v>
      </c>
      <c r="C30">
        <v>3450</v>
      </c>
      <c r="D30">
        <v>21.5</v>
      </c>
    </row>
    <row r="31" spans="1:4" x14ac:dyDescent="0.25">
      <c r="A31" s="26">
        <v>41933</v>
      </c>
      <c r="B31">
        <v>10.4</v>
      </c>
      <c r="C31">
        <v>4200</v>
      </c>
      <c r="D31">
        <v>20</v>
      </c>
    </row>
    <row r="32" spans="1:4" x14ac:dyDescent="0.25">
      <c r="A32" s="26">
        <v>41933</v>
      </c>
      <c r="B32">
        <v>11</v>
      </c>
      <c r="C32">
        <v>5000</v>
      </c>
      <c r="D32">
        <v>20.5</v>
      </c>
    </row>
    <row r="33" spans="1:4" x14ac:dyDescent="0.25">
      <c r="A33" s="26">
        <v>41933</v>
      </c>
      <c r="B33">
        <v>12</v>
      </c>
      <c r="C33">
        <v>4050</v>
      </c>
      <c r="D33">
        <v>22</v>
      </c>
    </row>
    <row r="34" spans="1:4" x14ac:dyDescent="0.25">
      <c r="A34" s="26">
        <v>41933</v>
      </c>
      <c r="B34">
        <v>13</v>
      </c>
      <c r="C34">
        <v>4350</v>
      </c>
      <c r="D34">
        <v>21</v>
      </c>
    </row>
    <row r="35" spans="1:4" x14ac:dyDescent="0.25">
      <c r="A35" s="26">
        <v>41933</v>
      </c>
      <c r="B35">
        <v>14</v>
      </c>
      <c r="C35">
        <v>4500</v>
      </c>
      <c r="D35">
        <v>21.5</v>
      </c>
    </row>
    <row r="36" spans="1:4" x14ac:dyDescent="0.25">
      <c r="A36" s="26">
        <v>41933</v>
      </c>
      <c r="B36">
        <v>16.2</v>
      </c>
      <c r="C36">
        <v>4650</v>
      </c>
      <c r="D36">
        <v>20.5</v>
      </c>
    </row>
    <row r="37" spans="1:4" x14ac:dyDescent="0.25">
      <c r="A37" s="26">
        <v>41933</v>
      </c>
      <c r="B37">
        <v>17</v>
      </c>
      <c r="C37">
        <v>4650</v>
      </c>
      <c r="D37">
        <v>21.5</v>
      </c>
    </row>
    <row r="38" spans="1:4" x14ac:dyDescent="0.25">
      <c r="A38" s="26">
        <v>41933</v>
      </c>
      <c r="B38">
        <v>18</v>
      </c>
      <c r="C38">
        <v>4550</v>
      </c>
      <c r="D38">
        <v>21</v>
      </c>
    </row>
    <row r="39" spans="1:4" x14ac:dyDescent="0.25">
      <c r="A39" s="26">
        <v>41933</v>
      </c>
      <c r="B39">
        <v>19</v>
      </c>
      <c r="C39">
        <v>4250</v>
      </c>
      <c r="D39">
        <v>20.5</v>
      </c>
    </row>
    <row r="40" spans="1:4" x14ac:dyDescent="0.25">
      <c r="A40" s="26">
        <v>41933</v>
      </c>
      <c r="B40">
        <v>20.8</v>
      </c>
      <c r="C40">
        <v>3900</v>
      </c>
      <c r="D40">
        <v>21</v>
      </c>
    </row>
    <row r="41" spans="1:4" x14ac:dyDescent="0.25">
      <c r="A41" s="26">
        <v>42086</v>
      </c>
      <c r="B41">
        <v>10.4</v>
      </c>
      <c r="C41">
        <v>3600</v>
      </c>
      <c r="D41">
        <v>17.5</v>
      </c>
    </row>
    <row r="42" spans="1:4" x14ac:dyDescent="0.25">
      <c r="A42" s="26">
        <v>42086</v>
      </c>
      <c r="B42">
        <v>11</v>
      </c>
      <c r="C42">
        <v>4450</v>
      </c>
      <c r="D42">
        <v>17.5</v>
      </c>
    </row>
    <row r="43" spans="1:4" x14ac:dyDescent="0.25">
      <c r="A43" s="26">
        <v>42086</v>
      </c>
      <c r="B43">
        <v>12</v>
      </c>
      <c r="C43">
        <v>3600</v>
      </c>
      <c r="D43">
        <v>17.5</v>
      </c>
    </row>
    <row r="44" spans="1:4" x14ac:dyDescent="0.25">
      <c r="A44" s="26">
        <v>42086</v>
      </c>
      <c r="B44">
        <v>13</v>
      </c>
      <c r="C44">
        <v>3750</v>
      </c>
      <c r="D44">
        <v>17</v>
      </c>
    </row>
    <row r="45" spans="1:4" x14ac:dyDescent="0.25">
      <c r="A45" s="26">
        <v>42086</v>
      </c>
      <c r="B45">
        <v>14</v>
      </c>
      <c r="C45">
        <v>3600</v>
      </c>
      <c r="D45">
        <v>19.5</v>
      </c>
    </row>
    <row r="46" spans="1:4" x14ac:dyDescent="0.25">
      <c r="A46" s="26">
        <v>42086</v>
      </c>
      <c r="B46">
        <v>15</v>
      </c>
      <c r="C46">
        <v>3500</v>
      </c>
      <c r="D46">
        <v>21.5</v>
      </c>
    </row>
    <row r="47" spans="1:4" x14ac:dyDescent="0.25">
      <c r="A47" s="26">
        <v>42086</v>
      </c>
      <c r="B47">
        <v>16.2</v>
      </c>
      <c r="C47">
        <v>3800</v>
      </c>
      <c r="D47">
        <v>18.5</v>
      </c>
    </row>
    <row r="48" spans="1:4" x14ac:dyDescent="0.25">
      <c r="A48" s="26">
        <v>42086</v>
      </c>
      <c r="B48">
        <v>17</v>
      </c>
      <c r="C48">
        <v>3800</v>
      </c>
      <c r="D48">
        <v>23</v>
      </c>
    </row>
    <row r="49" spans="1:4" x14ac:dyDescent="0.25">
      <c r="A49" s="26">
        <v>42086</v>
      </c>
      <c r="B49">
        <v>18</v>
      </c>
      <c r="C49">
        <v>3400</v>
      </c>
      <c r="D49">
        <v>24</v>
      </c>
    </row>
    <row r="50" spans="1:4" x14ac:dyDescent="0.25">
      <c r="A50" s="26">
        <v>42086</v>
      </c>
      <c r="B50">
        <v>19</v>
      </c>
      <c r="C50">
        <v>3200</v>
      </c>
      <c r="D50">
        <v>22.5</v>
      </c>
    </row>
    <row r="51" spans="1:4" x14ac:dyDescent="0.25">
      <c r="A51" s="26">
        <v>42086</v>
      </c>
      <c r="B51">
        <v>20</v>
      </c>
      <c r="C51">
        <v>3300</v>
      </c>
      <c r="D51">
        <v>24</v>
      </c>
    </row>
    <row r="52" spans="1:4" x14ac:dyDescent="0.25">
      <c r="A52" s="26">
        <v>42086</v>
      </c>
      <c r="B52">
        <v>20.8</v>
      </c>
      <c r="C52">
        <v>3050</v>
      </c>
      <c r="D52">
        <v>21.5</v>
      </c>
    </row>
    <row r="53" spans="1:4" x14ac:dyDescent="0.25">
      <c r="A53" s="26">
        <v>42108</v>
      </c>
      <c r="B53">
        <v>10.4</v>
      </c>
    </row>
    <row r="54" spans="1:4" x14ac:dyDescent="0.25">
      <c r="A54" s="26">
        <v>42108</v>
      </c>
      <c r="B54">
        <v>11</v>
      </c>
      <c r="C54">
        <v>4400</v>
      </c>
      <c r="D54">
        <v>20</v>
      </c>
    </row>
    <row r="55" spans="1:4" x14ac:dyDescent="0.25">
      <c r="A55" s="26">
        <v>42108</v>
      </c>
      <c r="B55">
        <v>12</v>
      </c>
      <c r="C55">
        <v>4400</v>
      </c>
      <c r="D55">
        <v>20.5</v>
      </c>
    </row>
    <row r="56" spans="1:4" x14ac:dyDescent="0.25">
      <c r="A56" s="26">
        <v>42108</v>
      </c>
      <c r="B56">
        <v>13</v>
      </c>
      <c r="C56">
        <v>4500</v>
      </c>
      <c r="D56">
        <v>20</v>
      </c>
    </row>
    <row r="57" spans="1:4" x14ac:dyDescent="0.25">
      <c r="A57" s="26">
        <v>42108</v>
      </c>
      <c r="B57">
        <v>14</v>
      </c>
      <c r="C57">
        <v>4600</v>
      </c>
      <c r="D57">
        <v>22</v>
      </c>
    </row>
    <row r="58" spans="1:4" x14ac:dyDescent="0.25">
      <c r="A58" s="26">
        <v>42108</v>
      </c>
      <c r="B58">
        <v>15</v>
      </c>
      <c r="C58">
        <v>4650</v>
      </c>
      <c r="D58">
        <v>22.5</v>
      </c>
    </row>
    <row r="59" spans="1:4" x14ac:dyDescent="0.25">
      <c r="A59" s="26">
        <v>42108</v>
      </c>
      <c r="B59">
        <v>16.2</v>
      </c>
      <c r="C59">
        <v>4600</v>
      </c>
      <c r="D59">
        <v>22</v>
      </c>
    </row>
    <row r="60" spans="1:4" x14ac:dyDescent="0.25">
      <c r="A60" s="26">
        <v>42108</v>
      </c>
      <c r="B60">
        <v>17</v>
      </c>
      <c r="C60">
        <v>4650</v>
      </c>
      <c r="D60">
        <v>22.5</v>
      </c>
    </row>
    <row r="61" spans="1:4" x14ac:dyDescent="0.25">
      <c r="A61" s="26">
        <v>42108</v>
      </c>
      <c r="B61">
        <v>18</v>
      </c>
      <c r="C61">
        <v>4650</v>
      </c>
      <c r="D61">
        <v>21.5</v>
      </c>
    </row>
    <row r="62" spans="1:4" x14ac:dyDescent="0.25">
      <c r="A62" s="26">
        <v>42108</v>
      </c>
      <c r="B62">
        <v>19</v>
      </c>
      <c r="C62">
        <v>4400</v>
      </c>
      <c r="D62">
        <v>21.5</v>
      </c>
    </row>
    <row r="63" spans="1:4" x14ac:dyDescent="0.25">
      <c r="A63" s="26">
        <v>42108</v>
      </c>
      <c r="B63">
        <v>20</v>
      </c>
      <c r="C63">
        <v>4350</v>
      </c>
      <c r="D63">
        <v>21.5</v>
      </c>
    </row>
    <row r="64" spans="1:4" x14ac:dyDescent="0.25">
      <c r="A64" s="26">
        <v>42108</v>
      </c>
      <c r="B64">
        <v>20.8</v>
      </c>
      <c r="C64">
        <v>4050</v>
      </c>
      <c r="D64">
        <v>21</v>
      </c>
    </row>
    <row r="65" spans="1:4" x14ac:dyDescent="0.25">
      <c r="A65" s="26">
        <v>42143</v>
      </c>
      <c r="B65">
        <v>10.4</v>
      </c>
      <c r="C65">
        <v>5500</v>
      </c>
      <c r="D65">
        <v>19.5</v>
      </c>
    </row>
    <row r="66" spans="1:4" x14ac:dyDescent="0.25">
      <c r="A66" s="26">
        <v>42143</v>
      </c>
      <c r="B66">
        <v>11</v>
      </c>
      <c r="C66">
        <v>5250</v>
      </c>
      <c r="D66">
        <v>19.5</v>
      </c>
    </row>
    <row r="67" spans="1:4" x14ac:dyDescent="0.25">
      <c r="A67" s="26">
        <v>42143</v>
      </c>
      <c r="B67">
        <v>12</v>
      </c>
      <c r="C67">
        <v>5100</v>
      </c>
      <c r="D67">
        <v>20.5</v>
      </c>
    </row>
    <row r="68" spans="1:4" x14ac:dyDescent="0.25">
      <c r="A68" s="26">
        <v>42143</v>
      </c>
      <c r="B68">
        <v>13</v>
      </c>
      <c r="C68">
        <v>5200</v>
      </c>
      <c r="D68">
        <v>21.5</v>
      </c>
    </row>
    <row r="69" spans="1:4" x14ac:dyDescent="0.25">
      <c r="A69" s="26">
        <v>42143</v>
      </c>
      <c r="B69">
        <v>14</v>
      </c>
      <c r="C69">
        <v>5450</v>
      </c>
      <c r="D69">
        <v>22</v>
      </c>
    </row>
    <row r="70" spans="1:4" x14ac:dyDescent="0.25">
      <c r="A70" s="26">
        <v>42143</v>
      </c>
      <c r="B70">
        <v>15</v>
      </c>
      <c r="C70">
        <v>5350</v>
      </c>
      <c r="D70">
        <v>23.5</v>
      </c>
    </row>
    <row r="71" spans="1:4" x14ac:dyDescent="0.25">
      <c r="A71" s="26">
        <v>42143</v>
      </c>
      <c r="B71">
        <v>16.2</v>
      </c>
      <c r="C71">
        <v>5500</v>
      </c>
      <c r="D71">
        <v>23</v>
      </c>
    </row>
    <row r="72" spans="1:4" x14ac:dyDescent="0.25">
      <c r="A72" s="26">
        <v>42143</v>
      </c>
      <c r="B72">
        <v>17</v>
      </c>
      <c r="C72">
        <v>5900</v>
      </c>
      <c r="D72">
        <v>22</v>
      </c>
    </row>
    <row r="73" spans="1:4" x14ac:dyDescent="0.25">
      <c r="A73" s="26">
        <v>42143</v>
      </c>
      <c r="B73">
        <v>18</v>
      </c>
      <c r="C73">
        <v>5550</v>
      </c>
      <c r="D73">
        <v>21</v>
      </c>
    </row>
    <row r="74" spans="1:4" x14ac:dyDescent="0.25">
      <c r="A74" s="26">
        <v>42143</v>
      </c>
      <c r="B74">
        <v>19</v>
      </c>
      <c r="C74">
        <v>5050</v>
      </c>
      <c r="D74">
        <v>21.5</v>
      </c>
    </row>
    <row r="75" spans="1:4" x14ac:dyDescent="0.25">
      <c r="A75" s="26">
        <v>42143</v>
      </c>
      <c r="B75">
        <v>20</v>
      </c>
      <c r="C75">
        <v>5100</v>
      </c>
      <c r="D75">
        <v>21.5</v>
      </c>
    </row>
    <row r="76" spans="1:4" x14ac:dyDescent="0.25">
      <c r="A76" s="26">
        <v>42143</v>
      </c>
      <c r="B76">
        <v>20.8</v>
      </c>
      <c r="C76">
        <v>4700</v>
      </c>
      <c r="D76">
        <v>20.5</v>
      </c>
    </row>
    <row r="77" spans="1:4" x14ac:dyDescent="0.25">
      <c r="A77" s="26">
        <v>42180</v>
      </c>
      <c r="B77">
        <v>10.4</v>
      </c>
      <c r="C77">
        <v>5050</v>
      </c>
      <c r="D77">
        <v>22</v>
      </c>
    </row>
    <row r="78" spans="1:4" x14ac:dyDescent="0.25">
      <c r="A78" s="26">
        <v>42180</v>
      </c>
      <c r="B78">
        <v>11</v>
      </c>
      <c r="C78">
        <v>5300</v>
      </c>
      <c r="D78">
        <v>22</v>
      </c>
    </row>
    <row r="79" spans="1:4" x14ac:dyDescent="0.25">
      <c r="A79" s="26">
        <v>42180</v>
      </c>
      <c r="B79">
        <v>12</v>
      </c>
      <c r="C79">
        <v>5250</v>
      </c>
      <c r="D79">
        <v>21.5</v>
      </c>
    </row>
    <row r="80" spans="1:4" x14ac:dyDescent="0.25">
      <c r="A80" s="26">
        <v>42180</v>
      </c>
      <c r="B80">
        <v>13</v>
      </c>
      <c r="C80">
        <v>5300</v>
      </c>
      <c r="D80">
        <v>22</v>
      </c>
    </row>
    <row r="81" spans="1:4" x14ac:dyDescent="0.25">
      <c r="A81" s="26">
        <v>42180</v>
      </c>
      <c r="B81">
        <v>14</v>
      </c>
      <c r="C81">
        <v>5450</v>
      </c>
      <c r="D81">
        <v>23.5</v>
      </c>
    </row>
    <row r="82" spans="1:4" x14ac:dyDescent="0.25">
      <c r="A82" s="26">
        <v>42180</v>
      </c>
      <c r="B82">
        <v>15</v>
      </c>
      <c r="C82">
        <v>5450</v>
      </c>
      <c r="D82">
        <v>24</v>
      </c>
    </row>
    <row r="83" spans="1:4" x14ac:dyDescent="0.25">
      <c r="A83" s="26">
        <v>42180</v>
      </c>
      <c r="B83">
        <v>16.2</v>
      </c>
      <c r="C83">
        <v>5500</v>
      </c>
      <c r="D83">
        <v>24</v>
      </c>
    </row>
    <row r="84" spans="1:4" x14ac:dyDescent="0.25">
      <c r="A84" s="26" t="s">
        <v>94</v>
      </c>
      <c r="B84">
        <v>17</v>
      </c>
      <c r="C84" t="s">
        <v>94</v>
      </c>
      <c r="D84" t="s">
        <v>94</v>
      </c>
    </row>
    <row r="85" spans="1:4" x14ac:dyDescent="0.25">
      <c r="A85" s="26" t="s">
        <v>94</v>
      </c>
      <c r="B85">
        <v>18</v>
      </c>
      <c r="C85" t="s">
        <v>94</v>
      </c>
      <c r="D85" t="s">
        <v>94</v>
      </c>
    </row>
    <row r="86" spans="1:4" x14ac:dyDescent="0.25">
      <c r="A86" s="26" t="s">
        <v>94</v>
      </c>
      <c r="B86">
        <v>19</v>
      </c>
      <c r="C86" t="s">
        <v>94</v>
      </c>
      <c r="D86" t="s">
        <v>94</v>
      </c>
    </row>
    <row r="87" spans="1:4" x14ac:dyDescent="0.25">
      <c r="A87" s="26" t="s">
        <v>94</v>
      </c>
      <c r="B87">
        <v>20</v>
      </c>
      <c r="C87" t="s">
        <v>94</v>
      </c>
      <c r="D87" t="s">
        <v>94</v>
      </c>
    </row>
    <row r="88" spans="1:4" x14ac:dyDescent="0.25">
      <c r="A88" s="26" t="s">
        <v>94</v>
      </c>
      <c r="B88">
        <v>20.8</v>
      </c>
      <c r="C88" t="s">
        <v>94</v>
      </c>
      <c r="D88" t="s">
        <v>94</v>
      </c>
    </row>
    <row r="89" spans="1:4" x14ac:dyDescent="0.25">
      <c r="A89" s="26">
        <v>42269</v>
      </c>
      <c r="B89">
        <v>10.4</v>
      </c>
      <c r="C89">
        <v>5150</v>
      </c>
      <c r="D89">
        <v>22</v>
      </c>
    </row>
    <row r="90" spans="1:4" x14ac:dyDescent="0.25">
      <c r="A90" s="26">
        <v>42269</v>
      </c>
      <c r="B90">
        <v>11</v>
      </c>
      <c r="C90">
        <v>6300</v>
      </c>
      <c r="D90">
        <v>21</v>
      </c>
    </row>
    <row r="91" spans="1:4" x14ac:dyDescent="0.25">
      <c r="A91" s="26">
        <v>42269</v>
      </c>
      <c r="B91">
        <v>12</v>
      </c>
      <c r="C91">
        <v>6050</v>
      </c>
      <c r="D91">
        <v>22.5</v>
      </c>
    </row>
    <row r="92" spans="1:4" x14ac:dyDescent="0.25">
      <c r="A92" s="26">
        <v>42269</v>
      </c>
      <c r="B92">
        <v>13</v>
      </c>
      <c r="C92">
        <v>6250</v>
      </c>
      <c r="D92">
        <v>22.5</v>
      </c>
    </row>
    <row r="93" spans="1:4" x14ac:dyDescent="0.25">
      <c r="A93" s="26">
        <v>42269</v>
      </c>
      <c r="B93">
        <v>14</v>
      </c>
      <c r="C93">
        <v>6400</v>
      </c>
      <c r="D93">
        <v>23</v>
      </c>
    </row>
    <row r="94" spans="1:4" x14ac:dyDescent="0.25">
      <c r="A94" s="26">
        <v>42269</v>
      </c>
      <c r="B94">
        <v>15</v>
      </c>
      <c r="C94">
        <v>6550</v>
      </c>
      <c r="D94">
        <v>24</v>
      </c>
    </row>
    <row r="95" spans="1:4" x14ac:dyDescent="0.25">
      <c r="A95" s="26">
        <v>42269</v>
      </c>
      <c r="B95">
        <v>16.2</v>
      </c>
      <c r="C95">
        <v>6400</v>
      </c>
      <c r="D95">
        <v>22</v>
      </c>
    </row>
    <row r="96" spans="1:4" x14ac:dyDescent="0.25">
      <c r="A96" s="26">
        <v>42270</v>
      </c>
      <c r="B96">
        <v>17</v>
      </c>
      <c r="C96">
        <v>6950</v>
      </c>
      <c r="D96">
        <v>21</v>
      </c>
    </row>
    <row r="97" spans="1:7" x14ac:dyDescent="0.25">
      <c r="A97" s="26">
        <v>42270</v>
      </c>
      <c r="B97">
        <v>18</v>
      </c>
      <c r="C97">
        <v>6400</v>
      </c>
      <c r="D97">
        <v>22</v>
      </c>
    </row>
    <row r="98" spans="1:7" x14ac:dyDescent="0.25">
      <c r="A98" s="26">
        <v>42270</v>
      </c>
      <c r="B98">
        <v>19</v>
      </c>
      <c r="C98">
        <v>6500</v>
      </c>
      <c r="D98">
        <v>21.5</v>
      </c>
    </row>
    <row r="99" spans="1:7" x14ac:dyDescent="0.25">
      <c r="A99" s="26">
        <v>42270</v>
      </c>
      <c r="B99">
        <v>20</v>
      </c>
      <c r="C99">
        <v>5850</v>
      </c>
      <c r="D99">
        <v>23</v>
      </c>
    </row>
    <row r="100" spans="1:7" x14ac:dyDescent="0.25">
      <c r="A100" s="26">
        <v>42270</v>
      </c>
      <c r="B100">
        <v>20.8</v>
      </c>
      <c r="C100">
        <v>5500</v>
      </c>
      <c r="D100">
        <v>22</v>
      </c>
    </row>
    <row r="101" spans="1:7" x14ac:dyDescent="0.25">
      <c r="A101" s="26">
        <v>42479</v>
      </c>
      <c r="B101">
        <v>0</v>
      </c>
      <c r="C101">
        <v>4550</v>
      </c>
      <c r="D101">
        <v>22.1</v>
      </c>
      <c r="E101">
        <v>7.63</v>
      </c>
      <c r="F101" s="37">
        <v>0.68958333333333333</v>
      </c>
      <c r="G101" t="s">
        <v>98</v>
      </c>
    </row>
    <row r="102" spans="1:7" x14ac:dyDescent="0.25">
      <c r="A102" s="26">
        <v>42479</v>
      </c>
      <c r="B102">
        <v>0</v>
      </c>
      <c r="C102">
        <v>890</v>
      </c>
      <c r="D102">
        <v>11.7</v>
      </c>
      <c r="E102">
        <v>7.88</v>
      </c>
      <c r="F102" s="37">
        <v>0.6972222222222223</v>
      </c>
      <c r="G102" t="s">
        <v>99</v>
      </c>
    </row>
    <row r="103" spans="1:7" x14ac:dyDescent="0.25">
      <c r="A103" s="26">
        <v>42479</v>
      </c>
      <c r="B103">
        <v>1</v>
      </c>
      <c r="C103">
        <v>4850</v>
      </c>
      <c r="D103">
        <v>22.1</v>
      </c>
      <c r="E103">
        <v>7.82</v>
      </c>
      <c r="F103" s="37">
        <v>0.67222222222222217</v>
      </c>
      <c r="G103" t="s">
        <v>98</v>
      </c>
    </row>
    <row r="104" spans="1:7" x14ac:dyDescent="0.25">
      <c r="A104" s="26">
        <v>42479</v>
      </c>
      <c r="B104">
        <v>2</v>
      </c>
      <c r="C104">
        <v>5000</v>
      </c>
      <c r="D104">
        <v>22.2</v>
      </c>
      <c r="E104">
        <v>7.57</v>
      </c>
      <c r="F104" s="37">
        <v>0.63124999999999998</v>
      </c>
      <c r="G104" t="s">
        <v>98</v>
      </c>
    </row>
    <row r="105" spans="1:7" x14ac:dyDescent="0.25">
      <c r="A105" s="26">
        <v>42479</v>
      </c>
      <c r="B105">
        <v>2</v>
      </c>
      <c r="C105">
        <v>4750</v>
      </c>
      <c r="D105">
        <v>21</v>
      </c>
      <c r="E105">
        <v>7.79</v>
      </c>
      <c r="F105" s="37">
        <v>0.77361111111111114</v>
      </c>
      <c r="G105" t="s">
        <v>98</v>
      </c>
    </row>
    <row r="106" spans="1:7" x14ac:dyDescent="0.25">
      <c r="A106" s="26">
        <v>42479</v>
      </c>
      <c r="B106">
        <v>2</v>
      </c>
      <c r="C106">
        <v>5500</v>
      </c>
      <c r="D106">
        <v>20.5</v>
      </c>
      <c r="E106">
        <v>7.85</v>
      </c>
      <c r="F106" s="37">
        <v>0.81944444444444453</v>
      </c>
      <c r="G106" t="s">
        <v>98</v>
      </c>
    </row>
    <row r="107" spans="1:7" x14ac:dyDescent="0.25">
      <c r="A107" s="26">
        <v>42479</v>
      </c>
      <c r="B107">
        <v>2</v>
      </c>
      <c r="C107">
        <v>5350</v>
      </c>
      <c r="D107">
        <v>20.3</v>
      </c>
      <c r="E107">
        <v>7.9</v>
      </c>
      <c r="F107" s="37">
        <v>0.86041666666666661</v>
      </c>
      <c r="G107" t="s">
        <v>98</v>
      </c>
    </row>
    <row r="108" spans="1:7" x14ac:dyDescent="0.25">
      <c r="A108" s="26">
        <v>42479</v>
      </c>
      <c r="B108">
        <v>2</v>
      </c>
      <c r="C108">
        <v>5150</v>
      </c>
      <c r="D108">
        <v>20.3</v>
      </c>
      <c r="E108">
        <v>7.89</v>
      </c>
      <c r="F108" s="37">
        <v>0.88194444444444453</v>
      </c>
      <c r="G108" t="s">
        <v>98</v>
      </c>
    </row>
    <row r="109" spans="1:7" x14ac:dyDescent="0.25">
      <c r="A109" s="26">
        <v>42480</v>
      </c>
      <c r="B109">
        <v>2</v>
      </c>
      <c r="C109">
        <v>4950</v>
      </c>
      <c r="D109">
        <v>16.899999999999999</v>
      </c>
      <c r="E109">
        <v>7.76</v>
      </c>
      <c r="F109" s="37">
        <v>0.25486111111111109</v>
      </c>
      <c r="G109" t="s">
        <v>98</v>
      </c>
    </row>
    <row r="110" spans="1:7" x14ac:dyDescent="0.25">
      <c r="A110" s="26">
        <v>42480</v>
      </c>
      <c r="B110">
        <v>2</v>
      </c>
      <c r="C110">
        <v>4900</v>
      </c>
      <c r="D110">
        <v>16.600000000000001</v>
      </c>
      <c r="E110">
        <v>7.94</v>
      </c>
      <c r="F110" s="37">
        <v>0.31666666666666665</v>
      </c>
      <c r="G110" t="s">
        <v>98</v>
      </c>
    </row>
    <row r="111" spans="1:7" x14ac:dyDescent="0.25">
      <c r="A111" s="26">
        <v>42479</v>
      </c>
      <c r="B111">
        <v>3</v>
      </c>
      <c r="C111">
        <v>4500</v>
      </c>
      <c r="D111">
        <v>21.7</v>
      </c>
      <c r="E111">
        <v>7.66</v>
      </c>
      <c r="F111" s="37">
        <v>0.60902777777777783</v>
      </c>
      <c r="G111" t="s">
        <v>98</v>
      </c>
    </row>
    <row r="112" spans="1:7" x14ac:dyDescent="0.25">
      <c r="A112" s="26">
        <v>42479</v>
      </c>
      <c r="B112">
        <v>4</v>
      </c>
      <c r="C112">
        <v>4750</v>
      </c>
      <c r="D112">
        <v>21.4</v>
      </c>
      <c r="E112">
        <v>7.65</v>
      </c>
      <c r="F112" s="37">
        <v>0.59166666666666667</v>
      </c>
      <c r="G112" t="s">
        <v>98</v>
      </c>
    </row>
    <row r="113" spans="1:7" x14ac:dyDescent="0.25">
      <c r="A113" s="26">
        <v>42479</v>
      </c>
      <c r="B113">
        <v>5</v>
      </c>
      <c r="C113">
        <v>4900</v>
      </c>
      <c r="D113">
        <v>20.8</v>
      </c>
      <c r="E113">
        <v>7.67</v>
      </c>
      <c r="F113" s="37">
        <v>0.55555555555555558</v>
      </c>
      <c r="G113" t="s">
        <v>98</v>
      </c>
    </row>
    <row r="114" spans="1:7" x14ac:dyDescent="0.25">
      <c r="A114" s="26">
        <v>42479</v>
      </c>
      <c r="B114">
        <v>6</v>
      </c>
      <c r="C114">
        <v>4850</v>
      </c>
      <c r="D114">
        <v>20.3</v>
      </c>
      <c r="E114">
        <v>7.67</v>
      </c>
      <c r="F114" s="37">
        <v>0.53055555555555556</v>
      </c>
      <c r="G114" t="s">
        <v>98</v>
      </c>
    </row>
    <row r="115" spans="1:7" x14ac:dyDescent="0.25">
      <c r="A115" s="26">
        <v>42479</v>
      </c>
      <c r="B115">
        <v>7</v>
      </c>
      <c r="C115">
        <v>4900</v>
      </c>
      <c r="D115">
        <v>19.899999999999999</v>
      </c>
      <c r="E115">
        <v>7.66</v>
      </c>
      <c r="F115" s="37">
        <v>0.50972222222222219</v>
      </c>
      <c r="G115" t="s">
        <v>98</v>
      </c>
    </row>
    <row r="116" spans="1:7" x14ac:dyDescent="0.25">
      <c r="A116" s="26">
        <v>42479</v>
      </c>
      <c r="B116">
        <v>8</v>
      </c>
      <c r="C116">
        <v>4800</v>
      </c>
      <c r="D116">
        <v>19.7</v>
      </c>
      <c r="E116">
        <v>7.71</v>
      </c>
      <c r="F116" s="37">
        <v>0.49444444444444446</v>
      </c>
      <c r="G116" t="s">
        <v>98</v>
      </c>
    </row>
    <row r="117" spans="1:7" x14ac:dyDescent="0.25">
      <c r="A117" s="26">
        <v>42479</v>
      </c>
      <c r="B117">
        <v>9</v>
      </c>
      <c r="C117">
        <v>4800</v>
      </c>
      <c r="D117">
        <v>18.8</v>
      </c>
      <c r="E117">
        <v>7.66</v>
      </c>
      <c r="F117" s="37">
        <v>0.44722222222222219</v>
      </c>
      <c r="G117" t="s">
        <v>98</v>
      </c>
    </row>
    <row r="118" spans="1:7" x14ac:dyDescent="0.25">
      <c r="A118" s="26">
        <v>42480</v>
      </c>
      <c r="B118">
        <v>9</v>
      </c>
      <c r="C118">
        <v>4800</v>
      </c>
      <c r="D118">
        <v>19</v>
      </c>
      <c r="E118">
        <v>7.73</v>
      </c>
      <c r="F118" s="37">
        <v>0.41875000000000001</v>
      </c>
      <c r="G118" t="s">
        <v>98</v>
      </c>
    </row>
    <row r="119" spans="1:7" x14ac:dyDescent="0.25">
      <c r="A119" s="26">
        <v>42480</v>
      </c>
      <c r="B119">
        <v>10</v>
      </c>
      <c r="C119">
        <v>4800</v>
      </c>
      <c r="D119">
        <v>23</v>
      </c>
      <c r="E119">
        <v>7.65</v>
      </c>
      <c r="F119" s="37">
        <v>0.49861111111111112</v>
      </c>
      <c r="G119" t="s">
        <v>98</v>
      </c>
    </row>
    <row r="120" spans="1:7" x14ac:dyDescent="0.25">
      <c r="A120" s="26">
        <v>42480</v>
      </c>
      <c r="B120">
        <v>10</v>
      </c>
      <c r="C120">
        <v>4850</v>
      </c>
      <c r="D120">
        <v>21.9</v>
      </c>
      <c r="E120">
        <v>7.65</v>
      </c>
      <c r="F120" s="37">
        <v>0.78819444444444453</v>
      </c>
      <c r="G120" t="s">
        <v>98</v>
      </c>
    </row>
    <row r="121" spans="1:7" x14ac:dyDescent="0.25">
      <c r="A121" s="26">
        <v>42480</v>
      </c>
      <c r="B121">
        <v>10</v>
      </c>
      <c r="C121">
        <v>4900</v>
      </c>
      <c r="D121">
        <v>21.1</v>
      </c>
      <c r="E121">
        <v>7.68</v>
      </c>
      <c r="F121" s="37">
        <v>0.82152777777777775</v>
      </c>
      <c r="G121" t="s">
        <v>98</v>
      </c>
    </row>
    <row r="122" spans="1:7" x14ac:dyDescent="0.25">
      <c r="A122" s="26">
        <v>42480</v>
      </c>
      <c r="B122">
        <v>10</v>
      </c>
      <c r="C122">
        <v>5150</v>
      </c>
      <c r="D122">
        <v>20.5</v>
      </c>
      <c r="E122">
        <v>7.68</v>
      </c>
      <c r="F122" s="37">
        <v>0.85486111111111107</v>
      </c>
      <c r="G122" t="s">
        <v>98</v>
      </c>
    </row>
    <row r="123" spans="1:7" x14ac:dyDescent="0.25">
      <c r="A123" s="26">
        <v>42481</v>
      </c>
      <c r="B123">
        <v>10</v>
      </c>
      <c r="C123">
        <v>4950</v>
      </c>
      <c r="D123">
        <v>18.2</v>
      </c>
      <c r="E123">
        <v>7.75</v>
      </c>
      <c r="F123" s="37">
        <v>0.24444444444444446</v>
      </c>
      <c r="G123" t="s">
        <v>98</v>
      </c>
    </row>
    <row r="124" spans="1:7" x14ac:dyDescent="0.25">
      <c r="A124" s="26">
        <v>42480</v>
      </c>
      <c r="B124">
        <v>11</v>
      </c>
      <c r="C124">
        <v>4700</v>
      </c>
      <c r="D124">
        <v>21.9</v>
      </c>
      <c r="E124">
        <v>7.63</v>
      </c>
      <c r="F124" s="37">
        <v>0.5854166666666667</v>
      </c>
      <c r="G124" t="s">
        <v>100</v>
      </c>
    </row>
    <row r="125" spans="1:7" x14ac:dyDescent="0.25">
      <c r="A125" s="26">
        <v>42480</v>
      </c>
      <c r="B125">
        <v>11</v>
      </c>
      <c r="C125">
        <v>7800</v>
      </c>
      <c r="D125">
        <v>23</v>
      </c>
      <c r="E125">
        <v>7.65</v>
      </c>
      <c r="F125" s="37">
        <v>0.58680555555555558</v>
      </c>
      <c r="G125" t="s">
        <v>101</v>
      </c>
    </row>
    <row r="126" spans="1:7" x14ac:dyDescent="0.25">
      <c r="A126" s="26">
        <v>42481</v>
      </c>
      <c r="B126">
        <v>11</v>
      </c>
      <c r="C126">
        <v>6150</v>
      </c>
      <c r="D126">
        <v>18.7</v>
      </c>
      <c r="E126">
        <v>7.72</v>
      </c>
      <c r="F126" s="37">
        <v>0.33055555555555555</v>
      </c>
      <c r="G126" t="s">
        <v>102</v>
      </c>
    </row>
    <row r="127" spans="1:7" x14ac:dyDescent="0.25">
      <c r="A127" s="26">
        <v>42480</v>
      </c>
      <c r="B127">
        <v>12</v>
      </c>
      <c r="C127">
        <v>4800</v>
      </c>
      <c r="D127">
        <v>23.2</v>
      </c>
      <c r="E127">
        <v>7.61</v>
      </c>
      <c r="F127" s="37">
        <v>0.64652777777777781</v>
      </c>
      <c r="G127" t="s">
        <v>98</v>
      </c>
    </row>
    <row r="128" spans="1:7" x14ac:dyDescent="0.25">
      <c r="A128" s="26">
        <v>42480</v>
      </c>
      <c r="B128">
        <v>12</v>
      </c>
      <c r="C128">
        <v>4750</v>
      </c>
      <c r="D128">
        <v>23.2</v>
      </c>
      <c r="E128">
        <v>7.6</v>
      </c>
      <c r="F128" s="37">
        <v>0.67638888888888893</v>
      </c>
      <c r="G128" t="s">
        <v>98</v>
      </c>
    </row>
    <row r="129" spans="1:7" x14ac:dyDescent="0.25">
      <c r="A129" s="26">
        <v>42481</v>
      </c>
      <c r="B129">
        <v>12</v>
      </c>
      <c r="C129">
        <v>4950</v>
      </c>
      <c r="D129">
        <v>18.5</v>
      </c>
      <c r="E129">
        <v>7.69</v>
      </c>
      <c r="F129" s="37">
        <v>0.34652777777777777</v>
      </c>
      <c r="G129" t="s">
        <v>98</v>
      </c>
    </row>
    <row r="130" spans="1:7" x14ac:dyDescent="0.25">
      <c r="A130" s="26">
        <v>42481</v>
      </c>
      <c r="B130">
        <v>13</v>
      </c>
      <c r="C130">
        <v>5150</v>
      </c>
      <c r="D130">
        <v>18.600000000000001</v>
      </c>
      <c r="E130">
        <v>7.7</v>
      </c>
      <c r="F130" s="37">
        <v>0.36458333333333331</v>
      </c>
      <c r="G130" t="s">
        <v>98</v>
      </c>
    </row>
    <row r="131" spans="1:7" x14ac:dyDescent="0.25">
      <c r="A131" s="26">
        <v>42481</v>
      </c>
      <c r="B131">
        <v>14</v>
      </c>
      <c r="C131">
        <v>5250</v>
      </c>
      <c r="D131">
        <v>19.100000000000001</v>
      </c>
      <c r="E131">
        <v>7.69</v>
      </c>
      <c r="F131" s="37">
        <v>0.39305555555555555</v>
      </c>
      <c r="G131" t="s">
        <v>98</v>
      </c>
    </row>
    <row r="132" spans="1:7" x14ac:dyDescent="0.25">
      <c r="A132" s="26">
        <v>42481</v>
      </c>
      <c r="B132">
        <v>15</v>
      </c>
      <c r="C132">
        <v>5300</v>
      </c>
      <c r="D132">
        <v>19.399999999999999</v>
      </c>
      <c r="E132">
        <v>7.51</v>
      </c>
      <c r="F132" s="37">
        <v>0.41319444444444442</v>
      </c>
      <c r="G132" t="s">
        <v>98</v>
      </c>
    </row>
    <row r="133" spans="1:7" x14ac:dyDescent="0.25">
      <c r="A133" s="26">
        <v>42481</v>
      </c>
      <c r="B133">
        <v>16</v>
      </c>
      <c r="C133">
        <v>5150</v>
      </c>
      <c r="D133">
        <v>20.5</v>
      </c>
      <c r="E133">
        <v>7.34</v>
      </c>
      <c r="F133" s="37">
        <v>0.44444444444444442</v>
      </c>
      <c r="G133" t="s">
        <v>98</v>
      </c>
    </row>
    <row r="134" spans="1:7" x14ac:dyDescent="0.25">
      <c r="A134" s="26">
        <v>42481</v>
      </c>
      <c r="B134">
        <v>16</v>
      </c>
      <c r="C134">
        <v>5250</v>
      </c>
      <c r="D134">
        <v>20.100000000000001</v>
      </c>
      <c r="E134">
        <v>7.34</v>
      </c>
      <c r="F134" s="37">
        <v>0.85069444444444453</v>
      </c>
      <c r="G134" t="s">
        <v>98</v>
      </c>
    </row>
    <row r="135" spans="1:7" x14ac:dyDescent="0.25">
      <c r="A135" s="26">
        <v>42481</v>
      </c>
      <c r="B135">
        <v>16</v>
      </c>
      <c r="C135">
        <v>5350</v>
      </c>
      <c r="D135">
        <v>19.899999999999999</v>
      </c>
      <c r="E135">
        <v>7.34</v>
      </c>
      <c r="F135" s="37">
        <v>0.89027777777777783</v>
      </c>
      <c r="G135" t="s">
        <v>98</v>
      </c>
    </row>
    <row r="136" spans="1:7" x14ac:dyDescent="0.25">
      <c r="A136" s="26">
        <v>42481</v>
      </c>
      <c r="B136">
        <v>17</v>
      </c>
      <c r="C136">
        <v>5150</v>
      </c>
      <c r="D136">
        <v>22</v>
      </c>
      <c r="E136">
        <v>7.22</v>
      </c>
      <c r="F136" s="37">
        <v>0.50416666666666665</v>
      </c>
      <c r="G136" t="s">
        <v>98</v>
      </c>
    </row>
    <row r="137" spans="1:7" x14ac:dyDescent="0.25">
      <c r="A137" s="26">
        <v>42481</v>
      </c>
      <c r="B137">
        <v>18</v>
      </c>
      <c r="C137">
        <v>4850</v>
      </c>
      <c r="D137">
        <v>22</v>
      </c>
      <c r="E137">
        <v>7.14</v>
      </c>
      <c r="F137" s="37">
        <v>0.52430555555555558</v>
      </c>
      <c r="G137" t="s">
        <v>98</v>
      </c>
    </row>
    <row r="138" spans="1:7" x14ac:dyDescent="0.25">
      <c r="A138" s="26">
        <v>42481</v>
      </c>
      <c r="B138">
        <v>19</v>
      </c>
      <c r="C138">
        <v>4600</v>
      </c>
      <c r="D138">
        <v>21.9</v>
      </c>
      <c r="E138">
        <v>6.94</v>
      </c>
      <c r="F138" s="37">
        <v>0.56111111111111112</v>
      </c>
      <c r="G138" t="s">
        <v>98</v>
      </c>
    </row>
    <row r="139" spans="1:7" x14ac:dyDescent="0.25">
      <c r="A139" s="26">
        <v>42481</v>
      </c>
      <c r="B139">
        <v>20</v>
      </c>
      <c r="C139">
        <v>4450</v>
      </c>
      <c r="D139">
        <v>21.3</v>
      </c>
      <c r="E139">
        <v>6.6</v>
      </c>
      <c r="F139" s="37">
        <v>0.58472222222222225</v>
      </c>
      <c r="G139" t="s">
        <v>98</v>
      </c>
    </row>
    <row r="140" spans="1:7" x14ac:dyDescent="0.25">
      <c r="A140" s="26">
        <v>42481</v>
      </c>
      <c r="B140">
        <v>20.5</v>
      </c>
      <c r="C140">
        <v>4100</v>
      </c>
      <c r="D140">
        <v>21.5</v>
      </c>
      <c r="E140">
        <v>6.6</v>
      </c>
      <c r="F140" s="37">
        <v>0.59861111111111109</v>
      </c>
      <c r="G140" t="s">
        <v>104</v>
      </c>
    </row>
    <row r="141" spans="1:7" x14ac:dyDescent="0.25">
      <c r="A141" s="26">
        <v>42481</v>
      </c>
      <c r="B141">
        <v>20.75</v>
      </c>
      <c r="C141">
        <v>4200</v>
      </c>
      <c r="D141">
        <v>20.8</v>
      </c>
      <c r="E141">
        <v>6.36</v>
      </c>
      <c r="F141" s="37">
        <v>0.60972222222222217</v>
      </c>
      <c r="G141" t="s">
        <v>105</v>
      </c>
    </row>
    <row r="142" spans="1:7" x14ac:dyDescent="0.25">
      <c r="A142" s="26">
        <v>42481</v>
      </c>
      <c r="B142">
        <v>21</v>
      </c>
      <c r="C142">
        <v>7000</v>
      </c>
      <c r="D142">
        <v>27.5</v>
      </c>
      <c r="E142">
        <v>7.33</v>
      </c>
      <c r="F142" s="37">
        <v>0.62222222222222223</v>
      </c>
      <c r="G142" t="s">
        <v>103</v>
      </c>
    </row>
    <row r="143" spans="1:7" x14ac:dyDescent="0.25">
      <c r="A143" s="26">
        <v>42507</v>
      </c>
      <c r="B143">
        <v>10.4</v>
      </c>
      <c r="C143">
        <v>4800</v>
      </c>
      <c r="D143">
        <v>20</v>
      </c>
    </row>
    <row r="144" spans="1:7" x14ac:dyDescent="0.25">
      <c r="A144" s="26">
        <v>42507</v>
      </c>
      <c r="B144">
        <v>11</v>
      </c>
      <c r="C144">
        <v>5600</v>
      </c>
      <c r="D144">
        <v>21</v>
      </c>
    </row>
    <row r="145" spans="1:4" x14ac:dyDescent="0.25">
      <c r="A145" s="26">
        <v>42507</v>
      </c>
      <c r="B145">
        <v>12</v>
      </c>
      <c r="C145">
        <v>4850</v>
      </c>
      <c r="D145">
        <v>20</v>
      </c>
    </row>
    <row r="146" spans="1:4" x14ac:dyDescent="0.25">
      <c r="A146" s="26">
        <v>42507</v>
      </c>
      <c r="B146">
        <v>13</v>
      </c>
      <c r="C146">
        <v>4900</v>
      </c>
      <c r="D146">
        <v>21.5</v>
      </c>
    </row>
    <row r="147" spans="1:4" x14ac:dyDescent="0.25">
      <c r="A147" s="26">
        <v>42507</v>
      </c>
      <c r="B147">
        <v>14</v>
      </c>
      <c r="C147">
        <v>4950</v>
      </c>
      <c r="D147">
        <v>23.5</v>
      </c>
    </row>
    <row r="148" spans="1:4" x14ac:dyDescent="0.25">
      <c r="A148" s="26">
        <v>42507</v>
      </c>
      <c r="B148">
        <v>15</v>
      </c>
      <c r="C148">
        <v>4950</v>
      </c>
      <c r="D148">
        <v>24</v>
      </c>
    </row>
    <row r="149" spans="1:4" x14ac:dyDescent="0.25">
      <c r="A149" s="26">
        <v>42507</v>
      </c>
      <c r="B149">
        <v>16.2</v>
      </c>
      <c r="C149">
        <v>5100</v>
      </c>
      <c r="D149">
        <v>23</v>
      </c>
    </row>
    <row r="150" spans="1:4" x14ac:dyDescent="0.25">
      <c r="A150" s="26">
        <v>42507</v>
      </c>
      <c r="B150">
        <v>17</v>
      </c>
      <c r="C150">
        <v>5200</v>
      </c>
      <c r="D150">
        <v>22</v>
      </c>
    </row>
    <row r="151" spans="1:4" x14ac:dyDescent="0.25">
      <c r="A151" s="26">
        <v>42507</v>
      </c>
      <c r="B151">
        <v>18</v>
      </c>
      <c r="C151">
        <v>5100</v>
      </c>
      <c r="D151">
        <v>22</v>
      </c>
    </row>
    <row r="152" spans="1:4" x14ac:dyDescent="0.25">
      <c r="A152" s="26">
        <v>42507</v>
      </c>
      <c r="B152">
        <v>19</v>
      </c>
      <c r="C152">
        <v>4650</v>
      </c>
      <c r="D152">
        <v>23</v>
      </c>
    </row>
    <row r="153" spans="1:4" x14ac:dyDescent="0.25">
      <c r="A153" s="26">
        <v>42507</v>
      </c>
      <c r="B153">
        <v>20</v>
      </c>
      <c r="C153">
        <v>4900</v>
      </c>
      <c r="D153">
        <v>21</v>
      </c>
    </row>
  </sheetData>
  <sortState ref="A101:G142">
    <sortCondition ref="B101:B142"/>
    <sortCondition ref="A101:A1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Pebble Count Datasheet</vt:lpstr>
      <vt:lpstr>Pebble Count Data</vt:lpstr>
      <vt:lpstr>Pebble Count Stats</vt:lpstr>
      <vt:lpstr>SpC Data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jmuehlbauer</cp:lastModifiedBy>
  <cp:lastPrinted>2015-03-18T21:18:37Z</cp:lastPrinted>
  <dcterms:created xsi:type="dcterms:W3CDTF">2013-09-09T15:12:47Z</dcterms:created>
  <dcterms:modified xsi:type="dcterms:W3CDTF">2016-06-07T23:10:52Z</dcterms:modified>
</cp:coreProperties>
</file>