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/>
  </bookViews>
  <sheets>
    <sheet name="ARZO1" sheetId="4" r:id="rId1"/>
    <sheet name="ARZO2" sheetId="5" r:id="rId2"/>
    <sheet name="BECH1" sheetId="6" r:id="rId3"/>
    <sheet name="BECH2" sheetId="15" r:id="rId4"/>
    <sheet name="BELG1" sheetId="8" r:id="rId5"/>
    <sheet name="BOLZ1" sheetId="7" r:id="rId6"/>
    <sheet name="ISLA1" sheetId="14" r:id="rId7"/>
    <sheet name="RESI1" sheetId="9" r:id="rId8"/>
    <sheet name="RESI2" sheetId="10" r:id="rId9"/>
    <sheet name="RESI3" sheetId="11" r:id="rId10"/>
    <sheet name="RESI4" sheetId="12" r:id="rId11"/>
    <sheet name="RESI5" sheetId="13" r:id="rId12"/>
    <sheet name="CORN1" sheetId="16" r:id="rId13"/>
    <sheet name="FELL1" sheetId="19" r:id="rId14"/>
    <sheet name="FELL" sheetId="17" r:id="rId15"/>
  </sheets>
  <calcPr calcId="125725"/>
</workbook>
</file>

<file path=xl/calcChain.xml><?xml version="1.0" encoding="utf-8"?>
<calcChain xmlns="http://schemas.openxmlformats.org/spreadsheetml/2006/main">
  <c r="F71" i="19"/>
  <c r="G71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"/>
  <c r="G4"/>
  <c r="A71"/>
  <c r="A72"/>
  <c r="A9"/>
  <c r="A10"/>
  <c r="A11"/>
  <c r="A12"/>
  <c r="A13"/>
  <c r="A14"/>
  <c r="A15"/>
  <c r="A16"/>
  <c r="A17"/>
  <c r="A18"/>
  <c r="A19"/>
  <c r="A20"/>
  <c r="A21"/>
  <c r="A23"/>
  <c r="A24"/>
  <c r="A25"/>
  <c r="A26"/>
  <c r="A28"/>
  <c r="A29"/>
  <c r="A30"/>
  <c r="A31"/>
  <c r="A32"/>
  <c r="A33"/>
  <c r="A34"/>
  <c r="A35"/>
  <c r="A36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I6"/>
  <c r="E8"/>
  <c r="A7"/>
  <c r="F5"/>
  <c r="F6" s="1"/>
  <c r="F7" s="1"/>
  <c r="G7" s="1"/>
  <c r="F7" i="16"/>
  <c r="F8"/>
  <c r="I6"/>
  <c r="F6"/>
  <c r="F5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7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"/>
  <c r="G5" i="19" l="1"/>
  <c r="G6"/>
  <c r="F8"/>
  <c r="F9" i="16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G6" s="1"/>
  <c r="F9" i="19" l="1"/>
  <c r="G8"/>
  <c r="G5" i="16"/>
  <c r="G9"/>
  <c r="G11"/>
  <c r="G13"/>
  <c r="G15"/>
  <c r="G17"/>
  <c r="G19"/>
  <c r="G21"/>
  <c r="G23"/>
  <c r="G25"/>
  <c r="G27"/>
  <c r="G29"/>
  <c r="G31"/>
  <c r="G33"/>
  <c r="G35"/>
  <c r="G37"/>
  <c r="G39"/>
  <c r="G41"/>
  <c r="G43"/>
  <c r="G45"/>
  <c r="G47"/>
  <c r="G49"/>
  <c r="G51"/>
  <c r="G53"/>
  <c r="G55"/>
  <c r="G57"/>
  <c r="G59"/>
  <c r="G61"/>
  <c r="G63"/>
  <c r="G65"/>
  <c r="G67"/>
  <c r="G69"/>
  <c r="G71"/>
  <c r="G73"/>
  <c r="G75"/>
  <c r="G77"/>
  <c r="G79"/>
  <c r="G81"/>
  <c r="G4"/>
  <c r="G8"/>
  <c r="G10"/>
  <c r="G12"/>
  <c r="G14"/>
  <c r="G16"/>
  <c r="G18"/>
  <c r="G20"/>
  <c r="G22"/>
  <c r="G24"/>
  <c r="G26"/>
  <c r="G28"/>
  <c r="G30"/>
  <c r="G32"/>
  <c r="G34"/>
  <c r="G36"/>
  <c r="G38"/>
  <c r="G40"/>
  <c r="G42"/>
  <c r="G44"/>
  <c r="G46"/>
  <c r="G48"/>
  <c r="G50"/>
  <c r="G52"/>
  <c r="G54"/>
  <c r="G56"/>
  <c r="G58"/>
  <c r="G60"/>
  <c r="G62"/>
  <c r="G64"/>
  <c r="G66"/>
  <c r="G68"/>
  <c r="G70"/>
  <c r="G72"/>
  <c r="G74"/>
  <c r="G76"/>
  <c r="G78"/>
  <c r="G80"/>
  <c r="G7"/>
  <c r="F10" i="19" l="1"/>
  <c r="G9"/>
  <c r="A17" i="16"/>
  <c r="A8"/>
  <c r="A9"/>
  <c r="A10"/>
  <c r="A11"/>
  <c r="A13"/>
  <c r="A14"/>
  <c r="A15"/>
  <c r="A18"/>
  <c r="A19"/>
  <c r="A20"/>
  <c r="A21"/>
  <c r="A23"/>
  <c r="A24"/>
  <c r="A25"/>
  <c r="A26"/>
  <c r="A27"/>
  <c r="A28"/>
  <c r="A29"/>
  <c r="A31"/>
  <c r="A32"/>
  <c r="A33"/>
  <c r="A34"/>
  <c r="A35"/>
  <c r="A36"/>
  <c r="A38"/>
  <c r="A39"/>
  <c r="A40"/>
  <c r="A41"/>
  <c r="A42"/>
  <c r="A44"/>
  <c r="A45"/>
  <c r="A46"/>
  <c r="A48"/>
  <c r="A49"/>
  <c r="A50"/>
  <c r="A51"/>
  <c r="A52"/>
  <c r="A54"/>
  <c r="A55"/>
  <c r="A57"/>
  <c r="A58"/>
  <c r="A60"/>
  <c r="A61"/>
  <c r="A62"/>
  <c r="A63"/>
  <c r="A65"/>
  <c r="A66"/>
  <c r="A68"/>
  <c r="A69"/>
  <c r="A70"/>
  <c r="A71"/>
  <c r="A72"/>
  <c r="A73"/>
  <c r="A74"/>
  <c r="A76"/>
  <c r="A77"/>
  <c r="A78"/>
  <c r="A79"/>
  <c r="A7"/>
  <c r="E5" i="14"/>
  <c r="F5" s="1"/>
  <c r="E6"/>
  <c r="F6" s="1"/>
  <c r="E7"/>
  <c r="F7" s="1"/>
  <c r="E8"/>
  <c r="F8" s="1"/>
  <c r="E9"/>
  <c r="F9" s="1"/>
  <c r="E10"/>
  <c r="F10" s="1"/>
  <c r="E11"/>
  <c r="F11" s="1"/>
  <c r="E12"/>
  <c r="F12" s="1"/>
  <c r="E13"/>
  <c r="F13" s="1"/>
  <c r="E14"/>
  <c r="F14" s="1"/>
  <c r="E15"/>
  <c r="F15" s="1"/>
  <c r="E16"/>
  <c r="F16" s="1"/>
  <c r="E17"/>
  <c r="F17" s="1"/>
  <c r="E18"/>
  <c r="F18" s="1"/>
  <c r="E19"/>
  <c r="F19" s="1"/>
  <c r="E20"/>
  <c r="F20" s="1"/>
  <c r="E21"/>
  <c r="F21" s="1"/>
  <c r="E22"/>
  <c r="F22" s="1"/>
  <c r="E23"/>
  <c r="F23" s="1"/>
  <c r="E24"/>
  <c r="F24" s="1"/>
  <c r="E25"/>
  <c r="F25" s="1"/>
  <c r="E26"/>
  <c r="F26" s="1"/>
  <c r="E27"/>
  <c r="F27" s="1"/>
  <c r="E28"/>
  <c r="F28" s="1"/>
  <c r="E29"/>
  <c r="F29" s="1"/>
  <c r="E30"/>
  <c r="F30" s="1"/>
  <c r="E31"/>
  <c r="F31" s="1"/>
  <c r="E32"/>
  <c r="F32" s="1"/>
  <c r="E33"/>
  <c r="F33" s="1"/>
  <c r="E34"/>
  <c r="F34" s="1"/>
  <c r="E35"/>
  <c r="F35" s="1"/>
  <c r="E36"/>
  <c r="F36" s="1"/>
  <c r="E37"/>
  <c r="F37" s="1"/>
  <c r="E38"/>
  <c r="F38" s="1"/>
  <c r="E39"/>
  <c r="F39" s="1"/>
  <c r="E40"/>
  <c r="F40" s="1"/>
  <c r="E41"/>
  <c r="F41" s="1"/>
  <c r="E42"/>
  <c r="F42" s="1"/>
  <c r="E43"/>
  <c r="F43" s="1"/>
  <c r="E44"/>
  <c r="F44" s="1"/>
  <c r="E45"/>
  <c r="F45" s="1"/>
  <c r="E46"/>
  <c r="F46" s="1"/>
  <c r="E47"/>
  <c r="F47" s="1"/>
  <c r="E48"/>
  <c r="F48" s="1"/>
  <c r="E49"/>
  <c r="F49" s="1"/>
  <c r="E50"/>
  <c r="F50" s="1"/>
  <c r="E51"/>
  <c r="F51" s="1"/>
  <c r="E52"/>
  <c r="F52" s="1"/>
  <c r="E53"/>
  <c r="F53" s="1"/>
  <c r="E54"/>
  <c r="F54" s="1"/>
  <c r="E55"/>
  <c r="F55" s="1"/>
  <c r="E56"/>
  <c r="F56" s="1"/>
  <c r="E57"/>
  <c r="F57" s="1"/>
  <c r="E58"/>
  <c r="F58" s="1"/>
  <c r="E59"/>
  <c r="F59" s="1"/>
  <c r="E60"/>
  <c r="F60" s="1"/>
  <c r="E61"/>
  <c r="F61" s="1"/>
  <c r="E62"/>
  <c r="F62" s="1"/>
  <c r="E63"/>
  <c r="F63" s="1"/>
  <c r="E64"/>
  <c r="F64" s="1"/>
  <c r="E65"/>
  <c r="F65" s="1"/>
  <c r="E66"/>
  <c r="F66" s="1"/>
  <c r="E67"/>
  <c r="F67" s="1"/>
  <c r="E68"/>
  <c r="F68" s="1"/>
  <c r="E69"/>
  <c r="F69" s="1"/>
  <c r="E70"/>
  <c r="F70" s="1"/>
  <c r="E71"/>
  <c r="F71" s="1"/>
  <c r="E72"/>
  <c r="F72" s="1"/>
  <c r="E73"/>
  <c r="F73" s="1"/>
  <c r="E74"/>
  <c r="F74" s="1"/>
  <c r="E75"/>
  <c r="F75" s="1"/>
  <c r="E76"/>
  <c r="F76" s="1"/>
  <c r="E77"/>
  <c r="F77" s="1"/>
  <c r="E78"/>
  <c r="F78" s="1"/>
  <c r="E79"/>
  <c r="F79" s="1"/>
  <c r="E80"/>
  <c r="F80" s="1"/>
  <c r="E81"/>
  <c r="F81" s="1"/>
  <c r="E82"/>
  <c r="F82" s="1"/>
  <c r="E83"/>
  <c r="F83" s="1"/>
  <c r="E84"/>
  <c r="F84" s="1"/>
  <c r="E85"/>
  <c r="F85" s="1"/>
  <c r="E86"/>
  <c r="F86" s="1"/>
  <c r="E87"/>
  <c r="F87" s="1"/>
  <c r="E88"/>
  <c r="F88" s="1"/>
  <c r="E89"/>
  <c r="F89" s="1"/>
  <c r="E90"/>
  <c r="F90" s="1"/>
  <c r="E91"/>
  <c r="F91" s="1"/>
  <c r="E92"/>
  <c r="F92" s="1"/>
  <c r="E93"/>
  <c r="F93" s="1"/>
  <c r="E94"/>
  <c r="F94" s="1"/>
  <c r="E95"/>
  <c r="F95" s="1"/>
  <c r="E96"/>
  <c r="F96" s="1"/>
  <c r="E97"/>
  <c r="F97" s="1"/>
  <c r="E98"/>
  <c r="F98" s="1"/>
  <c r="E99"/>
  <c r="F99" s="1"/>
  <c r="E100"/>
  <c r="F100" s="1"/>
  <c r="E101"/>
  <c r="F101" s="1"/>
  <c r="E102"/>
  <c r="F102" s="1"/>
  <c r="E103"/>
  <c r="F103" s="1"/>
  <c r="G103" s="1"/>
  <c r="E104"/>
  <c r="F104" s="1"/>
  <c r="E105"/>
  <c r="F105" s="1"/>
  <c r="E106"/>
  <c r="F106" s="1"/>
  <c r="E107"/>
  <c r="F107" s="1"/>
  <c r="E108"/>
  <c r="F108" s="1"/>
  <c r="E109"/>
  <c r="F109" s="1"/>
  <c r="E110"/>
  <c r="F110" s="1"/>
  <c r="E111"/>
  <c r="F111" s="1"/>
  <c r="E112"/>
  <c r="F112" s="1"/>
  <c r="E113"/>
  <c r="F113" s="1"/>
  <c r="E114"/>
  <c r="F114" s="1"/>
  <c r="E115"/>
  <c r="F115" s="1"/>
  <c r="E116"/>
  <c r="F116" s="1"/>
  <c r="E117"/>
  <c r="F117" s="1"/>
  <c r="E118"/>
  <c r="F118" s="1"/>
  <c r="E119"/>
  <c r="F119" s="1"/>
  <c r="E120"/>
  <c r="F120" s="1"/>
  <c r="E121"/>
  <c r="F121" s="1"/>
  <c r="E122"/>
  <c r="F122" s="1"/>
  <c r="E123"/>
  <c r="F123" s="1"/>
  <c r="E124"/>
  <c r="F124" s="1"/>
  <c r="E125"/>
  <c r="F125" s="1"/>
  <c r="E126"/>
  <c r="F126" s="1"/>
  <c r="E127"/>
  <c r="F127" s="1"/>
  <c r="E128"/>
  <c r="F128" s="1"/>
  <c r="E129"/>
  <c r="F129" s="1"/>
  <c r="E130"/>
  <c r="F130" s="1"/>
  <c r="E131"/>
  <c r="F131" s="1"/>
  <c r="E132"/>
  <c r="F132" s="1"/>
  <c r="E133"/>
  <c r="F133" s="1"/>
  <c r="E134"/>
  <c r="F134" s="1"/>
  <c r="E135"/>
  <c r="F135" s="1"/>
  <c r="E136"/>
  <c r="F136" s="1"/>
  <c r="E137"/>
  <c r="F137" s="1"/>
  <c r="E138"/>
  <c r="F138" s="1"/>
  <c r="E139"/>
  <c r="F139" s="1"/>
  <c r="E140"/>
  <c r="F140" s="1"/>
  <c r="E141"/>
  <c r="F141" s="1"/>
  <c r="E142"/>
  <c r="F142" s="1"/>
  <c r="E143"/>
  <c r="F143" s="1"/>
  <c r="E144"/>
  <c r="F144" s="1"/>
  <c r="E145"/>
  <c r="F145" s="1"/>
  <c r="E146"/>
  <c r="F146" s="1"/>
  <c r="E147"/>
  <c r="F147" s="1"/>
  <c r="E148"/>
  <c r="F148" s="1"/>
  <c r="E149"/>
  <c r="F149" s="1"/>
  <c r="E150"/>
  <c r="F150" s="1"/>
  <c r="E151"/>
  <c r="F151" s="1"/>
  <c r="E152"/>
  <c r="F152" s="1"/>
  <c r="E153"/>
  <c r="F153" s="1"/>
  <c r="E154"/>
  <c r="F154" s="1"/>
  <c r="E155"/>
  <c r="F155" s="1"/>
  <c r="E156"/>
  <c r="F156" s="1"/>
  <c r="E157"/>
  <c r="F157" s="1"/>
  <c r="E158"/>
  <c r="F158" s="1"/>
  <c r="E159"/>
  <c r="F159" s="1"/>
  <c r="E160"/>
  <c r="F160" s="1"/>
  <c r="E161"/>
  <c r="F161" s="1"/>
  <c r="E162"/>
  <c r="F162" s="1"/>
  <c r="E163"/>
  <c r="F163" s="1"/>
  <c r="E164"/>
  <c r="F164" s="1"/>
  <c r="E165"/>
  <c r="F165" s="1"/>
  <c r="E166"/>
  <c r="F166" s="1"/>
  <c r="E167"/>
  <c r="F167" s="1"/>
  <c r="E168"/>
  <c r="F168" s="1"/>
  <c r="E169"/>
  <c r="F169" s="1"/>
  <c r="E170"/>
  <c r="F170" s="1"/>
  <c r="E171"/>
  <c r="F171" s="1"/>
  <c r="E172"/>
  <c r="F172" s="1"/>
  <c r="E173"/>
  <c r="F173" s="1"/>
  <c r="E174"/>
  <c r="F174" s="1"/>
  <c r="E175"/>
  <c r="F175" s="1"/>
  <c r="E176"/>
  <c r="F176" s="1"/>
  <c r="E177"/>
  <c r="F177" s="1"/>
  <c r="E178"/>
  <c r="F178" s="1"/>
  <c r="E179"/>
  <c r="F179" s="1"/>
  <c r="E180"/>
  <c r="F180" s="1"/>
  <c r="E181"/>
  <c r="F181" s="1"/>
  <c r="E182"/>
  <c r="F182" s="1"/>
  <c r="E183"/>
  <c r="F183" s="1"/>
  <c r="E184"/>
  <c r="F184" s="1"/>
  <c r="E185"/>
  <c r="F185" s="1"/>
  <c r="G185" s="1"/>
  <c r="E186"/>
  <c r="F186" s="1"/>
  <c r="I6" i="13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"/>
  <c r="E6"/>
  <c r="F6" s="1"/>
  <c r="E7"/>
  <c r="F7" s="1"/>
  <c r="E8"/>
  <c r="F8" s="1"/>
  <c r="E9"/>
  <c r="F9" s="1"/>
  <c r="E10"/>
  <c r="F10" s="1"/>
  <c r="E11"/>
  <c r="F11" s="1"/>
  <c r="E12"/>
  <c r="F12" s="1"/>
  <c r="E13"/>
  <c r="F13" s="1"/>
  <c r="E14"/>
  <c r="F14" s="1"/>
  <c r="E15"/>
  <c r="F15" s="1"/>
  <c r="E16"/>
  <c r="F16" s="1"/>
  <c r="E17"/>
  <c r="F17" s="1"/>
  <c r="E18"/>
  <c r="F18" s="1"/>
  <c r="E19"/>
  <c r="F19" s="1"/>
  <c r="E20"/>
  <c r="F20" s="1"/>
  <c r="E21"/>
  <c r="F21" s="1"/>
  <c r="E22"/>
  <c r="F22" s="1"/>
  <c r="E23"/>
  <c r="F23" s="1"/>
  <c r="E24"/>
  <c r="F24" s="1"/>
  <c r="E25"/>
  <c r="F25" s="1"/>
  <c r="E26"/>
  <c r="F26" s="1"/>
  <c r="E27"/>
  <c r="F27" s="1"/>
  <c r="E28"/>
  <c r="F28" s="1"/>
  <c r="E29"/>
  <c r="F29" s="1"/>
  <c r="E30"/>
  <c r="F30" s="1"/>
  <c r="E31"/>
  <c r="F31" s="1"/>
  <c r="E32"/>
  <c r="F32" s="1"/>
  <c r="E33"/>
  <c r="F33" s="1"/>
  <c r="E34"/>
  <c r="F34" s="1"/>
  <c r="E35"/>
  <c r="F35" s="1"/>
  <c r="E36"/>
  <c r="F36" s="1"/>
  <c r="E37"/>
  <c r="F37" s="1"/>
  <c r="E38"/>
  <c r="F38" s="1"/>
  <c r="E39"/>
  <c r="F39" s="1"/>
  <c r="E40"/>
  <c r="F40" s="1"/>
  <c r="E41"/>
  <c r="F41" s="1"/>
  <c r="E42"/>
  <c r="F42" s="1"/>
  <c r="E43"/>
  <c r="F43" s="1"/>
  <c r="E44"/>
  <c r="F44" s="1"/>
  <c r="E45"/>
  <c r="F45" s="1"/>
  <c r="E46"/>
  <c r="F46" s="1"/>
  <c r="E47"/>
  <c r="F47" s="1"/>
  <c r="E48"/>
  <c r="F48" s="1"/>
  <c r="E49"/>
  <c r="F49" s="1"/>
  <c r="E50"/>
  <c r="F50" s="1"/>
  <c r="E51"/>
  <c r="F51" s="1"/>
  <c r="E52"/>
  <c r="F52" s="1"/>
  <c r="E53"/>
  <c r="F53" s="1"/>
  <c r="E54"/>
  <c r="F54" s="1"/>
  <c r="E55"/>
  <c r="F55" s="1"/>
  <c r="E56"/>
  <c r="F56" s="1"/>
  <c r="E57"/>
  <c r="F57" s="1"/>
  <c r="E5"/>
  <c r="F5" s="1"/>
  <c r="G5" s="1"/>
  <c r="F11" i="19" l="1"/>
  <c r="G10"/>
  <c r="G57" i="13"/>
  <c r="G55"/>
  <c r="G53"/>
  <c r="G51"/>
  <c r="G49"/>
  <c r="G47"/>
  <c r="G45"/>
  <c r="G43"/>
  <c r="G41"/>
  <c r="G39"/>
  <c r="G37"/>
  <c r="G35"/>
  <c r="G33"/>
  <c r="G31"/>
  <c r="G29"/>
  <c r="G27"/>
  <c r="G25"/>
  <c r="G23"/>
  <c r="G21"/>
  <c r="G19"/>
  <c r="G17"/>
  <c r="G15"/>
  <c r="G13"/>
  <c r="G11"/>
  <c r="G9"/>
  <c r="G7"/>
  <c r="G56"/>
  <c r="G54"/>
  <c r="G52"/>
  <c r="G50"/>
  <c r="G48"/>
  <c r="G46"/>
  <c r="G44"/>
  <c r="G42"/>
  <c r="G40"/>
  <c r="G38"/>
  <c r="G36"/>
  <c r="G34"/>
  <c r="G32"/>
  <c r="G30"/>
  <c r="G28"/>
  <c r="G26"/>
  <c r="G24"/>
  <c r="G22"/>
  <c r="G20"/>
  <c r="G18"/>
  <c r="G16"/>
  <c r="G14"/>
  <c r="G12"/>
  <c r="G10"/>
  <c r="G8"/>
  <c r="G6"/>
  <c r="G101" i="14"/>
  <c r="G99"/>
  <c r="G97"/>
  <c r="G95"/>
  <c r="G93"/>
  <c r="G91"/>
  <c r="G89"/>
  <c r="G87"/>
  <c r="G85"/>
  <c r="G83"/>
  <c r="G81"/>
  <c r="G79"/>
  <c r="G77"/>
  <c r="G75"/>
  <c r="G73"/>
  <c r="G71"/>
  <c r="G69"/>
  <c r="G67"/>
  <c r="G65"/>
  <c r="G63"/>
  <c r="G61"/>
  <c r="G59"/>
  <c r="G57"/>
  <c r="G55"/>
  <c r="G53"/>
  <c r="G51"/>
  <c r="G49"/>
  <c r="G47"/>
  <c r="G45"/>
  <c r="G43"/>
  <c r="G41"/>
  <c r="G39"/>
  <c r="G37"/>
  <c r="G35"/>
  <c r="G33"/>
  <c r="G31"/>
  <c r="G29"/>
  <c r="G27"/>
  <c r="G25"/>
  <c r="G23"/>
  <c r="G21"/>
  <c r="G19"/>
  <c r="G17"/>
  <c r="G15"/>
  <c r="G13"/>
  <c r="G11"/>
  <c r="G9"/>
  <c r="G7"/>
  <c r="G183"/>
  <c r="G181"/>
  <c r="G179"/>
  <c r="G177"/>
  <c r="G175"/>
  <c r="G173"/>
  <c r="G171"/>
  <c r="G169"/>
  <c r="G167"/>
  <c r="G165"/>
  <c r="G163"/>
  <c r="G161"/>
  <c r="G159"/>
  <c r="G157"/>
  <c r="G155"/>
  <c r="G153"/>
  <c r="G151"/>
  <c r="G149"/>
  <c r="G147"/>
  <c r="G145"/>
  <c r="G143"/>
  <c r="G141"/>
  <c r="G139"/>
  <c r="G137"/>
  <c r="G135"/>
  <c r="G133"/>
  <c r="G131"/>
  <c r="G129"/>
  <c r="G127"/>
  <c r="G125"/>
  <c r="G123"/>
  <c r="G121"/>
  <c r="G119"/>
  <c r="G117"/>
  <c r="G115"/>
  <c r="G113"/>
  <c r="G111"/>
  <c r="G109"/>
  <c r="G107"/>
  <c r="G105"/>
  <c r="G186"/>
  <c r="G184"/>
  <c r="G182"/>
  <c r="G180"/>
  <c r="G178"/>
  <c r="G176"/>
  <c r="G174"/>
  <c r="G172"/>
  <c r="G170"/>
  <c r="G168"/>
  <c r="G166"/>
  <c r="G164"/>
  <c r="G162"/>
  <c r="G160"/>
  <c r="G158"/>
  <c r="G156"/>
  <c r="G154"/>
  <c r="G152"/>
  <c r="G150"/>
  <c r="G148"/>
  <c r="G146"/>
  <c r="G144"/>
  <c r="G142"/>
  <c r="G140"/>
  <c r="G138"/>
  <c r="G136"/>
  <c r="G134"/>
  <c r="G132"/>
  <c r="G130"/>
  <c r="G128"/>
  <c r="G126"/>
  <c r="G124"/>
  <c r="G122"/>
  <c r="G120"/>
  <c r="G118"/>
  <c r="G116"/>
  <c r="G114"/>
  <c r="G112"/>
  <c r="G110"/>
  <c r="G108"/>
  <c r="G106"/>
  <c r="G104"/>
  <c r="G102"/>
  <c r="G100"/>
  <c r="G98"/>
  <c r="G96"/>
  <c r="G94"/>
  <c r="G92"/>
  <c r="G90"/>
  <c r="G88"/>
  <c r="G86"/>
  <c r="G84"/>
  <c r="G82"/>
  <c r="G80"/>
  <c r="G78"/>
  <c r="G76"/>
  <c r="G74"/>
  <c r="G72"/>
  <c r="G70"/>
  <c r="G68"/>
  <c r="G66"/>
  <c r="G64"/>
  <c r="G62"/>
  <c r="G60"/>
  <c r="G58"/>
  <c r="G56"/>
  <c r="G54"/>
  <c r="G52"/>
  <c r="G50"/>
  <c r="G48"/>
  <c r="G46"/>
  <c r="G44"/>
  <c r="G42"/>
  <c r="G40"/>
  <c r="G38"/>
  <c r="G36"/>
  <c r="G34"/>
  <c r="G32"/>
  <c r="G30"/>
  <c r="G28"/>
  <c r="G26"/>
  <c r="G24"/>
  <c r="G22"/>
  <c r="G20"/>
  <c r="G18"/>
  <c r="G16"/>
  <c r="G14"/>
  <c r="G12"/>
  <c r="G10"/>
  <c r="G8"/>
  <c r="G6"/>
  <c r="G5"/>
  <c r="I6" i="12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5"/>
  <c r="E6"/>
  <c r="F6" s="1"/>
  <c r="E7"/>
  <c r="F7" s="1"/>
  <c r="E8"/>
  <c r="F8" s="1"/>
  <c r="E9"/>
  <c r="F9" s="1"/>
  <c r="E10"/>
  <c r="F10" s="1"/>
  <c r="E11"/>
  <c r="F11" s="1"/>
  <c r="E12"/>
  <c r="F12" s="1"/>
  <c r="E13"/>
  <c r="F13" s="1"/>
  <c r="E14"/>
  <c r="F14" s="1"/>
  <c r="E15"/>
  <c r="F15" s="1"/>
  <c r="E16"/>
  <c r="F16" s="1"/>
  <c r="E17"/>
  <c r="F17" s="1"/>
  <c r="E18"/>
  <c r="F18" s="1"/>
  <c r="E19"/>
  <c r="F19" s="1"/>
  <c r="E20"/>
  <c r="F20" s="1"/>
  <c r="E21"/>
  <c r="F21" s="1"/>
  <c r="E22"/>
  <c r="F22" s="1"/>
  <c r="E23"/>
  <c r="F23" s="1"/>
  <c r="E24"/>
  <c r="F24" s="1"/>
  <c r="E25"/>
  <c r="F25" s="1"/>
  <c r="E26"/>
  <c r="F26" s="1"/>
  <c r="E27"/>
  <c r="F27" s="1"/>
  <c r="E28"/>
  <c r="F28" s="1"/>
  <c r="E29"/>
  <c r="F29" s="1"/>
  <c r="E30"/>
  <c r="F30" s="1"/>
  <c r="E31"/>
  <c r="F31" s="1"/>
  <c r="E32"/>
  <c r="F32" s="1"/>
  <c r="E33"/>
  <c r="F33" s="1"/>
  <c r="E34"/>
  <c r="F34" s="1"/>
  <c r="E35"/>
  <c r="F35" s="1"/>
  <c r="E36"/>
  <c r="F36" s="1"/>
  <c r="E37"/>
  <c r="F37" s="1"/>
  <c r="E38"/>
  <c r="F38" s="1"/>
  <c r="E39"/>
  <c r="F39" s="1"/>
  <c r="E40"/>
  <c r="F40" s="1"/>
  <c r="E41"/>
  <c r="F41" s="1"/>
  <c r="E42"/>
  <c r="F42" s="1"/>
  <c r="E43"/>
  <c r="F43" s="1"/>
  <c r="G43" s="1"/>
  <c r="E5"/>
  <c r="F5" s="1"/>
  <c r="K6" i="11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5"/>
  <c r="J59"/>
  <c r="J60"/>
  <c r="J61"/>
  <c r="J62"/>
  <c r="J63"/>
  <c r="J58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5"/>
  <c r="G59"/>
  <c r="G60"/>
  <c r="G61"/>
  <c r="G62"/>
  <c r="G63"/>
  <c r="G58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"/>
  <c r="F12" i="19" l="1"/>
  <c r="G11"/>
  <c r="G5" i="12"/>
  <c r="G42"/>
  <c r="G40"/>
  <c r="G38"/>
  <c r="G36"/>
  <c r="G34"/>
  <c r="G32"/>
  <c r="G30"/>
  <c r="G28"/>
  <c r="G26"/>
  <c r="G24"/>
  <c r="G22"/>
  <c r="G20"/>
  <c r="G18"/>
  <c r="G16"/>
  <c r="G14"/>
  <c r="G12"/>
  <c r="G10"/>
  <c r="G8"/>
  <c r="G6"/>
  <c r="G41"/>
  <c r="G39"/>
  <c r="G37"/>
  <c r="G35"/>
  <c r="G33"/>
  <c r="G31"/>
  <c r="G29"/>
  <c r="G27"/>
  <c r="G25"/>
  <c r="G23"/>
  <c r="G21"/>
  <c r="G19"/>
  <c r="G17"/>
  <c r="G15"/>
  <c r="G13"/>
  <c r="G11"/>
  <c r="G9"/>
  <c r="G7"/>
  <c r="E6" i="11"/>
  <c r="F6" s="1"/>
  <c r="E7"/>
  <c r="F7" s="1"/>
  <c r="E8"/>
  <c r="F8" s="1"/>
  <c r="E9"/>
  <c r="F9" s="1"/>
  <c r="E10"/>
  <c r="F10" s="1"/>
  <c r="E11"/>
  <c r="F11" s="1"/>
  <c r="E12"/>
  <c r="F12" s="1"/>
  <c r="E13"/>
  <c r="F13" s="1"/>
  <c r="E14"/>
  <c r="F14" s="1"/>
  <c r="E15"/>
  <c r="F15" s="1"/>
  <c r="E16"/>
  <c r="F16" s="1"/>
  <c r="E17"/>
  <c r="F17" s="1"/>
  <c r="E18"/>
  <c r="F18" s="1"/>
  <c r="E19"/>
  <c r="F19" s="1"/>
  <c r="E20"/>
  <c r="F20" s="1"/>
  <c r="E21"/>
  <c r="F21" s="1"/>
  <c r="E22"/>
  <c r="F22" s="1"/>
  <c r="E23"/>
  <c r="F23" s="1"/>
  <c r="E24"/>
  <c r="F24" s="1"/>
  <c r="E25"/>
  <c r="F25" s="1"/>
  <c r="E26"/>
  <c r="F26" s="1"/>
  <c r="E27"/>
  <c r="F27" s="1"/>
  <c r="E28"/>
  <c r="F28" s="1"/>
  <c r="E29"/>
  <c r="F29" s="1"/>
  <c r="E30"/>
  <c r="F30" s="1"/>
  <c r="E31"/>
  <c r="F31" s="1"/>
  <c r="E32"/>
  <c r="F32" s="1"/>
  <c r="E33"/>
  <c r="F33" s="1"/>
  <c r="E34"/>
  <c r="F34" s="1"/>
  <c r="E35"/>
  <c r="F35" s="1"/>
  <c r="E36"/>
  <c r="F36" s="1"/>
  <c r="E37"/>
  <c r="F37" s="1"/>
  <c r="E38"/>
  <c r="F38" s="1"/>
  <c r="E39"/>
  <c r="F39" s="1"/>
  <c r="E40"/>
  <c r="F40" s="1"/>
  <c r="E41"/>
  <c r="F41" s="1"/>
  <c r="E42"/>
  <c r="F42" s="1"/>
  <c r="E43"/>
  <c r="F43" s="1"/>
  <c r="E44"/>
  <c r="F44" s="1"/>
  <c r="E45"/>
  <c r="F45" s="1"/>
  <c r="E46"/>
  <c r="F46" s="1"/>
  <c r="E47"/>
  <c r="F47" s="1"/>
  <c r="E48"/>
  <c r="F48" s="1"/>
  <c r="E49"/>
  <c r="F49" s="1"/>
  <c r="E50"/>
  <c r="F50" s="1"/>
  <c r="E51"/>
  <c r="F51" s="1"/>
  <c r="E52"/>
  <c r="F52" s="1"/>
  <c r="E53"/>
  <c r="F53" s="1"/>
  <c r="E54"/>
  <c r="F54" s="1"/>
  <c r="E55"/>
  <c r="F55" s="1"/>
  <c r="E56"/>
  <c r="F56" s="1"/>
  <c r="E57"/>
  <c r="F57" s="1"/>
  <c r="E58"/>
  <c r="F58" s="1"/>
  <c r="E59"/>
  <c r="F59" s="1"/>
  <c r="E60"/>
  <c r="F60" s="1"/>
  <c r="E61"/>
  <c r="F61" s="1"/>
  <c r="E62"/>
  <c r="F62" s="1"/>
  <c r="E63"/>
  <c r="F63" s="1"/>
  <c r="E5"/>
  <c r="F5" s="1"/>
  <c r="K6" i="10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5"/>
  <c r="H5"/>
  <c r="J40"/>
  <c r="J41"/>
  <c r="J39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5"/>
  <c r="F21"/>
  <c r="F22"/>
  <c r="G22" s="1"/>
  <c r="F23"/>
  <c r="F24"/>
  <c r="G24" s="1"/>
  <c r="F25"/>
  <c r="F26"/>
  <c r="G26" s="1"/>
  <c r="F27"/>
  <c r="F28"/>
  <c r="G28" s="1"/>
  <c r="F29"/>
  <c r="F30"/>
  <c r="G30" s="1"/>
  <c r="F31"/>
  <c r="F32"/>
  <c r="G32" s="1"/>
  <c r="F33"/>
  <c r="F34"/>
  <c r="G34" s="1"/>
  <c r="F35"/>
  <c r="F36"/>
  <c r="G36" s="1"/>
  <c r="F37"/>
  <c r="F38"/>
  <c r="G38" s="1"/>
  <c r="F39"/>
  <c r="F40"/>
  <c r="G40" s="1"/>
  <c r="F41"/>
  <c r="F20"/>
  <c r="F10"/>
  <c r="F11"/>
  <c r="F12"/>
  <c r="F13"/>
  <c r="F14"/>
  <c r="F15"/>
  <c r="F16"/>
  <c r="F17"/>
  <c r="F18"/>
  <c r="F19"/>
  <c r="G41"/>
  <c r="F9"/>
  <c r="F6"/>
  <c r="F7"/>
  <c r="F8"/>
  <c r="F5"/>
  <c r="G39"/>
  <c r="G6"/>
  <c r="G7"/>
  <c r="G8"/>
  <c r="G9"/>
  <c r="G10"/>
  <c r="G11"/>
  <c r="G12"/>
  <c r="G13"/>
  <c r="G14"/>
  <c r="G15"/>
  <c r="G16"/>
  <c r="G17"/>
  <c r="G18"/>
  <c r="G19"/>
  <c r="G20"/>
  <c r="G21"/>
  <c r="G23"/>
  <c r="G25"/>
  <c r="G27"/>
  <c r="G29"/>
  <c r="G31"/>
  <c r="G33"/>
  <c r="G35"/>
  <c r="G37"/>
  <c r="G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5"/>
  <c r="F13" i="19" l="1"/>
  <c r="G12"/>
  <c r="H6" i="10"/>
  <c r="H41"/>
  <c r="H39"/>
  <c r="H37"/>
  <c r="H35"/>
  <c r="H33"/>
  <c r="H31"/>
  <c r="H29"/>
  <c r="H27"/>
  <c r="H25"/>
  <c r="H23"/>
  <c r="H21"/>
  <c r="H19"/>
  <c r="H17"/>
  <c r="H15"/>
  <c r="H13"/>
  <c r="H11"/>
  <c r="H9"/>
  <c r="H7"/>
  <c r="H40"/>
  <c r="H38"/>
  <c r="H36"/>
  <c r="H34"/>
  <c r="H32"/>
  <c r="H30"/>
  <c r="H28"/>
  <c r="H26"/>
  <c r="H24"/>
  <c r="H22"/>
  <c r="H20"/>
  <c r="H18"/>
  <c r="H16"/>
  <c r="H14"/>
  <c r="H12"/>
  <c r="H10"/>
  <c r="H8"/>
  <c r="F52" i="9"/>
  <c r="K5"/>
  <c r="J6"/>
  <c r="K6" s="1"/>
  <c r="J7"/>
  <c r="K7" s="1"/>
  <c r="J8"/>
  <c r="K8" s="1"/>
  <c r="J9"/>
  <c r="K9" s="1"/>
  <c r="J10"/>
  <c r="K10" s="1"/>
  <c r="J11"/>
  <c r="K11" s="1"/>
  <c r="J12"/>
  <c r="K12" s="1"/>
  <c r="J13"/>
  <c r="K13" s="1"/>
  <c r="J14"/>
  <c r="K14" s="1"/>
  <c r="J15"/>
  <c r="K15" s="1"/>
  <c r="J16"/>
  <c r="K16" s="1"/>
  <c r="J17"/>
  <c r="K17" s="1"/>
  <c r="J18"/>
  <c r="K18" s="1"/>
  <c r="J19"/>
  <c r="K19" s="1"/>
  <c r="J20"/>
  <c r="K20" s="1"/>
  <c r="J21"/>
  <c r="K21" s="1"/>
  <c r="J22"/>
  <c r="K22" s="1"/>
  <c r="J23"/>
  <c r="K23" s="1"/>
  <c r="J24"/>
  <c r="K24" s="1"/>
  <c r="J25"/>
  <c r="K25" s="1"/>
  <c r="J26"/>
  <c r="K26" s="1"/>
  <c r="J27"/>
  <c r="K27" s="1"/>
  <c r="J28"/>
  <c r="K28" s="1"/>
  <c r="J29"/>
  <c r="K29" s="1"/>
  <c r="J30"/>
  <c r="K30" s="1"/>
  <c r="J31"/>
  <c r="K31" s="1"/>
  <c r="J32"/>
  <c r="K32" s="1"/>
  <c r="J33"/>
  <c r="K33" s="1"/>
  <c r="J34"/>
  <c r="K34" s="1"/>
  <c r="J35"/>
  <c r="K35" s="1"/>
  <c r="J36"/>
  <c r="K36" s="1"/>
  <c r="J37"/>
  <c r="K37" s="1"/>
  <c r="J38"/>
  <c r="K38" s="1"/>
  <c r="J39"/>
  <c r="K39" s="1"/>
  <c r="J40"/>
  <c r="K40" s="1"/>
  <c r="J41"/>
  <c r="K41" s="1"/>
  <c r="J42"/>
  <c r="K42" s="1"/>
  <c r="J43"/>
  <c r="K43" s="1"/>
  <c r="J44"/>
  <c r="K44" s="1"/>
  <c r="J45"/>
  <c r="K45" s="1"/>
  <c r="J46"/>
  <c r="K46" s="1"/>
  <c r="J47"/>
  <c r="K47" s="1"/>
  <c r="J48"/>
  <c r="K48" s="1"/>
  <c r="J49"/>
  <c r="K49" s="1"/>
  <c r="J50"/>
  <c r="K50" s="1"/>
  <c r="J51"/>
  <c r="K51" s="1"/>
  <c r="J5"/>
  <c r="J53"/>
  <c r="K53" s="1"/>
  <c r="J54"/>
  <c r="K54" s="1"/>
  <c r="J55"/>
  <c r="K55" s="1"/>
  <c r="J56"/>
  <c r="K56" s="1"/>
  <c r="J52"/>
  <c r="K52" s="1"/>
  <c r="E6"/>
  <c r="F6" s="1"/>
  <c r="G6" s="1"/>
  <c r="E7"/>
  <c r="F7" s="1"/>
  <c r="G7" s="1"/>
  <c r="E8"/>
  <c r="F8" s="1"/>
  <c r="G8" s="1"/>
  <c r="E9"/>
  <c r="F9" s="1"/>
  <c r="G9" s="1"/>
  <c r="E10"/>
  <c r="F10" s="1"/>
  <c r="G10" s="1"/>
  <c r="E11"/>
  <c r="F11" s="1"/>
  <c r="G11" s="1"/>
  <c r="E12"/>
  <c r="F12" s="1"/>
  <c r="G12" s="1"/>
  <c r="E13"/>
  <c r="F13" s="1"/>
  <c r="G13" s="1"/>
  <c r="E14"/>
  <c r="F14" s="1"/>
  <c r="G14" s="1"/>
  <c r="E15"/>
  <c r="F15" s="1"/>
  <c r="G15" s="1"/>
  <c r="E16"/>
  <c r="F16" s="1"/>
  <c r="G16" s="1"/>
  <c r="E17"/>
  <c r="F17" s="1"/>
  <c r="G17" s="1"/>
  <c r="E18"/>
  <c r="F18" s="1"/>
  <c r="G18" s="1"/>
  <c r="E19"/>
  <c r="F19" s="1"/>
  <c r="G19" s="1"/>
  <c r="E20"/>
  <c r="F20" s="1"/>
  <c r="G20" s="1"/>
  <c r="E21"/>
  <c r="F21" s="1"/>
  <c r="G21" s="1"/>
  <c r="E22"/>
  <c r="F22" s="1"/>
  <c r="G22" s="1"/>
  <c r="E23"/>
  <c r="F23" s="1"/>
  <c r="G23" s="1"/>
  <c r="E24"/>
  <c r="F24" s="1"/>
  <c r="G24" s="1"/>
  <c r="E25"/>
  <c r="F25" s="1"/>
  <c r="G25" s="1"/>
  <c r="E26"/>
  <c r="F26" s="1"/>
  <c r="G26" s="1"/>
  <c r="E27"/>
  <c r="F27" s="1"/>
  <c r="G27" s="1"/>
  <c r="E28"/>
  <c r="F28" s="1"/>
  <c r="G28" s="1"/>
  <c r="E29"/>
  <c r="F29" s="1"/>
  <c r="G29" s="1"/>
  <c r="E30"/>
  <c r="F30" s="1"/>
  <c r="G30" s="1"/>
  <c r="E31"/>
  <c r="F31" s="1"/>
  <c r="G31" s="1"/>
  <c r="E32"/>
  <c r="F32" s="1"/>
  <c r="G32" s="1"/>
  <c r="E33"/>
  <c r="F33" s="1"/>
  <c r="G33" s="1"/>
  <c r="E34"/>
  <c r="F34" s="1"/>
  <c r="G34" s="1"/>
  <c r="E35"/>
  <c r="F35" s="1"/>
  <c r="G35" s="1"/>
  <c r="E36"/>
  <c r="F36" s="1"/>
  <c r="G36" s="1"/>
  <c r="E37"/>
  <c r="F37" s="1"/>
  <c r="G37" s="1"/>
  <c r="E38"/>
  <c r="F38" s="1"/>
  <c r="G38" s="1"/>
  <c r="E39"/>
  <c r="F39" s="1"/>
  <c r="G39" s="1"/>
  <c r="E40"/>
  <c r="F40" s="1"/>
  <c r="G40" s="1"/>
  <c r="E41"/>
  <c r="F41" s="1"/>
  <c r="G41" s="1"/>
  <c r="E42"/>
  <c r="F42" s="1"/>
  <c r="G42" s="1"/>
  <c r="E43"/>
  <c r="F43" s="1"/>
  <c r="G43" s="1"/>
  <c r="E44"/>
  <c r="F44" s="1"/>
  <c r="G44" s="1"/>
  <c r="E45"/>
  <c r="F45" s="1"/>
  <c r="G45" s="1"/>
  <c r="E46"/>
  <c r="F46" s="1"/>
  <c r="G46" s="1"/>
  <c r="E47"/>
  <c r="F47" s="1"/>
  <c r="G47" s="1"/>
  <c r="E48"/>
  <c r="F48" s="1"/>
  <c r="G48" s="1"/>
  <c r="E49"/>
  <c r="F49" s="1"/>
  <c r="G49" s="1"/>
  <c r="E50"/>
  <c r="F50" s="1"/>
  <c r="G50" s="1"/>
  <c r="E51"/>
  <c r="F51" s="1"/>
  <c r="G51" s="1"/>
  <c r="E52"/>
  <c r="E53"/>
  <c r="F53" s="1"/>
  <c r="E54"/>
  <c r="F54" s="1"/>
  <c r="E55"/>
  <c r="F55" s="1"/>
  <c r="G55" s="1"/>
  <c r="E56"/>
  <c r="F56" s="1"/>
  <c r="E5"/>
  <c r="F5" s="1"/>
  <c r="G5" s="1"/>
  <c r="E5" i="8"/>
  <c r="I5"/>
  <c r="E6"/>
  <c r="I6"/>
  <c r="E7"/>
  <c r="I7"/>
  <c r="E8"/>
  <c r="I8"/>
  <c r="E9"/>
  <c r="I9"/>
  <c r="E10"/>
  <c r="F10" s="1"/>
  <c r="I10"/>
  <c r="E11"/>
  <c r="I11"/>
  <c r="E12"/>
  <c r="F12" s="1"/>
  <c r="I12"/>
  <c r="E13"/>
  <c r="I13"/>
  <c r="E14"/>
  <c r="I14"/>
  <c r="E15"/>
  <c r="I15"/>
  <c r="E16"/>
  <c r="I16"/>
  <c r="E17"/>
  <c r="I17"/>
  <c r="J17" s="1"/>
  <c r="E18"/>
  <c r="I18"/>
  <c r="E19"/>
  <c r="I19"/>
  <c r="E20"/>
  <c r="I20"/>
  <c r="E21"/>
  <c r="I21"/>
  <c r="J21" s="1"/>
  <c r="E22"/>
  <c r="I22"/>
  <c r="E23"/>
  <c r="I23"/>
  <c r="E24"/>
  <c r="I24"/>
  <c r="E25"/>
  <c r="I25"/>
  <c r="J25" s="1"/>
  <c r="E26"/>
  <c r="I26"/>
  <c r="E27"/>
  <c r="I27"/>
  <c r="E28"/>
  <c r="I28"/>
  <c r="E29"/>
  <c r="I29"/>
  <c r="J29" s="1"/>
  <c r="E30"/>
  <c r="I30"/>
  <c r="E31"/>
  <c r="I31"/>
  <c r="E32"/>
  <c r="I32"/>
  <c r="E33"/>
  <c r="I33"/>
  <c r="J33" s="1"/>
  <c r="E34"/>
  <c r="I34"/>
  <c r="E35"/>
  <c r="I35"/>
  <c r="E36"/>
  <c r="I36"/>
  <c r="E37"/>
  <c r="I37"/>
  <c r="J19" s="1"/>
  <c r="E38"/>
  <c r="I38"/>
  <c r="E39"/>
  <c r="I39"/>
  <c r="J39"/>
  <c r="E40"/>
  <c r="I40"/>
  <c r="J40" s="1"/>
  <c r="E41"/>
  <c r="I41"/>
  <c r="J41" s="1"/>
  <c r="E42"/>
  <c r="I42"/>
  <c r="E43"/>
  <c r="I43"/>
  <c r="J43" s="1"/>
  <c r="E44"/>
  <c r="I44"/>
  <c r="J44" s="1"/>
  <c r="E45"/>
  <c r="I45"/>
  <c r="J45" s="1"/>
  <c r="E46"/>
  <c r="I46"/>
  <c r="E47"/>
  <c r="I47"/>
  <c r="J47"/>
  <c r="E48"/>
  <c r="I48"/>
  <c r="J48" s="1"/>
  <c r="E49"/>
  <c r="I49"/>
  <c r="J49" s="1"/>
  <c r="E50"/>
  <c r="I50"/>
  <c r="E51"/>
  <c r="I51"/>
  <c r="J51" s="1"/>
  <c r="E52"/>
  <c r="I52"/>
  <c r="J52" s="1"/>
  <c r="F14" i="19" l="1"/>
  <c r="G13"/>
  <c r="G53" i="9"/>
  <c r="G56"/>
  <c r="G54"/>
  <c r="G52"/>
  <c r="H50"/>
  <c r="H42"/>
  <c r="H34"/>
  <c r="H30"/>
  <c r="H26"/>
  <c r="H22"/>
  <c r="H18"/>
  <c r="H14"/>
  <c r="H10"/>
  <c r="H6"/>
  <c r="H49"/>
  <c r="H43"/>
  <c r="H37"/>
  <c r="H33"/>
  <c r="H29"/>
  <c r="H25"/>
  <c r="H21"/>
  <c r="H17"/>
  <c r="H13"/>
  <c r="H9"/>
  <c r="J35" i="8"/>
  <c r="J50"/>
  <c r="J46"/>
  <c r="J42"/>
  <c r="J38"/>
  <c r="J37"/>
  <c r="J34"/>
  <c r="J30"/>
  <c r="J26"/>
  <c r="J22"/>
  <c r="J18"/>
  <c r="J10"/>
  <c r="F9"/>
  <c r="F7"/>
  <c r="F5"/>
  <c r="J36"/>
  <c r="J32"/>
  <c r="J31"/>
  <c r="J28"/>
  <c r="J27"/>
  <c r="J24"/>
  <c r="J23"/>
  <c r="J20"/>
  <c r="J16"/>
  <c r="J14"/>
  <c r="J12"/>
  <c r="F11"/>
  <c r="J8"/>
  <c r="J6"/>
  <c r="J15"/>
  <c r="J13"/>
  <c r="J11"/>
  <c r="J9"/>
  <c r="F8"/>
  <c r="J7"/>
  <c r="F6"/>
  <c r="J5"/>
  <c r="E5" i="7"/>
  <c r="F5" s="1"/>
  <c r="J5"/>
  <c r="K5" s="1"/>
  <c r="E6"/>
  <c r="F6" s="1"/>
  <c r="J6"/>
  <c r="K6" s="1"/>
  <c r="E7"/>
  <c r="F7" s="1"/>
  <c r="J7"/>
  <c r="K7" s="1"/>
  <c r="E8"/>
  <c r="F8" s="1"/>
  <c r="J8"/>
  <c r="K8" s="1"/>
  <c r="E9"/>
  <c r="F9" s="1"/>
  <c r="J9"/>
  <c r="K9" s="1"/>
  <c r="E10"/>
  <c r="F10" s="1"/>
  <c r="J10"/>
  <c r="K10" s="1"/>
  <c r="E11"/>
  <c r="F11" s="1"/>
  <c r="J11"/>
  <c r="K11" s="1"/>
  <c r="E12"/>
  <c r="F12" s="1"/>
  <c r="J12"/>
  <c r="K12" s="1"/>
  <c r="E13"/>
  <c r="F13" s="1"/>
  <c r="J13"/>
  <c r="K13" s="1"/>
  <c r="E14"/>
  <c r="F14" s="1"/>
  <c r="J14"/>
  <c r="K14" s="1"/>
  <c r="E15"/>
  <c r="F15" s="1"/>
  <c r="J15"/>
  <c r="K15" s="1"/>
  <c r="E16"/>
  <c r="F16" s="1"/>
  <c r="J16"/>
  <c r="K16" s="1"/>
  <c r="E17"/>
  <c r="F17" s="1"/>
  <c r="J17"/>
  <c r="K17" s="1"/>
  <c r="E18"/>
  <c r="F18" s="1"/>
  <c r="J18"/>
  <c r="K18" s="1"/>
  <c r="E19"/>
  <c r="F19" s="1"/>
  <c r="J19"/>
  <c r="K19" s="1"/>
  <c r="E20"/>
  <c r="F20" s="1"/>
  <c r="J20"/>
  <c r="K20" s="1"/>
  <c r="E21"/>
  <c r="F21" s="1"/>
  <c r="J21"/>
  <c r="K21" s="1"/>
  <c r="E22"/>
  <c r="J22"/>
  <c r="K22" s="1"/>
  <c r="E23"/>
  <c r="J23"/>
  <c r="K23" s="1"/>
  <c r="E24"/>
  <c r="J24"/>
  <c r="K24" s="1"/>
  <c r="E25"/>
  <c r="J25"/>
  <c r="K25" s="1"/>
  <c r="E26"/>
  <c r="J26"/>
  <c r="K26" s="1"/>
  <c r="E27"/>
  <c r="J27"/>
  <c r="K27" s="1"/>
  <c r="E28"/>
  <c r="J28"/>
  <c r="K28" s="1"/>
  <c r="E29"/>
  <c r="J29"/>
  <c r="K29" s="1"/>
  <c r="E30"/>
  <c r="J30"/>
  <c r="K30" s="1"/>
  <c r="E31"/>
  <c r="J31"/>
  <c r="K31" s="1"/>
  <c r="E32"/>
  <c r="J32"/>
  <c r="K32" s="1"/>
  <c r="E33"/>
  <c r="F33" s="1"/>
  <c r="J33"/>
  <c r="K33" s="1"/>
  <c r="E34"/>
  <c r="F34" s="1"/>
  <c r="J34"/>
  <c r="K34" s="1"/>
  <c r="E35"/>
  <c r="F35" s="1"/>
  <c r="J35"/>
  <c r="K35" s="1"/>
  <c r="E36"/>
  <c r="F36" s="1"/>
  <c r="J36"/>
  <c r="K36" s="1"/>
  <c r="E37"/>
  <c r="F37" s="1"/>
  <c r="J37"/>
  <c r="K37" s="1"/>
  <c r="E38"/>
  <c r="F38" s="1"/>
  <c r="J38"/>
  <c r="K38" s="1"/>
  <c r="E39"/>
  <c r="F39" s="1"/>
  <c r="J39"/>
  <c r="K39" s="1"/>
  <c r="E40"/>
  <c r="F40" s="1"/>
  <c r="J40"/>
  <c r="K40" s="1"/>
  <c r="E41"/>
  <c r="F41" s="1"/>
  <c r="J41"/>
  <c r="K41" s="1"/>
  <c r="E42"/>
  <c r="F42" s="1"/>
  <c r="J42"/>
  <c r="K42" s="1"/>
  <c r="E43"/>
  <c r="F43" s="1"/>
  <c r="J43"/>
  <c r="K43" s="1"/>
  <c r="E44"/>
  <c r="F44" s="1"/>
  <c r="J44"/>
  <c r="K44" s="1"/>
  <c r="E45"/>
  <c r="F45" s="1"/>
  <c r="J45"/>
  <c r="K45" s="1"/>
  <c r="E46"/>
  <c r="F46" s="1"/>
  <c r="J46"/>
  <c r="K46" s="1"/>
  <c r="E47"/>
  <c r="F47" s="1"/>
  <c r="J47"/>
  <c r="K47" s="1"/>
  <c r="E48"/>
  <c r="F48" s="1"/>
  <c r="J48"/>
  <c r="K48" s="1"/>
  <c r="E49"/>
  <c r="F49" s="1"/>
  <c r="J49"/>
  <c r="K49" s="1"/>
  <c r="E50"/>
  <c r="F50" s="1"/>
  <c r="J50"/>
  <c r="K50" s="1"/>
  <c r="E51"/>
  <c r="F51" s="1"/>
  <c r="J51"/>
  <c r="K51" s="1"/>
  <c r="E52"/>
  <c r="F52" s="1"/>
  <c r="J52"/>
  <c r="K52" s="1"/>
  <c r="E53"/>
  <c r="F53" s="1"/>
  <c r="J53"/>
  <c r="K53" s="1"/>
  <c r="E54"/>
  <c r="F54" s="1"/>
  <c r="J54"/>
  <c r="K54" s="1"/>
  <c r="E55"/>
  <c r="F55" s="1"/>
  <c r="J55"/>
  <c r="K55" s="1"/>
  <c r="E56"/>
  <c r="F56" s="1"/>
  <c r="J56"/>
  <c r="K56" s="1"/>
  <c r="E57"/>
  <c r="F57" s="1"/>
  <c r="J57"/>
  <c r="K57" s="1"/>
  <c r="E58"/>
  <c r="F58" s="1"/>
  <c r="J58"/>
  <c r="K58" s="1"/>
  <c r="E96"/>
  <c r="F96" s="1"/>
  <c r="J96"/>
  <c r="I64" i="6"/>
  <c r="E64"/>
  <c r="I63"/>
  <c r="E63"/>
  <c r="I62"/>
  <c r="E62"/>
  <c r="I61"/>
  <c r="E61"/>
  <c r="I60"/>
  <c r="E60"/>
  <c r="I59"/>
  <c r="E59"/>
  <c r="I58"/>
  <c r="E58"/>
  <c r="I57"/>
  <c r="E57"/>
  <c r="I56"/>
  <c r="E56"/>
  <c r="I55"/>
  <c r="E55"/>
  <c r="I54"/>
  <c r="E54"/>
  <c r="I53"/>
  <c r="E53"/>
  <c r="I52"/>
  <c r="E52"/>
  <c r="I51"/>
  <c r="E51"/>
  <c r="I50"/>
  <c r="E50"/>
  <c r="I49"/>
  <c r="E49"/>
  <c r="I48"/>
  <c r="E48"/>
  <c r="I47"/>
  <c r="E47"/>
  <c r="I46"/>
  <c r="E46"/>
  <c r="I45"/>
  <c r="E45"/>
  <c r="I44"/>
  <c r="E44"/>
  <c r="I43"/>
  <c r="E43"/>
  <c r="I42"/>
  <c r="E42"/>
  <c r="I41"/>
  <c r="E41"/>
  <c r="I40"/>
  <c r="E40"/>
  <c r="I39"/>
  <c r="E39"/>
  <c r="I38"/>
  <c r="E38"/>
  <c r="I37"/>
  <c r="E37"/>
  <c r="I36"/>
  <c r="E36"/>
  <c r="I35"/>
  <c r="E35"/>
  <c r="I34"/>
  <c r="E34"/>
  <c r="I33"/>
  <c r="E33"/>
  <c r="I32"/>
  <c r="E32"/>
  <c r="I31"/>
  <c r="E31"/>
  <c r="I30"/>
  <c r="E30"/>
  <c r="I29"/>
  <c r="E29"/>
  <c r="I28"/>
  <c r="E28"/>
  <c r="I27"/>
  <c r="E27"/>
  <c r="I26"/>
  <c r="E26"/>
  <c r="I25"/>
  <c r="E25"/>
  <c r="I24"/>
  <c r="E24"/>
  <c r="I23"/>
  <c r="E23"/>
  <c r="I22"/>
  <c r="E22"/>
  <c r="I21"/>
  <c r="E21"/>
  <c r="I20"/>
  <c r="E20"/>
  <c r="I19"/>
  <c r="E19"/>
  <c r="I18"/>
  <c r="E18"/>
  <c r="I17"/>
  <c r="E17"/>
  <c r="I16"/>
  <c r="E16"/>
  <c r="I15"/>
  <c r="E15"/>
  <c r="I14"/>
  <c r="E14"/>
  <c r="I13"/>
  <c r="E13"/>
  <c r="I12"/>
  <c r="E12"/>
  <c r="I11"/>
  <c r="E11"/>
  <c r="I10"/>
  <c r="E10"/>
  <c r="I9"/>
  <c r="E9"/>
  <c r="I8"/>
  <c r="E8"/>
  <c r="I7"/>
  <c r="E7"/>
  <c r="F64" s="1"/>
  <c r="G64" s="1"/>
  <c r="I6"/>
  <c r="E6"/>
  <c r="I5"/>
  <c r="E5"/>
  <c r="I24" i="5"/>
  <c r="E24"/>
  <c r="I23"/>
  <c r="E23"/>
  <c r="I22"/>
  <c r="E22"/>
  <c r="I21"/>
  <c r="E21"/>
  <c r="I20"/>
  <c r="E20"/>
  <c r="I19"/>
  <c r="E19"/>
  <c r="I18"/>
  <c r="E18"/>
  <c r="I17"/>
  <c r="E17"/>
  <c r="I16"/>
  <c r="E16"/>
  <c r="I15"/>
  <c r="E15"/>
  <c r="I14"/>
  <c r="E14"/>
  <c r="I13"/>
  <c r="E13"/>
  <c r="I12"/>
  <c r="E12"/>
  <c r="I11"/>
  <c r="E11"/>
  <c r="I10"/>
  <c r="E10"/>
  <c r="I9"/>
  <c r="E9"/>
  <c r="I8"/>
  <c r="E8"/>
  <c r="F24" s="1"/>
  <c r="I7"/>
  <c r="E7"/>
  <c r="I6"/>
  <c r="E6"/>
  <c r="I5"/>
  <c r="E5"/>
  <c r="F15" i="19" l="1"/>
  <c r="G14"/>
  <c r="H54" i="9"/>
  <c r="H7"/>
  <c r="H11"/>
  <c r="H15"/>
  <c r="H19"/>
  <c r="H23"/>
  <c r="H27"/>
  <c r="H31"/>
  <c r="H35"/>
  <c r="H39"/>
  <c r="H45"/>
  <c r="H53"/>
  <c r="H8"/>
  <c r="H12"/>
  <c r="H16"/>
  <c r="H20"/>
  <c r="H24"/>
  <c r="H28"/>
  <c r="H32"/>
  <c r="H38"/>
  <c r="H46"/>
  <c r="H36"/>
  <c r="H40"/>
  <c r="H44"/>
  <c r="H48"/>
  <c r="H52"/>
  <c r="H56"/>
  <c r="H47"/>
  <c r="H55"/>
  <c r="H5"/>
  <c r="H41"/>
  <c r="H51"/>
  <c r="G46" i="7"/>
  <c r="G47"/>
  <c r="G48"/>
  <c r="G49"/>
  <c r="G52"/>
  <c r="G53"/>
  <c r="G55"/>
  <c r="G56"/>
  <c r="G5"/>
  <c r="G6"/>
  <c r="G7"/>
  <c r="G8"/>
  <c r="G9"/>
  <c r="G10"/>
  <c r="G11"/>
  <c r="G12"/>
  <c r="G13"/>
  <c r="G14"/>
  <c r="G15"/>
  <c r="G16"/>
  <c r="G17"/>
  <c r="G18"/>
  <c r="G19"/>
  <c r="G20"/>
  <c r="G21"/>
  <c r="G33"/>
  <c r="G34"/>
  <c r="G35"/>
  <c r="G36"/>
  <c r="G37"/>
  <c r="G38"/>
  <c r="G39"/>
  <c r="G40"/>
  <c r="G41"/>
  <c r="G42"/>
  <c r="G43"/>
  <c r="G44"/>
  <c r="G45"/>
  <c r="G50"/>
  <c r="G51"/>
  <c r="G54"/>
  <c r="G57"/>
  <c r="G58"/>
  <c r="G96"/>
  <c r="F32"/>
  <c r="G32" s="1"/>
  <c r="F31"/>
  <c r="G31" s="1"/>
  <c r="F30"/>
  <c r="G30" s="1"/>
  <c r="F29"/>
  <c r="G29" s="1"/>
  <c r="F28"/>
  <c r="G28" s="1"/>
  <c r="F27"/>
  <c r="G27" s="1"/>
  <c r="F26"/>
  <c r="G26" s="1"/>
  <c r="F25"/>
  <c r="G25" s="1"/>
  <c r="H25" s="1"/>
  <c r="F24"/>
  <c r="G24" s="1"/>
  <c r="F23"/>
  <c r="G23" s="1"/>
  <c r="H23" s="1"/>
  <c r="F22"/>
  <c r="G22" s="1"/>
  <c r="F5" i="6"/>
  <c r="G5" s="1"/>
  <c r="F6"/>
  <c r="G6" s="1"/>
  <c r="F7"/>
  <c r="G7" s="1"/>
  <c r="F8"/>
  <c r="G8" s="1"/>
  <c r="F9"/>
  <c r="G9" s="1"/>
  <c r="F10"/>
  <c r="G10" s="1"/>
  <c r="F11"/>
  <c r="G11" s="1"/>
  <c r="F12"/>
  <c r="G12" s="1"/>
  <c r="F13"/>
  <c r="G13" s="1"/>
  <c r="F14"/>
  <c r="G14" s="1"/>
  <c r="F15"/>
  <c r="G15" s="1"/>
  <c r="F16"/>
  <c r="G16" s="1"/>
  <c r="F17"/>
  <c r="G17" s="1"/>
  <c r="F18"/>
  <c r="G18" s="1"/>
  <c r="F19"/>
  <c r="G19" s="1"/>
  <c r="F20"/>
  <c r="G20" s="1"/>
  <c r="F21"/>
  <c r="G21" s="1"/>
  <c r="F22"/>
  <c r="G22" s="1"/>
  <c r="F23"/>
  <c r="G23" s="1"/>
  <c r="F24"/>
  <c r="G24" s="1"/>
  <c r="F25"/>
  <c r="G25" s="1"/>
  <c r="F26"/>
  <c r="G26" s="1"/>
  <c r="F27"/>
  <c r="G27" s="1"/>
  <c r="F28"/>
  <c r="G28" s="1"/>
  <c r="F29"/>
  <c r="G29" s="1"/>
  <c r="F30"/>
  <c r="G30" s="1"/>
  <c r="F31"/>
  <c r="G31" s="1"/>
  <c r="F32"/>
  <c r="G32" s="1"/>
  <c r="F33"/>
  <c r="G33" s="1"/>
  <c r="F34"/>
  <c r="G34" s="1"/>
  <c r="F35"/>
  <c r="G35" s="1"/>
  <c r="F36"/>
  <c r="G36" s="1"/>
  <c r="F37"/>
  <c r="G37" s="1"/>
  <c r="F38"/>
  <c r="G38" s="1"/>
  <c r="F39"/>
  <c r="G39" s="1"/>
  <c r="F40"/>
  <c r="G40" s="1"/>
  <c r="F41"/>
  <c r="G41" s="1"/>
  <c r="F42"/>
  <c r="G42" s="1"/>
  <c r="F43"/>
  <c r="G43" s="1"/>
  <c r="F44"/>
  <c r="G44" s="1"/>
  <c r="F45"/>
  <c r="G45" s="1"/>
  <c r="F46"/>
  <c r="G46" s="1"/>
  <c r="F47"/>
  <c r="G47" s="1"/>
  <c r="F48"/>
  <c r="G48" s="1"/>
  <c r="F49"/>
  <c r="G49" s="1"/>
  <c r="F50"/>
  <c r="G50" s="1"/>
  <c r="F51"/>
  <c r="G51" s="1"/>
  <c r="F52"/>
  <c r="G52" s="1"/>
  <c r="F53"/>
  <c r="G53" s="1"/>
  <c r="F54"/>
  <c r="G54" s="1"/>
  <c r="F55"/>
  <c r="G55" s="1"/>
  <c r="F56"/>
  <c r="G56" s="1"/>
  <c r="F57"/>
  <c r="G57" s="1"/>
  <c r="F58"/>
  <c r="G58" s="1"/>
  <c r="F59"/>
  <c r="G59" s="1"/>
  <c r="F60"/>
  <c r="G60" s="1"/>
  <c r="F61"/>
  <c r="G61" s="1"/>
  <c r="F62"/>
  <c r="G62" s="1"/>
  <c r="F63"/>
  <c r="G63" s="1"/>
  <c r="F5" i="5"/>
  <c r="F6"/>
  <c r="F7"/>
  <c r="F8"/>
  <c r="F9"/>
  <c r="F10"/>
  <c r="F11"/>
  <c r="F12"/>
  <c r="F13"/>
  <c r="F14"/>
  <c r="F15"/>
  <c r="F16"/>
  <c r="F17"/>
  <c r="F18"/>
  <c r="F19"/>
  <c r="F20"/>
  <c r="F21"/>
  <c r="G21" s="1"/>
  <c r="F22"/>
  <c r="F23"/>
  <c r="G23" s="1"/>
  <c r="F16" i="19" l="1"/>
  <c r="G15"/>
  <c r="H27" i="7"/>
  <c r="H22"/>
  <c r="H24"/>
  <c r="H26"/>
  <c r="H28"/>
  <c r="H30"/>
  <c r="H32"/>
  <c r="H29"/>
  <c r="H31"/>
  <c r="H57"/>
  <c r="H51"/>
  <c r="H45"/>
  <c r="H43"/>
  <c r="H41"/>
  <c r="H39"/>
  <c r="H37"/>
  <c r="H35"/>
  <c r="H33"/>
  <c r="H21"/>
  <c r="H19"/>
  <c r="H17"/>
  <c r="H15"/>
  <c r="H13"/>
  <c r="H11"/>
  <c r="H9"/>
  <c r="H7"/>
  <c r="H5"/>
  <c r="H55"/>
  <c r="H52"/>
  <c r="H48"/>
  <c r="H46"/>
  <c r="H58"/>
  <c r="H54"/>
  <c r="H50"/>
  <c r="H44"/>
  <c r="H42"/>
  <c r="H40"/>
  <c r="H38"/>
  <c r="H36"/>
  <c r="H34"/>
  <c r="H20"/>
  <c r="H18"/>
  <c r="H16"/>
  <c r="H14"/>
  <c r="H12"/>
  <c r="H10"/>
  <c r="H8"/>
  <c r="H6"/>
  <c r="H56"/>
  <c r="H53"/>
  <c r="H49"/>
  <c r="H47"/>
  <c r="G19" i="5"/>
  <c r="G17"/>
  <c r="G15"/>
  <c r="G11"/>
  <c r="G9"/>
  <c r="G7"/>
  <c r="G5"/>
  <c r="G22"/>
  <c r="G20"/>
  <c r="G18"/>
  <c r="G16"/>
  <c r="G14"/>
  <c r="G12"/>
  <c r="G10"/>
  <c r="G8"/>
  <c r="G6"/>
  <c r="G24"/>
  <c r="G13"/>
  <c r="E37" i="4"/>
  <c r="E36"/>
  <c r="E35"/>
  <c r="E34"/>
  <c r="E33"/>
  <c r="E32"/>
  <c r="E31"/>
  <c r="J30"/>
  <c r="J31" s="1"/>
  <c r="K31" s="1"/>
  <c r="E30"/>
  <c r="F30" s="1"/>
  <c r="J29"/>
  <c r="K29" s="1"/>
  <c r="F29"/>
  <c r="J28"/>
  <c r="K28" s="1"/>
  <c r="F28"/>
  <c r="J27"/>
  <c r="K27" s="1"/>
  <c r="F27"/>
  <c r="J26"/>
  <c r="K26" s="1"/>
  <c r="F26"/>
  <c r="J25"/>
  <c r="K25" s="1"/>
  <c r="F25"/>
  <c r="J24"/>
  <c r="K24" s="1"/>
  <c r="F24"/>
  <c r="J23"/>
  <c r="K23" s="1"/>
  <c r="F23"/>
  <c r="J22"/>
  <c r="K22" s="1"/>
  <c r="E22"/>
  <c r="F22" s="1"/>
  <c r="J21"/>
  <c r="K21" s="1"/>
  <c r="E21"/>
  <c r="F21" s="1"/>
  <c r="J20"/>
  <c r="K20" s="1"/>
  <c r="E20"/>
  <c r="F20" s="1"/>
  <c r="J19"/>
  <c r="K19" s="1"/>
  <c r="E19"/>
  <c r="F19" s="1"/>
  <c r="J18"/>
  <c r="K18" s="1"/>
  <c r="E18"/>
  <c r="F18" s="1"/>
  <c r="J17"/>
  <c r="K17" s="1"/>
  <c r="E17"/>
  <c r="F17" s="1"/>
  <c r="J16"/>
  <c r="K16" s="1"/>
  <c r="E16"/>
  <c r="F16" s="1"/>
  <c r="J15"/>
  <c r="K15" s="1"/>
  <c r="E15"/>
  <c r="F15" s="1"/>
  <c r="J14"/>
  <c r="K14" s="1"/>
  <c r="E14"/>
  <c r="F14" s="1"/>
  <c r="J13"/>
  <c r="K13" s="1"/>
  <c r="E13"/>
  <c r="F13" s="1"/>
  <c r="J12"/>
  <c r="K12" s="1"/>
  <c r="E12"/>
  <c r="F12" s="1"/>
  <c r="J11"/>
  <c r="K11" s="1"/>
  <c r="E11"/>
  <c r="F11" s="1"/>
  <c r="J10"/>
  <c r="K10" s="1"/>
  <c r="E10"/>
  <c r="F10" s="1"/>
  <c r="J9"/>
  <c r="K9" s="1"/>
  <c r="E9"/>
  <c r="F9" s="1"/>
  <c r="J8"/>
  <c r="K8" s="1"/>
  <c r="E8"/>
  <c r="F8" s="1"/>
  <c r="J7"/>
  <c r="K7" s="1"/>
  <c r="E7"/>
  <c r="F7" s="1"/>
  <c r="J6"/>
  <c r="K6" s="1"/>
  <c r="E6"/>
  <c r="F6" s="1"/>
  <c r="J5"/>
  <c r="K5" s="1"/>
  <c r="E5"/>
  <c r="F5" s="1"/>
  <c r="F17" i="19" l="1"/>
  <c r="G16"/>
  <c r="G28" i="4"/>
  <c r="G26"/>
  <c r="G24"/>
  <c r="G22"/>
  <c r="G21"/>
  <c r="G19"/>
  <c r="G18"/>
  <c r="G16"/>
  <c r="G15"/>
  <c r="G13"/>
  <c r="G11"/>
  <c r="G9"/>
  <c r="G7"/>
  <c r="G5"/>
  <c r="G36"/>
  <c r="G34"/>
  <c r="G32"/>
  <c r="G30"/>
  <c r="G29"/>
  <c r="G27"/>
  <c r="G25"/>
  <c r="G23"/>
  <c r="G20"/>
  <c r="G17"/>
  <c r="G14"/>
  <c r="G12"/>
  <c r="G10"/>
  <c r="G8"/>
  <c r="G6"/>
  <c r="F37"/>
  <c r="G37" s="1"/>
  <c r="F36"/>
  <c r="F35"/>
  <c r="G35" s="1"/>
  <c r="F34"/>
  <c r="F33"/>
  <c r="G33" s="1"/>
  <c r="H33" s="1"/>
  <c r="F32"/>
  <c r="F31"/>
  <c r="G31" s="1"/>
  <c r="H31" s="1"/>
  <c r="J32"/>
  <c r="K32" s="1"/>
  <c r="J33"/>
  <c r="K33" s="1"/>
  <c r="J34"/>
  <c r="K34" s="1"/>
  <c r="J35"/>
  <c r="K35" s="1"/>
  <c r="J36"/>
  <c r="K36" s="1"/>
  <c r="J37"/>
  <c r="K37" s="1"/>
  <c r="K30"/>
  <c r="F18" i="19" l="1"/>
  <c r="G17"/>
  <c r="H35" i="4"/>
  <c r="H37"/>
  <c r="H8"/>
  <c r="H23"/>
  <c r="H6"/>
  <c r="H10"/>
  <c r="H14"/>
  <c r="H20"/>
  <c r="H25"/>
  <c r="H29"/>
  <c r="H7"/>
  <c r="H11"/>
  <c r="H15"/>
  <c r="H18"/>
  <c r="H21"/>
  <c r="H24"/>
  <c r="H28"/>
  <c r="H12"/>
  <c r="H17"/>
  <c r="H27"/>
  <c r="H30"/>
  <c r="H32"/>
  <c r="H34"/>
  <c r="H36"/>
  <c r="H5"/>
  <c r="H9"/>
  <c r="H13"/>
  <c r="H16"/>
  <c r="H19"/>
  <c r="H22"/>
  <c r="H26"/>
  <c r="F50" i="8"/>
  <c r="F42"/>
  <c r="F44" s="1"/>
  <c r="F13"/>
  <c r="F20"/>
  <c r="F27"/>
  <c r="F34"/>
  <c r="F15"/>
  <c r="F51" s="1"/>
  <c r="F29"/>
  <c r="F18"/>
  <c r="F22"/>
  <c r="F31"/>
  <c r="F24"/>
  <c r="F33"/>
  <c r="F35"/>
  <c r="F28"/>
  <c r="F21"/>
  <c r="F30"/>
  <c r="F14"/>
  <c r="F23"/>
  <c r="F32"/>
  <c r="F16"/>
  <c r="F25"/>
  <c r="F49"/>
  <c r="F52"/>
  <c r="F36"/>
  <c r="F48"/>
  <c r="F40"/>
  <c r="F26"/>
  <c r="F17"/>
  <c r="F41"/>
  <c r="F19"/>
  <c r="F19" i="19" l="1"/>
  <c r="G18"/>
  <c r="F46" i="8"/>
  <c r="F45"/>
  <c r="F47"/>
  <c r="F39"/>
  <c r="G39" s="1"/>
  <c r="F37"/>
  <c r="F38"/>
  <c r="G38" s="1"/>
  <c r="G42"/>
  <c r="F43"/>
  <c r="G13"/>
  <c r="G41"/>
  <c r="G30"/>
  <c r="G18"/>
  <c r="G7"/>
  <c r="F20" i="19" l="1"/>
  <c r="G19"/>
  <c r="G45" i="8"/>
  <c r="G8"/>
  <c r="G5"/>
  <c r="G31"/>
  <c r="G16"/>
  <c r="G9"/>
  <c r="G43"/>
  <c r="G14"/>
  <c r="G37"/>
  <c r="G47"/>
  <c r="G15"/>
  <c r="G28"/>
  <c r="G23"/>
  <c r="G11"/>
  <c r="G12" s="1"/>
  <c r="G10"/>
  <c r="G51"/>
  <c r="G40"/>
  <c r="G44"/>
  <c r="G34"/>
  <c r="G22"/>
  <c r="G35"/>
  <c r="G6"/>
  <c r="G25"/>
  <c r="G48"/>
  <c r="G19"/>
  <c r="G33"/>
  <c r="G46"/>
  <c r="G17"/>
  <c r="G50"/>
  <c r="G27"/>
  <c r="G36"/>
  <c r="G49"/>
  <c r="G20"/>
  <c r="G29"/>
  <c r="G24"/>
  <c r="G21"/>
  <c r="G32"/>
  <c r="G52"/>
  <c r="G26"/>
  <c r="F21" i="19" l="1"/>
  <c r="G20"/>
  <c r="F22" l="1"/>
  <c r="G21"/>
  <c r="F23" l="1"/>
  <c r="G22"/>
  <c r="F24" l="1"/>
  <c r="G23"/>
  <c r="F25" l="1"/>
  <c r="G24"/>
  <c r="F26" l="1"/>
  <c r="G25"/>
  <c r="F27" l="1"/>
  <c r="G26"/>
  <c r="F28" l="1"/>
  <c r="G27"/>
  <c r="F29" l="1"/>
  <c r="G28"/>
  <c r="F30" l="1"/>
  <c r="G29"/>
  <c r="F31" l="1"/>
  <c r="G30"/>
  <c r="F32" l="1"/>
  <c r="G31"/>
  <c r="F33" l="1"/>
  <c r="G32"/>
  <c r="F34" l="1"/>
  <c r="G33"/>
  <c r="F35" l="1"/>
  <c r="G34"/>
  <c r="F36" l="1"/>
  <c r="G35"/>
  <c r="F37" l="1"/>
  <c r="G36"/>
  <c r="F38" l="1"/>
  <c r="G37"/>
  <c r="F39" l="1"/>
  <c r="G38"/>
  <c r="F40" l="1"/>
  <c r="G39"/>
  <c r="F41" l="1"/>
  <c r="G40"/>
  <c r="F42" l="1"/>
  <c r="G41"/>
  <c r="F43" l="1"/>
  <c r="G42"/>
  <c r="F44" l="1"/>
  <c r="G43"/>
  <c r="F45" l="1"/>
  <c r="G44"/>
  <c r="F46" l="1"/>
  <c r="G45"/>
  <c r="F47" l="1"/>
  <c r="G46"/>
  <c r="F48" l="1"/>
  <c r="G47"/>
  <c r="F49" l="1"/>
  <c r="G48"/>
  <c r="F50" l="1"/>
  <c r="G49"/>
  <c r="F51" l="1"/>
  <c r="G50"/>
  <c r="F52" l="1"/>
  <c r="G51"/>
  <c r="F53" l="1"/>
  <c r="G52"/>
  <c r="F54" l="1"/>
  <c r="G53"/>
  <c r="F55" l="1"/>
  <c r="G54"/>
  <c r="F56" l="1"/>
  <c r="G55"/>
  <c r="F57" l="1"/>
  <c r="G56"/>
  <c r="F58" l="1"/>
  <c r="G57"/>
  <c r="F59" l="1"/>
  <c r="G58"/>
  <c r="F60" l="1"/>
  <c r="G59"/>
  <c r="F61" l="1"/>
  <c r="G60"/>
  <c r="F62" l="1"/>
  <c r="G61"/>
  <c r="F63" l="1"/>
  <c r="G62"/>
  <c r="F64" l="1"/>
  <c r="G63"/>
  <c r="F65" l="1"/>
  <c r="G64"/>
  <c r="F66" l="1"/>
  <c r="G65"/>
  <c r="F67" l="1"/>
  <c r="G66"/>
  <c r="F68" l="1"/>
  <c r="G67"/>
  <c r="F69" l="1"/>
  <c r="G68"/>
  <c r="F70" l="1"/>
  <c r="G69"/>
  <c r="G70" l="1"/>
  <c r="F72" l="1"/>
  <c r="G72" s="1"/>
</calcChain>
</file>

<file path=xl/sharedStrings.xml><?xml version="1.0" encoding="utf-8"?>
<sst xmlns="http://schemas.openxmlformats.org/spreadsheetml/2006/main" count="2149" uniqueCount="483">
  <si>
    <t>Site</t>
  </si>
  <si>
    <t>ARZO1</t>
  </si>
  <si>
    <t>Date</t>
  </si>
  <si>
    <t>Point</t>
  </si>
  <si>
    <t>Class</t>
  </si>
  <si>
    <t>x</t>
  </si>
  <si>
    <t>y</t>
  </si>
  <si>
    <t>dFromPerpendicular</t>
  </si>
  <si>
    <t>dRectified</t>
  </si>
  <si>
    <t>d+/-</t>
  </si>
  <si>
    <t>dFinal</t>
  </si>
  <si>
    <t>z</t>
  </si>
  <si>
    <t>zRectified</t>
  </si>
  <si>
    <t>zFinal</t>
  </si>
  <si>
    <t>WLLB1</t>
  </si>
  <si>
    <t>MEAS</t>
  </si>
  <si>
    <t>ARZO1M</t>
  </si>
  <si>
    <t>ARZO2M</t>
  </si>
  <si>
    <t>ARZO4M</t>
  </si>
  <si>
    <t>ARZO8M</t>
  </si>
  <si>
    <t>ARZO9</t>
  </si>
  <si>
    <t>ARZO10</t>
  </si>
  <si>
    <t>ARZO16M</t>
  </si>
  <si>
    <t>ARZO12</t>
  </si>
  <si>
    <t>ARZO13</t>
  </si>
  <si>
    <t>ARZO14</t>
  </si>
  <si>
    <t>ARZO15</t>
  </si>
  <si>
    <t>ARZO16</t>
  </si>
  <si>
    <t>ARZO17</t>
  </si>
  <si>
    <t>ARZO32M</t>
  </si>
  <si>
    <t>ARZO33</t>
  </si>
  <si>
    <t>ARZO36M</t>
  </si>
  <si>
    <t>ARZO37</t>
  </si>
  <si>
    <t>W1</t>
  </si>
  <si>
    <t>W2</t>
  </si>
  <si>
    <t>W3</t>
  </si>
  <si>
    <t>W4</t>
  </si>
  <si>
    <t>W5</t>
  </si>
  <si>
    <t>W6</t>
  </si>
  <si>
    <t>WLRB</t>
  </si>
  <si>
    <t>WLRB1</t>
  </si>
  <si>
    <t>ARZORB1M</t>
  </si>
  <si>
    <t>ARZORB2M</t>
  </si>
  <si>
    <t>ARZORB4M</t>
  </si>
  <si>
    <t>ARZORB8M</t>
  </si>
  <si>
    <t>ARZORB16M</t>
  </si>
  <si>
    <t>ARZORB32M</t>
  </si>
  <si>
    <t>ARZORB40M</t>
  </si>
  <si>
    <t>ARZO2</t>
  </si>
  <si>
    <t>dFromW1</t>
  </si>
  <si>
    <t>LB1M</t>
  </si>
  <si>
    <t>LB2M</t>
  </si>
  <si>
    <t>LB4M</t>
  </si>
  <si>
    <t>W7</t>
  </si>
  <si>
    <t>RB1M</t>
  </si>
  <si>
    <t>RB2M</t>
  </si>
  <si>
    <t>RB4M</t>
  </si>
  <si>
    <t>LB6</t>
  </si>
  <si>
    <t>LB7</t>
  </si>
  <si>
    <t>LB8</t>
  </si>
  <si>
    <t>LB9</t>
  </si>
  <si>
    <t>LB10</t>
  </si>
  <si>
    <t>BECH1</t>
  </si>
  <si>
    <t>BELG1</t>
  </si>
  <si>
    <t>REF</t>
  </si>
  <si>
    <t>CTRL</t>
  </si>
  <si>
    <t>WS9</t>
  </si>
  <si>
    <t>1MRB</t>
  </si>
  <si>
    <t>2MRB</t>
  </si>
  <si>
    <t>4MRB</t>
  </si>
  <si>
    <t>8MRB</t>
  </si>
  <si>
    <t>15RB</t>
  </si>
  <si>
    <t>16RB</t>
  </si>
  <si>
    <t>17RB</t>
  </si>
  <si>
    <t>18RB</t>
  </si>
  <si>
    <t>19RB</t>
  </si>
  <si>
    <t>20RB</t>
  </si>
  <si>
    <t>21RB</t>
  </si>
  <si>
    <t>22RB</t>
  </si>
  <si>
    <t>23RB</t>
  </si>
  <si>
    <t>24RB</t>
  </si>
  <si>
    <t>25RB</t>
  </si>
  <si>
    <t>26RB</t>
  </si>
  <si>
    <t>27RB</t>
  </si>
  <si>
    <t>28RB</t>
  </si>
  <si>
    <t>29RB</t>
  </si>
  <si>
    <t>30RB</t>
  </si>
  <si>
    <t>31RB</t>
  </si>
  <si>
    <t>32RB</t>
  </si>
  <si>
    <t>33RB</t>
  </si>
  <si>
    <t>34RB</t>
  </si>
  <si>
    <t>35RB</t>
  </si>
  <si>
    <t>36RB</t>
  </si>
  <si>
    <t>37RB</t>
  </si>
  <si>
    <t>38RB</t>
  </si>
  <si>
    <t>39RB</t>
  </si>
  <si>
    <t>40RB</t>
  </si>
  <si>
    <t>41RB</t>
  </si>
  <si>
    <t>42RB</t>
  </si>
  <si>
    <t>43RB</t>
  </si>
  <si>
    <t>44RB</t>
  </si>
  <si>
    <t>45RB</t>
  </si>
  <si>
    <t>46RB</t>
  </si>
  <si>
    <t>MIDDRYRB</t>
  </si>
  <si>
    <t>MIDLDRRB</t>
  </si>
  <si>
    <t>MIDLRB</t>
  </si>
  <si>
    <t>AVGE</t>
  </si>
  <si>
    <t>MID1RB</t>
  </si>
  <si>
    <t>MID2RB</t>
  </si>
  <si>
    <t>MID3RB</t>
  </si>
  <si>
    <t>MID4RB</t>
  </si>
  <si>
    <t>MID5RB</t>
  </si>
  <si>
    <t>MID6RB</t>
  </si>
  <si>
    <t>MID7RB</t>
  </si>
  <si>
    <t>MID8RB</t>
  </si>
  <si>
    <t>MID9RB</t>
  </si>
  <si>
    <t>MID10RB</t>
  </si>
  <si>
    <t>MID11RB</t>
  </si>
  <si>
    <t>MID12RB</t>
  </si>
  <si>
    <t>MID13RBFOREST</t>
  </si>
  <si>
    <t>RIV1</t>
  </si>
  <si>
    <t>RIV2</t>
  </si>
  <si>
    <t>RIV3</t>
  </si>
  <si>
    <t>RIV4</t>
  </si>
  <si>
    <t>TH1</t>
  </si>
  <si>
    <t>9M2</t>
  </si>
  <si>
    <t>8M2</t>
  </si>
  <si>
    <t>8M</t>
  </si>
  <si>
    <t>3M2</t>
  </si>
  <si>
    <t>2M2</t>
  </si>
  <si>
    <t>1M1</t>
  </si>
  <si>
    <t>1M</t>
  </si>
  <si>
    <t>2M</t>
  </si>
  <si>
    <t>WLLB</t>
  </si>
  <si>
    <t>W25</t>
  </si>
  <si>
    <t>W24</t>
  </si>
  <si>
    <t>W23</t>
  </si>
  <si>
    <t>W22</t>
  </si>
  <si>
    <t>W21</t>
  </si>
  <si>
    <t>W20</t>
  </si>
  <si>
    <t>W19</t>
  </si>
  <si>
    <t>W18</t>
  </si>
  <si>
    <t>W17</t>
  </si>
  <si>
    <t>W16</t>
  </si>
  <si>
    <t>W15</t>
  </si>
  <si>
    <t>W14</t>
  </si>
  <si>
    <t>W13</t>
  </si>
  <si>
    <t>W12</t>
  </si>
  <si>
    <t>W11</t>
  </si>
  <si>
    <t>W10</t>
  </si>
  <si>
    <t>176M</t>
  </si>
  <si>
    <t>155M</t>
  </si>
  <si>
    <t>128RODUP</t>
  </si>
  <si>
    <t>146TERRACE</t>
  </si>
  <si>
    <t>145M</t>
  </si>
  <si>
    <t>128MREALHT</t>
  </si>
  <si>
    <t>128M</t>
  </si>
  <si>
    <t>90ROAD</t>
  </si>
  <si>
    <t>68M</t>
  </si>
  <si>
    <t>64ROAD</t>
  </si>
  <si>
    <t>32M</t>
  </si>
  <si>
    <t>16M</t>
  </si>
  <si>
    <t>3M</t>
  </si>
  <si>
    <t>dFromWLRB1</t>
  </si>
  <si>
    <t>BOLZ1</t>
  </si>
  <si>
    <t>LB0M</t>
  </si>
  <si>
    <t>RB31M</t>
  </si>
  <si>
    <t>RB30M</t>
  </si>
  <si>
    <t>RB23M</t>
  </si>
  <si>
    <t>RB20M</t>
  </si>
  <si>
    <t>RB16M</t>
  </si>
  <si>
    <t>RB8M</t>
  </si>
  <si>
    <t>RB6M</t>
  </si>
  <si>
    <t>RB0M</t>
  </si>
  <si>
    <t>W9</t>
  </si>
  <si>
    <t>W8</t>
  </si>
  <si>
    <t>ZWLLB</t>
  </si>
  <si>
    <t>WLLBZ</t>
  </si>
  <si>
    <t>0M</t>
  </si>
  <si>
    <t>RIDGE1</t>
  </si>
  <si>
    <t>64M</t>
  </si>
  <si>
    <t>71M</t>
  </si>
  <si>
    <t>79M</t>
  </si>
  <si>
    <t>84M</t>
  </si>
  <si>
    <t>dFromRidge1</t>
  </si>
  <si>
    <t>PointSorted</t>
  </si>
  <si>
    <t>dSorted</t>
  </si>
  <si>
    <t>zSorted</t>
  </si>
  <si>
    <t>RB18</t>
  </si>
  <si>
    <t>RB17</t>
  </si>
  <si>
    <t>RB11</t>
  </si>
  <si>
    <t>RB4.2</t>
  </si>
  <si>
    <t>RB10</t>
  </si>
  <si>
    <t>RB9</t>
  </si>
  <si>
    <t>RB7</t>
  </si>
  <si>
    <t>RB6</t>
  </si>
  <si>
    <t>RB5</t>
  </si>
  <si>
    <t>RB3</t>
  </si>
  <si>
    <t>WLRB.0</t>
  </si>
  <si>
    <t>W.1.9</t>
  </si>
  <si>
    <t>W.1.8</t>
  </si>
  <si>
    <t>W.1.7</t>
  </si>
  <si>
    <t>W.1.6</t>
  </si>
  <si>
    <t>W.1.5</t>
  </si>
  <si>
    <t>W.1.4</t>
  </si>
  <si>
    <t>W.1.3</t>
  </si>
  <si>
    <t>W.1.2</t>
  </si>
  <si>
    <t>W.1.1</t>
  </si>
  <si>
    <t>LB34</t>
  </si>
  <si>
    <t>LB33</t>
  </si>
  <si>
    <t>LB32M</t>
  </si>
  <si>
    <t>LB28M</t>
  </si>
  <si>
    <t>LB24M</t>
  </si>
  <si>
    <t>LB22M</t>
  </si>
  <si>
    <t>LB21M</t>
  </si>
  <si>
    <t>LB20M</t>
  </si>
  <si>
    <t>W.2.6</t>
  </si>
  <si>
    <t>W.2.5</t>
  </si>
  <si>
    <t>W.2.4</t>
  </si>
  <si>
    <t>W.2.3</t>
  </si>
  <si>
    <t>W.2.2</t>
  </si>
  <si>
    <t>W.2.1</t>
  </si>
  <si>
    <t>LB13M</t>
  </si>
  <si>
    <t>LB12</t>
  </si>
  <si>
    <t>LB11</t>
  </si>
  <si>
    <t>LB8M</t>
  </si>
  <si>
    <t>LB5</t>
  </si>
  <si>
    <t>RESI1</t>
  </si>
  <si>
    <t>dRaw</t>
  </si>
  <si>
    <t>LB22</t>
  </si>
  <si>
    <t>LB21.2</t>
  </si>
  <si>
    <t>RBWL2</t>
  </si>
  <si>
    <t>RBWL</t>
  </si>
  <si>
    <t>RB13</t>
  </si>
  <si>
    <t>RB12M</t>
  </si>
  <si>
    <t>LB21</t>
  </si>
  <si>
    <t>LB20</t>
  </si>
  <si>
    <t>LB19</t>
  </si>
  <si>
    <t>LB18</t>
  </si>
  <si>
    <t>LB17</t>
  </si>
  <si>
    <t>LB16M</t>
  </si>
  <si>
    <t>WLLB2</t>
  </si>
  <si>
    <t>RESI2</t>
  </si>
  <si>
    <t>RB22</t>
  </si>
  <si>
    <t>RB21</t>
  </si>
  <si>
    <t>RB20</t>
  </si>
  <si>
    <t>RB19M</t>
  </si>
  <si>
    <t>RB12.2</t>
  </si>
  <si>
    <t>RB12</t>
  </si>
  <si>
    <t>RB8</t>
  </si>
  <si>
    <t>RB4</t>
  </si>
  <si>
    <t>RB2</t>
  </si>
  <si>
    <t>RB1</t>
  </si>
  <si>
    <t>LB26</t>
  </si>
  <si>
    <t>LB25</t>
  </si>
  <si>
    <t>LB48M</t>
  </si>
  <si>
    <t>LB24</t>
  </si>
  <si>
    <t>LB23</t>
  </si>
  <si>
    <t>LB16</t>
  </si>
  <si>
    <t>LB15</t>
  </si>
  <si>
    <t>LB14</t>
  </si>
  <si>
    <t>LB13</t>
  </si>
  <si>
    <t>LB4</t>
  </si>
  <si>
    <t>LB3</t>
  </si>
  <si>
    <t>LB2</t>
  </si>
  <si>
    <t>LB1</t>
  </si>
  <si>
    <t>RESI3</t>
  </si>
  <si>
    <t>LB11M</t>
  </si>
  <si>
    <t>RB14M.1</t>
  </si>
  <si>
    <t>RB23</t>
  </si>
  <si>
    <t>RB32M</t>
  </si>
  <si>
    <t>RB14</t>
  </si>
  <si>
    <t>WSIS2</t>
  </si>
  <si>
    <t>WSIS1</t>
  </si>
  <si>
    <t>WIS5</t>
  </si>
  <si>
    <t>WIS4</t>
  </si>
  <si>
    <t>WIS3</t>
  </si>
  <si>
    <t>WIS2</t>
  </si>
  <si>
    <t>WIS1</t>
  </si>
  <si>
    <t>RESI5</t>
  </si>
  <si>
    <t>RESI4</t>
  </si>
  <si>
    <t>6.W43</t>
  </si>
  <si>
    <t>6.W42</t>
  </si>
  <si>
    <t>6.W41</t>
  </si>
  <si>
    <t>6.W40</t>
  </si>
  <si>
    <t>6.W39</t>
  </si>
  <si>
    <t>6.W38</t>
  </si>
  <si>
    <t>6.W37</t>
  </si>
  <si>
    <t>6.W36</t>
  </si>
  <si>
    <t>6.W35</t>
  </si>
  <si>
    <t>6.W34</t>
  </si>
  <si>
    <t>6.W33</t>
  </si>
  <si>
    <t>6.W32</t>
  </si>
  <si>
    <t>6.W31</t>
  </si>
  <si>
    <t>6.W30</t>
  </si>
  <si>
    <t>6.W29</t>
  </si>
  <si>
    <t>6.W28</t>
  </si>
  <si>
    <t>6.W27</t>
  </si>
  <si>
    <t>6.W26</t>
  </si>
  <si>
    <t>6.W25</t>
  </si>
  <si>
    <t>6.W24</t>
  </si>
  <si>
    <t>6.W23</t>
  </si>
  <si>
    <t>6.W22</t>
  </si>
  <si>
    <t>6.W21</t>
  </si>
  <si>
    <t>6.W20</t>
  </si>
  <si>
    <t>6.W19</t>
  </si>
  <si>
    <t>6.W18</t>
  </si>
  <si>
    <t>6.W17</t>
  </si>
  <si>
    <t>6.W16</t>
  </si>
  <si>
    <t>6.W15</t>
  </si>
  <si>
    <t>6.W14</t>
  </si>
  <si>
    <t>6.W13</t>
  </si>
  <si>
    <t>6.W12</t>
  </si>
  <si>
    <t>6.W11</t>
  </si>
  <si>
    <t>6.W10</t>
  </si>
  <si>
    <t>6.W9</t>
  </si>
  <si>
    <t>6.W8</t>
  </si>
  <si>
    <t>6.W7</t>
  </si>
  <si>
    <t>6.W6</t>
  </si>
  <si>
    <t>6.W5</t>
  </si>
  <si>
    <t>6.W4</t>
  </si>
  <si>
    <t>6.W3</t>
  </si>
  <si>
    <t>6.W2</t>
  </si>
  <si>
    <t>6.W1</t>
  </si>
  <si>
    <t>7.LB8M</t>
  </si>
  <si>
    <t>7.LB4M</t>
  </si>
  <si>
    <t>7.LB2M</t>
  </si>
  <si>
    <t>7.LB1M</t>
  </si>
  <si>
    <t>7.WLLB</t>
  </si>
  <si>
    <t>7.W16</t>
  </si>
  <si>
    <t>7.W15</t>
  </si>
  <si>
    <t>7.W14</t>
  </si>
  <si>
    <t>7.W13</t>
  </si>
  <si>
    <t>7.W12</t>
  </si>
  <si>
    <t>7.W11</t>
  </si>
  <si>
    <t>7.W10</t>
  </si>
  <si>
    <t>7.W9</t>
  </si>
  <si>
    <t>7.W8</t>
  </si>
  <si>
    <t>7.W7</t>
  </si>
  <si>
    <t>7.W6</t>
  </si>
  <si>
    <t>7.W5</t>
  </si>
  <si>
    <t>7.W4</t>
  </si>
  <si>
    <t>7.W3</t>
  </si>
  <si>
    <t>7.W2</t>
  </si>
  <si>
    <t>7.W1</t>
  </si>
  <si>
    <t>7.WLRB</t>
  </si>
  <si>
    <t>7.RB1M</t>
  </si>
  <si>
    <t>7.RB2M</t>
  </si>
  <si>
    <t>7.RB4M</t>
  </si>
  <si>
    <t>7.RB8M</t>
  </si>
  <si>
    <t>7.RB16M</t>
  </si>
  <si>
    <t>7.RB32M</t>
  </si>
  <si>
    <t>6.LB64M</t>
  </si>
  <si>
    <t>6.LB32M</t>
  </si>
  <si>
    <t>6.LB16M</t>
  </si>
  <si>
    <t>6.LB8M</t>
  </si>
  <si>
    <t>6.LB4M</t>
  </si>
  <si>
    <t>6.LB2M</t>
  </si>
  <si>
    <t>6.LB1M</t>
  </si>
  <si>
    <t>6.WLLB</t>
  </si>
  <si>
    <t>6.WLRB</t>
  </si>
  <si>
    <t>6.RB1M</t>
  </si>
  <si>
    <t>6.RB2M</t>
  </si>
  <si>
    <t>6.RB4M</t>
  </si>
  <si>
    <t>6.RB8M</t>
  </si>
  <si>
    <t>6.RB16M</t>
  </si>
  <si>
    <t>5.LB8M</t>
  </si>
  <si>
    <t>5.LB4M</t>
  </si>
  <si>
    <t>5.LB2M</t>
  </si>
  <si>
    <t>5.LB1M</t>
  </si>
  <si>
    <t>5.WLLBPERP2RB</t>
  </si>
  <si>
    <t>5.WLLB</t>
  </si>
  <si>
    <t>5.W20</t>
  </si>
  <si>
    <t>5.W19</t>
  </si>
  <si>
    <t>5.W18</t>
  </si>
  <si>
    <t>5.W17</t>
  </si>
  <si>
    <t>5.W16</t>
  </si>
  <si>
    <t>5.W15</t>
  </si>
  <si>
    <t>5.W14</t>
  </si>
  <si>
    <t>5.W13</t>
  </si>
  <si>
    <t>5.W12</t>
  </si>
  <si>
    <t>5.W11</t>
  </si>
  <si>
    <t>5.W10</t>
  </si>
  <si>
    <t>5.W9</t>
  </si>
  <si>
    <t>5.W8</t>
  </si>
  <si>
    <t>5.W7</t>
  </si>
  <si>
    <t>5.W6</t>
  </si>
  <si>
    <t>5.W5</t>
  </si>
  <si>
    <t>5.W4</t>
  </si>
  <si>
    <t>5.W3</t>
  </si>
  <si>
    <t>5.W2</t>
  </si>
  <si>
    <t>5.W1</t>
  </si>
  <si>
    <t>5.WLRB</t>
  </si>
  <si>
    <t>5.RB1M</t>
  </si>
  <si>
    <t>5.RB2M</t>
  </si>
  <si>
    <t>5.RB4M</t>
  </si>
  <si>
    <t>5.RB8M</t>
  </si>
  <si>
    <t>5.RB16M</t>
  </si>
  <si>
    <t>4.LB8M</t>
  </si>
  <si>
    <t>4.LB4M</t>
  </si>
  <si>
    <t>4.LB2M</t>
  </si>
  <si>
    <t>4.LB1M</t>
  </si>
  <si>
    <t>4.WLLB</t>
  </si>
  <si>
    <t>4.W8</t>
  </si>
  <si>
    <t>4.W7</t>
  </si>
  <si>
    <t>4.W6</t>
  </si>
  <si>
    <t>4.W5</t>
  </si>
  <si>
    <t>4.W4</t>
  </si>
  <si>
    <t>4.W3</t>
  </si>
  <si>
    <t>4.W2</t>
  </si>
  <si>
    <t>4.W1</t>
  </si>
  <si>
    <t>4.WLRB</t>
  </si>
  <si>
    <t>4.RB1M</t>
  </si>
  <si>
    <t>4.RB2M</t>
  </si>
  <si>
    <t>4.RB4M</t>
  </si>
  <si>
    <t>3.LB8</t>
  </si>
  <si>
    <t>3.LB4M</t>
  </si>
  <si>
    <t>3.LB2M</t>
  </si>
  <si>
    <t>3.LB1M</t>
  </si>
  <si>
    <t>3.WLLB</t>
  </si>
  <si>
    <t>3.W4</t>
  </si>
  <si>
    <t>3.W3</t>
  </si>
  <si>
    <t>3.W2</t>
  </si>
  <si>
    <t>3.W1</t>
  </si>
  <si>
    <t>3.WLRB</t>
  </si>
  <si>
    <t>3.RB1M</t>
  </si>
  <si>
    <t>3.RB2M</t>
  </si>
  <si>
    <t>3.RB4M</t>
  </si>
  <si>
    <t>3.RB4</t>
  </si>
  <si>
    <t>3.RB8M</t>
  </si>
  <si>
    <t>3.RB2</t>
  </si>
  <si>
    <t>3.RB1</t>
  </si>
  <si>
    <t>3.RB16M</t>
  </si>
  <si>
    <t>2.LB2</t>
  </si>
  <si>
    <t>2.LB1</t>
  </si>
  <si>
    <t>2.LB16M</t>
  </si>
  <si>
    <t>2.LB8M</t>
  </si>
  <si>
    <t>2.LB4M</t>
  </si>
  <si>
    <t>2.LB2M</t>
  </si>
  <si>
    <t>2.LB1M</t>
  </si>
  <si>
    <t>2.WLLB</t>
  </si>
  <si>
    <t>2.W4</t>
  </si>
  <si>
    <t>2.W3</t>
  </si>
  <si>
    <t>2.W2</t>
  </si>
  <si>
    <t>2.W1</t>
  </si>
  <si>
    <t>2.WLRB</t>
  </si>
  <si>
    <t>2.RB1M</t>
  </si>
  <si>
    <t>2.RB2M</t>
  </si>
  <si>
    <t>2.RB4M</t>
  </si>
  <si>
    <t>2.RB8M</t>
  </si>
  <si>
    <t>1.LB4M</t>
  </si>
  <si>
    <t>1.LB2M</t>
  </si>
  <si>
    <t>1.LB1M</t>
  </si>
  <si>
    <t>1.WLLB</t>
  </si>
  <si>
    <t>1.W4</t>
  </si>
  <si>
    <t>1.W3</t>
  </si>
  <si>
    <t>1.W2</t>
  </si>
  <si>
    <t>1.W1</t>
  </si>
  <si>
    <t>1.WLRB</t>
  </si>
  <si>
    <t>1.RB1M</t>
  </si>
  <si>
    <t>1.RB2M</t>
  </si>
  <si>
    <t>1.RB4M</t>
  </si>
  <si>
    <t>1.RB8M</t>
  </si>
  <si>
    <t>ISLA1</t>
  </si>
  <si>
    <t>Thalweg</t>
  </si>
  <si>
    <t>Banktop</t>
  </si>
  <si>
    <t>Forest</t>
  </si>
  <si>
    <t xml:space="preserve">       P2-010811</t>
  </si>
  <si>
    <t xml:space="preserve">            1CRN</t>
  </si>
  <si>
    <t>Point Name</t>
  </si>
  <si>
    <t>dCum</t>
  </si>
  <si>
    <t>estimate</t>
  </si>
  <si>
    <t>1.RB37</t>
  </si>
  <si>
    <t>1.RB32</t>
  </si>
  <si>
    <t>6.LB8</t>
  </si>
  <si>
    <t>6.LB16</t>
  </si>
  <si>
    <t>leveeTop</t>
  </si>
  <si>
    <t>WLRB.3</t>
  </si>
  <si>
    <t>WLLB.2</t>
  </si>
  <si>
    <t>WLLB.2(upwell)</t>
  </si>
  <si>
    <t>WLRB.1</t>
  </si>
  <si>
    <t>Leveetop</t>
  </si>
  <si>
    <t>Leveebottom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</si>
</sst>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ARZO1</a:t>
            </a:r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xVal>
            <c:numRef>
              <c:f>ARZO1!$N$5:$N$37</c:f>
              <c:numCache>
                <c:formatCode>General</c:formatCode>
                <c:ptCount val="33"/>
                <c:pt idx="0">
                  <c:v>0</c:v>
                </c:pt>
                <c:pt idx="1">
                  <c:v>3.6733259673242316</c:v>
                </c:pt>
                <c:pt idx="2">
                  <c:v>4.4831010811082734</c:v>
                </c:pt>
                <c:pt idx="3">
                  <c:v>6.6281266054967922</c:v>
                </c:pt>
                <c:pt idx="4">
                  <c:v>9.3994270100728592</c:v>
                </c:pt>
                <c:pt idx="5">
                  <c:v>13.704189140551154</c:v>
                </c:pt>
                <c:pt idx="6">
                  <c:v>18.597153963111197</c:v>
                </c:pt>
                <c:pt idx="7">
                  <c:v>18.937748752342216</c:v>
                </c:pt>
                <c:pt idx="8">
                  <c:v>20.433208606231172</c:v>
                </c:pt>
                <c:pt idx="9">
                  <c:v>21.990331919902186</c:v>
                </c:pt>
                <c:pt idx="10">
                  <c:v>25.390469335420637</c:v>
                </c:pt>
                <c:pt idx="11">
                  <c:v>26.889064121635482</c:v>
                </c:pt>
                <c:pt idx="12">
                  <c:v>29.032357120979142</c:v>
                </c:pt>
                <c:pt idx="13">
                  <c:v>32.860797500963216</c:v>
                </c:pt>
                <c:pt idx="14">
                  <c:v>36.734582837848414</c:v>
                </c:pt>
                <c:pt idx="15">
                  <c:v>38.628126605496789</c:v>
                </c:pt>
                <c:pt idx="16">
                  <c:v>39.604512287489307</c:v>
                </c:pt>
                <c:pt idx="17">
                  <c:v>40.365278872858518</c:v>
                </c:pt>
                <c:pt idx="18">
                  <c:v>40.365278872858518</c:v>
                </c:pt>
                <c:pt idx="19">
                  <c:v>44.606869589523974</c:v>
                </c:pt>
                <c:pt idx="20">
                  <c:v>49.51385608685532</c:v>
                </c:pt>
                <c:pt idx="21">
                  <c:v>53.07752190629968</c:v>
                </c:pt>
                <c:pt idx="22">
                  <c:v>56.405784189115138</c:v>
                </c:pt>
                <c:pt idx="23">
                  <c:v>59.086984993601405</c:v>
                </c:pt>
                <c:pt idx="24">
                  <c:v>60.715159990812779</c:v>
                </c:pt>
                <c:pt idx="25">
                  <c:v>62.559898237077718</c:v>
                </c:pt>
                <c:pt idx="26">
                  <c:v>63.559898237077718</c:v>
                </c:pt>
                <c:pt idx="27">
                  <c:v>64.42727128254316</c:v>
                </c:pt>
                <c:pt idx="28">
                  <c:v>66.254789143960593</c:v>
                </c:pt>
                <c:pt idx="29">
                  <c:v>70.196296130513588</c:v>
                </c:pt>
                <c:pt idx="30">
                  <c:v>77.888471787853803</c:v>
                </c:pt>
                <c:pt idx="31">
                  <c:v>93.201567893154788</c:v>
                </c:pt>
                <c:pt idx="32">
                  <c:v>97.239792773729704</c:v>
                </c:pt>
              </c:numCache>
            </c:numRef>
          </c:xVal>
          <c:yVal>
            <c:numRef>
              <c:f>ARZO1!$O$5:$O$37</c:f>
              <c:numCache>
                <c:formatCode>General</c:formatCode>
                <c:ptCount val="33"/>
                <c:pt idx="0">
                  <c:v>8.6039999999999992</c:v>
                </c:pt>
                <c:pt idx="1">
                  <c:v>8.2690000000000001</c:v>
                </c:pt>
                <c:pt idx="2">
                  <c:v>7.1300000000000008</c:v>
                </c:pt>
                <c:pt idx="3">
                  <c:v>5.4690000000000003</c:v>
                </c:pt>
                <c:pt idx="4">
                  <c:v>3.7729999999999997</c:v>
                </c:pt>
                <c:pt idx="5">
                  <c:v>3.7119999999999997</c:v>
                </c:pt>
                <c:pt idx="6">
                  <c:v>3.9530000000000003</c:v>
                </c:pt>
                <c:pt idx="7">
                  <c:v>3.6219999999999999</c:v>
                </c:pt>
                <c:pt idx="8">
                  <c:v>2.492</c:v>
                </c:pt>
                <c:pt idx="9">
                  <c:v>2.7240000000000002</c:v>
                </c:pt>
                <c:pt idx="10">
                  <c:v>1.9390000000000001</c:v>
                </c:pt>
                <c:pt idx="11">
                  <c:v>1.399</c:v>
                </c:pt>
                <c:pt idx="12">
                  <c:v>0.8</c:v>
                </c:pt>
                <c:pt idx="13">
                  <c:v>0.625</c:v>
                </c:pt>
                <c:pt idx="14">
                  <c:v>0.23199999999999998</c:v>
                </c:pt>
                <c:pt idx="15">
                  <c:v>0.15000000000000002</c:v>
                </c:pt>
                <c:pt idx="16">
                  <c:v>0.14100000000000001</c:v>
                </c:pt>
                <c:pt idx="17">
                  <c:v>0</c:v>
                </c:pt>
                <c:pt idx="18">
                  <c:v>0</c:v>
                </c:pt>
                <c:pt idx="19">
                  <c:v>-8.4999999999999964E-2</c:v>
                </c:pt>
                <c:pt idx="20">
                  <c:v>-0.32400000000000007</c:v>
                </c:pt>
                <c:pt idx="21">
                  <c:v>-0.59000000000000008</c:v>
                </c:pt>
                <c:pt idx="22">
                  <c:v>-0.72900000000000009</c:v>
                </c:pt>
                <c:pt idx="23">
                  <c:v>-0.59499999999999997</c:v>
                </c:pt>
                <c:pt idx="24">
                  <c:v>-0.29100000000000015</c:v>
                </c:pt>
                <c:pt idx="25">
                  <c:v>-0.29400000000000004</c:v>
                </c:pt>
                <c:pt idx="26">
                  <c:v>-0.19400000000000028</c:v>
                </c:pt>
                <c:pt idx="27">
                  <c:v>0.1569999999999997</c:v>
                </c:pt>
                <c:pt idx="28">
                  <c:v>0.59799999999999953</c:v>
                </c:pt>
                <c:pt idx="29">
                  <c:v>1.3619999999999997</c:v>
                </c:pt>
                <c:pt idx="30">
                  <c:v>2.516</c:v>
                </c:pt>
                <c:pt idx="31">
                  <c:v>4.7059999999999995</c:v>
                </c:pt>
                <c:pt idx="32">
                  <c:v>7.8929999999999998</c:v>
                </c:pt>
              </c:numCache>
            </c:numRef>
          </c:yVal>
          <c:smooth val="1"/>
        </c:ser>
        <c:axId val="49767936"/>
        <c:axId val="49790976"/>
      </c:scatterChart>
      <c:valAx>
        <c:axId val="49767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</a:t>
                </a:r>
                <a:r>
                  <a:rPr lang="en-US" baseline="0"/>
                  <a:t> leftbank-most point (m)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49790976"/>
        <c:crosses val="autoZero"/>
        <c:crossBetween val="midCat"/>
      </c:valAx>
      <c:valAx>
        <c:axId val="4979097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Height above water surface (m)</a:t>
                </a:r>
              </a:p>
            </c:rich>
          </c:tx>
          <c:layout/>
        </c:title>
        <c:numFmt formatCode="General" sourceLinked="1"/>
        <c:tickLblPos val="nextTo"/>
        <c:crossAx val="49767936"/>
        <c:crosses val="autoZero"/>
        <c:crossBetween val="midCat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RESI2</a:t>
            </a:r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xVal>
            <c:numRef>
              <c:f>RESI2!$N$5:$N$41</c:f>
              <c:numCache>
                <c:formatCode>General</c:formatCode>
                <c:ptCount val="37"/>
                <c:pt idx="0">
                  <c:v>0</c:v>
                </c:pt>
                <c:pt idx="1">
                  <c:v>1.498594179737136</c:v>
                </c:pt>
                <c:pt idx="2">
                  <c:v>3.3431004718696045</c:v>
                </c:pt>
                <c:pt idx="3">
                  <c:v>3.3431004718696045</c:v>
                </c:pt>
                <c:pt idx="4">
                  <c:v>4.7411062209555759</c:v>
                </c:pt>
                <c:pt idx="5">
                  <c:v>6.0387761855039823</c:v>
                </c:pt>
                <c:pt idx="6">
                  <c:v>7.4479128158447718</c:v>
                </c:pt>
                <c:pt idx="7">
                  <c:v>9.8912624139401135</c:v>
                </c:pt>
                <c:pt idx="8">
                  <c:v>11.3312933763963</c:v>
                </c:pt>
                <c:pt idx="9">
                  <c:v>12.049343260411288</c:v>
                </c:pt>
                <c:pt idx="10">
                  <c:v>12.866382930508614</c:v>
                </c:pt>
                <c:pt idx="11">
                  <c:v>15.270858945627204</c:v>
                </c:pt>
                <c:pt idx="12">
                  <c:v>17.15524123493006</c:v>
                </c:pt>
                <c:pt idx="13">
                  <c:v>18.89397577176625</c:v>
                </c:pt>
                <c:pt idx="14">
                  <c:v>22.721989587174338</c:v>
                </c:pt>
                <c:pt idx="15">
                  <c:v>24.713369776287987</c:v>
                </c:pt>
                <c:pt idx="16">
                  <c:v>25.625529799534561</c:v>
                </c:pt>
                <c:pt idx="17">
                  <c:v>26.683544918286184</c:v>
                </c:pt>
                <c:pt idx="18">
                  <c:v>27.3125294603459</c:v>
                </c:pt>
                <c:pt idx="19">
                  <c:v>28.052734978572559</c:v>
                </c:pt>
                <c:pt idx="20">
                  <c:v>28.493939958822594</c:v>
                </c:pt>
                <c:pt idx="21">
                  <c:v>28.995217554180197</c:v>
                </c:pt>
                <c:pt idx="22">
                  <c:v>29.548939193914869</c:v>
                </c:pt>
                <c:pt idx="23">
                  <c:v>30.235691902508165</c:v>
                </c:pt>
                <c:pt idx="24">
                  <c:v>30.870900344009232</c:v>
                </c:pt>
                <c:pt idx="25">
                  <c:v>31.526307875259931</c:v>
                </c:pt>
                <c:pt idx="26">
                  <c:v>31.617670141794925</c:v>
                </c:pt>
                <c:pt idx="27">
                  <c:v>31.630436526847063</c:v>
                </c:pt>
                <c:pt idx="28">
                  <c:v>32.621228267377887</c:v>
                </c:pt>
                <c:pt idx="29">
                  <c:v>33.168676159277823</c:v>
                </c:pt>
                <c:pt idx="30">
                  <c:v>33.320188623622002</c:v>
                </c:pt>
                <c:pt idx="31">
                  <c:v>34.235964620866163</c:v>
                </c:pt>
                <c:pt idx="32">
                  <c:v>35.089178975234475</c:v>
                </c:pt>
                <c:pt idx="33">
                  <c:v>37.106251703132294</c:v>
                </c:pt>
                <c:pt idx="34">
                  <c:v>39.145349828095533</c:v>
                </c:pt>
                <c:pt idx="35">
                  <c:v>41.258030891124832</c:v>
                </c:pt>
                <c:pt idx="36">
                  <c:v>42.82996406642205</c:v>
                </c:pt>
              </c:numCache>
            </c:numRef>
          </c:xVal>
          <c:yVal>
            <c:numRef>
              <c:f>RESI2!$O$5:$O$41</c:f>
              <c:numCache>
                <c:formatCode>General</c:formatCode>
                <c:ptCount val="37"/>
                <c:pt idx="0">
                  <c:v>5.3</c:v>
                </c:pt>
                <c:pt idx="1">
                  <c:v>5.1979999999999995</c:v>
                </c:pt>
                <c:pt idx="2">
                  <c:v>3.9790000000000001</c:v>
                </c:pt>
                <c:pt idx="3">
                  <c:v>3.9790000000000001</c:v>
                </c:pt>
                <c:pt idx="4">
                  <c:v>3.6379999999999999</c:v>
                </c:pt>
                <c:pt idx="5">
                  <c:v>3.2530000000000001</c:v>
                </c:pt>
                <c:pt idx="6">
                  <c:v>2.9390000000000001</c:v>
                </c:pt>
                <c:pt idx="7">
                  <c:v>2.4669999999999996</c:v>
                </c:pt>
                <c:pt idx="8">
                  <c:v>2.3239999999999998</c:v>
                </c:pt>
                <c:pt idx="9">
                  <c:v>2.1179999999999999</c:v>
                </c:pt>
                <c:pt idx="10">
                  <c:v>1.5190000000000001</c:v>
                </c:pt>
                <c:pt idx="11">
                  <c:v>1.3380000000000001</c:v>
                </c:pt>
                <c:pt idx="12">
                  <c:v>1.079</c:v>
                </c:pt>
                <c:pt idx="13">
                  <c:v>0.75800000000000001</c:v>
                </c:pt>
                <c:pt idx="14">
                  <c:v>0.51100000000000001</c:v>
                </c:pt>
                <c:pt idx="15">
                  <c:v>0.45899999999999996</c:v>
                </c:pt>
                <c:pt idx="16">
                  <c:v>0.38100000000000001</c:v>
                </c:pt>
                <c:pt idx="17">
                  <c:v>0</c:v>
                </c:pt>
                <c:pt idx="18">
                  <c:v>-0.18800000000000006</c:v>
                </c:pt>
                <c:pt idx="19">
                  <c:v>-0.18800000000000006</c:v>
                </c:pt>
                <c:pt idx="20">
                  <c:v>-0.20300000000000007</c:v>
                </c:pt>
                <c:pt idx="21">
                  <c:v>-0.254</c:v>
                </c:pt>
                <c:pt idx="22">
                  <c:v>-0.23099999999999998</c:v>
                </c:pt>
                <c:pt idx="23">
                  <c:v>-0.23099999999999998</c:v>
                </c:pt>
                <c:pt idx="24">
                  <c:v>-0.20300000000000007</c:v>
                </c:pt>
                <c:pt idx="25">
                  <c:v>-0.13400000000000001</c:v>
                </c:pt>
                <c:pt idx="26">
                  <c:v>-4.500000000000004E-2</c:v>
                </c:pt>
                <c:pt idx="27">
                  <c:v>-8.5000000000000075E-2</c:v>
                </c:pt>
                <c:pt idx="28">
                  <c:v>9.8999999999999977E-2</c:v>
                </c:pt>
                <c:pt idx="29">
                  <c:v>0.18</c:v>
                </c:pt>
                <c:pt idx="30">
                  <c:v>0.5169999999999999</c:v>
                </c:pt>
                <c:pt idx="31">
                  <c:v>0.69599999999999995</c:v>
                </c:pt>
                <c:pt idx="32">
                  <c:v>0.70799999999999996</c:v>
                </c:pt>
                <c:pt idx="33">
                  <c:v>0.66399999999999992</c:v>
                </c:pt>
                <c:pt idx="34">
                  <c:v>0.64100000000000001</c:v>
                </c:pt>
                <c:pt idx="35">
                  <c:v>0.65700000000000003</c:v>
                </c:pt>
                <c:pt idx="36">
                  <c:v>0.73699999999999999</c:v>
                </c:pt>
              </c:numCache>
            </c:numRef>
          </c:yVal>
          <c:smooth val="1"/>
        </c:ser>
        <c:axId val="85241856"/>
        <c:axId val="85243776"/>
      </c:scatterChart>
      <c:valAx>
        <c:axId val="85241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leftbank-most point (m)</a:t>
                </a:r>
              </a:p>
            </c:rich>
          </c:tx>
          <c:layout/>
        </c:title>
        <c:numFmt formatCode="General" sourceLinked="1"/>
        <c:tickLblPos val="nextTo"/>
        <c:crossAx val="85243776"/>
        <c:crosses val="autoZero"/>
        <c:crossBetween val="midCat"/>
      </c:valAx>
      <c:valAx>
        <c:axId val="8524377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Height above water surface (m)</a:t>
                </a:r>
              </a:p>
            </c:rich>
          </c:tx>
          <c:layout/>
        </c:title>
        <c:numFmt formatCode="General" sourceLinked="1"/>
        <c:tickLblPos val="nextTo"/>
        <c:crossAx val="85241856"/>
        <c:crosses val="autoZero"/>
        <c:crossBetween val="midCat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RESI3</a:t>
            </a:r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xVal>
            <c:numRef>
              <c:f>RESI3!$N$5:$N$63</c:f>
              <c:numCache>
                <c:formatCode>General</c:formatCode>
                <c:ptCount val="59"/>
                <c:pt idx="0">
                  <c:v>0</c:v>
                </c:pt>
                <c:pt idx="1">
                  <c:v>0.86423205920941015</c:v>
                </c:pt>
                <c:pt idx="2">
                  <c:v>1.4945836202988012</c:v>
                </c:pt>
                <c:pt idx="3">
                  <c:v>2.3317560957134909</c:v>
                </c:pt>
                <c:pt idx="4">
                  <c:v>4.7458732363638347</c:v>
                </c:pt>
                <c:pt idx="5">
                  <c:v>6.289259318832471</c:v>
                </c:pt>
                <c:pt idx="6">
                  <c:v>7.4163086405501062</c:v>
                </c:pt>
                <c:pt idx="7">
                  <c:v>8.8748021633637997</c:v>
                </c:pt>
                <c:pt idx="8">
                  <c:v>10.172623410336485</c:v>
                </c:pt>
                <c:pt idx="9">
                  <c:v>10.486826517948398</c:v>
                </c:pt>
                <c:pt idx="10">
                  <c:v>11.301880188407484</c:v>
                </c:pt>
                <c:pt idx="11">
                  <c:v>12.29225338193821</c:v>
                </c:pt>
                <c:pt idx="12">
                  <c:v>14.296368823284908</c:v>
                </c:pt>
                <c:pt idx="13">
                  <c:v>15.529334484271939</c:v>
                </c:pt>
                <c:pt idx="14">
                  <c:v>17.064580888889253</c:v>
                </c:pt>
                <c:pt idx="15">
                  <c:v>18.519702769359927</c:v>
                </c:pt>
                <c:pt idx="16">
                  <c:v>19.925660638109392</c:v>
                </c:pt>
                <c:pt idx="17">
                  <c:v>21.311593061547775</c:v>
                </c:pt>
                <c:pt idx="18">
                  <c:v>22.880007327444375</c:v>
                </c:pt>
                <c:pt idx="19">
                  <c:v>22.892810042571149</c:v>
                </c:pt>
                <c:pt idx="20">
                  <c:v>24.243889766145408</c:v>
                </c:pt>
                <c:pt idx="21">
                  <c:v>25.121911313014586</c:v>
                </c:pt>
                <c:pt idx="22">
                  <c:v>26.018365103574162</c:v>
                </c:pt>
                <c:pt idx="23">
                  <c:v>27.997009182363932</c:v>
                </c:pt>
                <c:pt idx="24">
                  <c:v>32.420101178772718</c:v>
                </c:pt>
                <c:pt idx="25">
                  <c:v>33.838804800481782</c:v>
                </c:pt>
                <c:pt idx="26">
                  <c:v>34.619557518867232</c:v>
                </c:pt>
                <c:pt idx="27">
                  <c:v>35.048505372780809</c:v>
                </c:pt>
                <c:pt idx="28">
                  <c:v>36.369372481028542</c:v>
                </c:pt>
                <c:pt idx="29">
                  <c:v>37.465697218688476</c:v>
                </c:pt>
                <c:pt idx="30">
                  <c:v>38.352267274723161</c:v>
                </c:pt>
                <c:pt idx="31">
                  <c:v>39.301687900634064</c:v>
                </c:pt>
                <c:pt idx="32">
                  <c:v>39.744861532701599</c:v>
                </c:pt>
                <c:pt idx="33">
                  <c:v>40.413849351028929</c:v>
                </c:pt>
                <c:pt idx="34">
                  <c:v>40.618276298096369</c:v>
                </c:pt>
                <c:pt idx="35">
                  <c:v>41.277274595003426</c:v>
                </c:pt>
                <c:pt idx="36">
                  <c:v>41.831094425768669</c:v>
                </c:pt>
                <c:pt idx="37">
                  <c:v>42.238341303840464</c:v>
                </c:pt>
                <c:pt idx="38">
                  <c:v>42.675134950506134</c:v>
                </c:pt>
                <c:pt idx="39">
                  <c:v>43.037648008556154</c:v>
                </c:pt>
                <c:pt idx="40">
                  <c:v>43.806868480757558</c:v>
                </c:pt>
                <c:pt idx="41">
                  <c:v>44.630652308218941</c:v>
                </c:pt>
                <c:pt idx="42">
                  <c:v>45.657887767972092</c:v>
                </c:pt>
                <c:pt idx="43">
                  <c:v>46.595970668863956</c:v>
                </c:pt>
                <c:pt idx="44">
                  <c:v>47.58509717577391</c:v>
                </c:pt>
                <c:pt idx="45">
                  <c:v>48.510507055561121</c:v>
                </c:pt>
                <c:pt idx="46">
                  <c:v>49.757051148466502</c:v>
                </c:pt>
                <c:pt idx="47">
                  <c:v>50.164049387800738</c:v>
                </c:pt>
                <c:pt idx="48">
                  <c:v>50.813034580348628</c:v>
                </c:pt>
                <c:pt idx="49">
                  <c:v>51.261845298050581</c:v>
                </c:pt>
                <c:pt idx="50">
                  <c:v>51.904315851192095</c:v>
                </c:pt>
                <c:pt idx="51">
                  <c:v>53.15835035821307</c:v>
                </c:pt>
                <c:pt idx="52">
                  <c:v>53.667422126677643</c:v>
                </c:pt>
                <c:pt idx="53">
                  <c:v>53.667422126677643</c:v>
                </c:pt>
                <c:pt idx="54">
                  <c:v>56.497054841718551</c:v>
                </c:pt>
                <c:pt idx="55">
                  <c:v>58.864034811673775</c:v>
                </c:pt>
                <c:pt idx="56">
                  <c:v>59.793981016082817</c:v>
                </c:pt>
                <c:pt idx="57">
                  <c:v>60.838149078380127</c:v>
                </c:pt>
                <c:pt idx="58">
                  <c:v>61.701824043950595</c:v>
                </c:pt>
              </c:numCache>
            </c:numRef>
          </c:xVal>
          <c:yVal>
            <c:numRef>
              <c:f>RESI3!$O$5:$O$63</c:f>
              <c:numCache>
                <c:formatCode>General</c:formatCode>
                <c:ptCount val="59"/>
                <c:pt idx="0">
                  <c:v>20.769000000000002</c:v>
                </c:pt>
                <c:pt idx="1">
                  <c:v>20.548000000000002</c:v>
                </c:pt>
                <c:pt idx="2">
                  <c:v>20.082000000000001</c:v>
                </c:pt>
                <c:pt idx="3">
                  <c:v>18.580000000000002</c:v>
                </c:pt>
                <c:pt idx="4">
                  <c:v>16.66</c:v>
                </c:pt>
                <c:pt idx="5">
                  <c:v>15.352</c:v>
                </c:pt>
                <c:pt idx="6">
                  <c:v>14.434000000000001</c:v>
                </c:pt>
                <c:pt idx="7">
                  <c:v>13.349</c:v>
                </c:pt>
                <c:pt idx="8">
                  <c:v>12.472000000000001</c:v>
                </c:pt>
                <c:pt idx="9">
                  <c:v>11.834</c:v>
                </c:pt>
                <c:pt idx="10">
                  <c:v>11.428000000000001</c:v>
                </c:pt>
                <c:pt idx="11">
                  <c:v>10.792999999999999</c:v>
                </c:pt>
                <c:pt idx="12">
                  <c:v>9.3120000000000012</c:v>
                </c:pt>
                <c:pt idx="13">
                  <c:v>8.4459999999999997</c:v>
                </c:pt>
                <c:pt idx="14">
                  <c:v>7.4690000000000003</c:v>
                </c:pt>
                <c:pt idx="15">
                  <c:v>6.5660000000000007</c:v>
                </c:pt>
                <c:pt idx="16">
                  <c:v>5.617</c:v>
                </c:pt>
                <c:pt idx="17">
                  <c:v>4.9399999999999995</c:v>
                </c:pt>
                <c:pt idx="18">
                  <c:v>4.5359999999999996</c:v>
                </c:pt>
                <c:pt idx="19">
                  <c:v>4.5380000000000003</c:v>
                </c:pt>
                <c:pt idx="20">
                  <c:v>4.0150000000000006</c:v>
                </c:pt>
                <c:pt idx="21">
                  <c:v>3.6139999999999999</c:v>
                </c:pt>
                <c:pt idx="22">
                  <c:v>3.2270000000000003</c:v>
                </c:pt>
                <c:pt idx="23">
                  <c:v>2.92</c:v>
                </c:pt>
                <c:pt idx="24">
                  <c:v>2.4550000000000001</c:v>
                </c:pt>
                <c:pt idx="25">
                  <c:v>2.3610000000000002</c:v>
                </c:pt>
                <c:pt idx="26">
                  <c:v>2.468</c:v>
                </c:pt>
                <c:pt idx="27">
                  <c:v>1.86</c:v>
                </c:pt>
                <c:pt idx="28">
                  <c:v>1.506</c:v>
                </c:pt>
                <c:pt idx="29">
                  <c:v>1.4000000000000001</c:v>
                </c:pt>
                <c:pt idx="30">
                  <c:v>0.99</c:v>
                </c:pt>
                <c:pt idx="31">
                  <c:v>0.70000000000000018</c:v>
                </c:pt>
                <c:pt idx="32">
                  <c:v>8.4999999999999964E-2</c:v>
                </c:pt>
                <c:pt idx="33">
                  <c:v>-0.10299999999999976</c:v>
                </c:pt>
                <c:pt idx="34">
                  <c:v>-6.4999999999999947E-2</c:v>
                </c:pt>
                <c:pt idx="35">
                  <c:v>-7.099999999999973E-2</c:v>
                </c:pt>
                <c:pt idx="36">
                  <c:v>-6.0999999999999943E-2</c:v>
                </c:pt>
                <c:pt idx="37">
                  <c:v>-6.999999999999984E-2</c:v>
                </c:pt>
                <c:pt idx="38">
                  <c:v>-4.8000000000000043E-2</c:v>
                </c:pt>
                <c:pt idx="39">
                  <c:v>0</c:v>
                </c:pt>
                <c:pt idx="40">
                  <c:v>-9.9999999999997868E-3</c:v>
                </c:pt>
                <c:pt idx="41">
                  <c:v>1.5000000000000124E-2</c:v>
                </c:pt>
                <c:pt idx="42">
                  <c:v>-0.10699999999999976</c:v>
                </c:pt>
                <c:pt idx="43">
                  <c:v>8.2000000000000295E-2</c:v>
                </c:pt>
                <c:pt idx="44">
                  <c:v>0.33800000000000008</c:v>
                </c:pt>
                <c:pt idx="45">
                  <c:v>0.67900000000000005</c:v>
                </c:pt>
                <c:pt idx="46">
                  <c:v>0.78600000000000003</c:v>
                </c:pt>
                <c:pt idx="47">
                  <c:v>1.018</c:v>
                </c:pt>
                <c:pt idx="48">
                  <c:v>1.018</c:v>
                </c:pt>
                <c:pt idx="49">
                  <c:v>1.62</c:v>
                </c:pt>
                <c:pt idx="50">
                  <c:v>1.905</c:v>
                </c:pt>
                <c:pt idx="51">
                  <c:v>3.76</c:v>
                </c:pt>
                <c:pt idx="52">
                  <c:v>3.9939999999999998</c:v>
                </c:pt>
                <c:pt idx="53">
                  <c:v>3.9939999999999998</c:v>
                </c:pt>
                <c:pt idx="54">
                  <c:v>5.8739999999999997</c:v>
                </c:pt>
                <c:pt idx="55">
                  <c:v>7.7530000000000001</c:v>
                </c:pt>
                <c:pt idx="56">
                  <c:v>7.8639999999999999</c:v>
                </c:pt>
                <c:pt idx="57">
                  <c:v>8.0850000000000009</c:v>
                </c:pt>
                <c:pt idx="58">
                  <c:v>8.6280000000000001</c:v>
                </c:pt>
              </c:numCache>
            </c:numRef>
          </c:yVal>
          <c:smooth val="1"/>
        </c:ser>
        <c:axId val="86116224"/>
        <c:axId val="86147072"/>
      </c:scatterChart>
      <c:valAx>
        <c:axId val="86116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leftbank-most point (m)</a:t>
                </a:r>
              </a:p>
            </c:rich>
          </c:tx>
          <c:layout/>
        </c:title>
        <c:numFmt formatCode="General" sourceLinked="1"/>
        <c:tickLblPos val="nextTo"/>
        <c:crossAx val="86147072"/>
        <c:crosses val="autoZero"/>
        <c:crossBetween val="midCat"/>
      </c:valAx>
      <c:valAx>
        <c:axId val="8614707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Height above water surface (m)</a:t>
                </a:r>
              </a:p>
            </c:rich>
          </c:tx>
          <c:layout/>
        </c:title>
        <c:numFmt formatCode="General" sourceLinked="1"/>
        <c:tickLblPos val="nextTo"/>
        <c:crossAx val="86116224"/>
        <c:crosses val="autoZero"/>
        <c:crossBetween val="midCat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RESI4</a:t>
            </a:r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xVal>
            <c:numRef>
              <c:f>RESI4!$L$5:$L$43</c:f>
              <c:numCache>
                <c:formatCode>General</c:formatCode>
                <c:ptCount val="39"/>
                <c:pt idx="0">
                  <c:v>0</c:v>
                </c:pt>
                <c:pt idx="1">
                  <c:v>1.1036238584752454</c:v>
                </c:pt>
                <c:pt idx="2">
                  <c:v>3.322936444335749</c:v>
                </c:pt>
                <c:pt idx="3">
                  <c:v>4.6505557597970224</c:v>
                </c:pt>
                <c:pt idx="4">
                  <c:v>6.0248731422924706</c:v>
                </c:pt>
                <c:pt idx="5">
                  <c:v>6.6747956478647836</c:v>
                </c:pt>
                <c:pt idx="6">
                  <c:v>7.0018980864269516</c:v>
                </c:pt>
                <c:pt idx="7">
                  <c:v>7.3440002152100838</c:v>
                </c:pt>
                <c:pt idx="8">
                  <c:v>7.9970526626138163</c:v>
                </c:pt>
                <c:pt idx="9">
                  <c:v>8.8404214429319534</c:v>
                </c:pt>
                <c:pt idx="10">
                  <c:v>9.5251342085100568</c:v>
                </c:pt>
                <c:pt idx="11">
                  <c:v>9.8564152486581129</c:v>
                </c:pt>
                <c:pt idx="12">
                  <c:v>10.256838783902317</c:v>
                </c:pt>
                <c:pt idx="13">
                  <c:v>10.579692920005096</c:v>
                </c:pt>
                <c:pt idx="14">
                  <c:v>11.348811215928039</c:v>
                </c:pt>
                <c:pt idx="15">
                  <c:v>11.97496669398906</c:v>
                </c:pt>
                <c:pt idx="16">
                  <c:v>12.847856017493655</c:v>
                </c:pt>
                <c:pt idx="17">
                  <c:v>13.313700865432555</c:v>
                </c:pt>
                <c:pt idx="18">
                  <c:v>13.869595550910931</c:v>
                </c:pt>
                <c:pt idx="19">
                  <c:v>14.177829285047723</c:v>
                </c:pt>
                <c:pt idx="20">
                  <c:v>14.663597896380802</c:v>
                </c:pt>
                <c:pt idx="21">
                  <c:v>15.136061099550004</c:v>
                </c:pt>
                <c:pt idx="22">
                  <c:v>15.638697349908542</c:v>
                </c:pt>
                <c:pt idx="23">
                  <c:v>16.364225713774594</c:v>
                </c:pt>
                <c:pt idx="24">
                  <c:v>16.886007503629422</c:v>
                </c:pt>
                <c:pt idx="25">
                  <c:v>17.483529784699979</c:v>
                </c:pt>
                <c:pt idx="26">
                  <c:v>17.738434526237196</c:v>
                </c:pt>
                <c:pt idx="27">
                  <c:v>18.116356245112915</c:v>
                </c:pt>
                <c:pt idx="28">
                  <c:v>18.301050172783729</c:v>
                </c:pt>
                <c:pt idx="29">
                  <c:v>18.979423425718206</c:v>
                </c:pt>
                <c:pt idx="30">
                  <c:v>19.879021076345772</c:v>
                </c:pt>
                <c:pt idx="31">
                  <c:v>21.73563720945333</c:v>
                </c:pt>
                <c:pt idx="32">
                  <c:v>25.385867745357636</c:v>
                </c:pt>
                <c:pt idx="33">
                  <c:v>26.330850792375344</c:v>
                </c:pt>
                <c:pt idx="34">
                  <c:v>27.313941122319349</c:v>
                </c:pt>
                <c:pt idx="35">
                  <c:v>28.724174008309095</c:v>
                </c:pt>
                <c:pt idx="36">
                  <c:v>30.398269403599294</c:v>
                </c:pt>
                <c:pt idx="37">
                  <c:v>31.150605252904299</c:v>
                </c:pt>
                <c:pt idx="38">
                  <c:v>32.377277350863942</c:v>
                </c:pt>
              </c:numCache>
            </c:numRef>
          </c:xVal>
          <c:yVal>
            <c:numRef>
              <c:f>RESI4!$M$5:$M$43</c:f>
              <c:numCache>
                <c:formatCode>General</c:formatCode>
                <c:ptCount val="39"/>
                <c:pt idx="0">
                  <c:v>7.3580000000000005</c:v>
                </c:pt>
                <c:pt idx="1">
                  <c:v>7.0570000000000004</c:v>
                </c:pt>
                <c:pt idx="2">
                  <c:v>6.3710000000000004</c:v>
                </c:pt>
                <c:pt idx="3">
                  <c:v>5.9540000000000006</c:v>
                </c:pt>
                <c:pt idx="4">
                  <c:v>5.77</c:v>
                </c:pt>
                <c:pt idx="5">
                  <c:v>5.2640000000000002</c:v>
                </c:pt>
                <c:pt idx="6">
                  <c:v>4.8410000000000002</c:v>
                </c:pt>
                <c:pt idx="7">
                  <c:v>4.6259999999999994</c:v>
                </c:pt>
                <c:pt idx="8">
                  <c:v>4.048</c:v>
                </c:pt>
                <c:pt idx="9">
                  <c:v>3.42</c:v>
                </c:pt>
                <c:pt idx="10">
                  <c:v>2.9610000000000003</c:v>
                </c:pt>
                <c:pt idx="11">
                  <c:v>2.6870000000000003</c:v>
                </c:pt>
                <c:pt idx="12">
                  <c:v>2.5449999999999999</c:v>
                </c:pt>
                <c:pt idx="13">
                  <c:v>1.9040000000000001</c:v>
                </c:pt>
                <c:pt idx="14">
                  <c:v>1.581</c:v>
                </c:pt>
                <c:pt idx="15">
                  <c:v>1.258</c:v>
                </c:pt>
                <c:pt idx="16">
                  <c:v>0.93800000000000006</c:v>
                </c:pt>
                <c:pt idx="17">
                  <c:v>0.8620000000000001</c:v>
                </c:pt>
                <c:pt idx="18">
                  <c:v>0.7380000000000001</c:v>
                </c:pt>
                <c:pt idx="19">
                  <c:v>0.63300000000000012</c:v>
                </c:pt>
                <c:pt idx="20">
                  <c:v>0.54400000000000004</c:v>
                </c:pt>
                <c:pt idx="21">
                  <c:v>0.58600000000000008</c:v>
                </c:pt>
                <c:pt idx="22">
                  <c:v>7.0000000000000062E-2</c:v>
                </c:pt>
                <c:pt idx="23">
                  <c:v>-0.12799999999999989</c:v>
                </c:pt>
                <c:pt idx="24">
                  <c:v>-0.16900000000000004</c:v>
                </c:pt>
                <c:pt idx="25">
                  <c:v>-0.15500000000000003</c:v>
                </c:pt>
                <c:pt idx="26">
                  <c:v>-5.5999999999999828E-2</c:v>
                </c:pt>
                <c:pt idx="27">
                  <c:v>-3.0000000000000027E-2</c:v>
                </c:pt>
                <c:pt idx="28">
                  <c:v>0</c:v>
                </c:pt>
                <c:pt idx="29">
                  <c:v>0.377</c:v>
                </c:pt>
                <c:pt idx="30">
                  <c:v>0.52900000000000003</c:v>
                </c:pt>
                <c:pt idx="31">
                  <c:v>0.77</c:v>
                </c:pt>
                <c:pt idx="32">
                  <c:v>2.2110000000000003</c:v>
                </c:pt>
                <c:pt idx="33">
                  <c:v>2.84</c:v>
                </c:pt>
                <c:pt idx="34">
                  <c:v>3.581</c:v>
                </c:pt>
                <c:pt idx="35">
                  <c:v>4.2720000000000002</c:v>
                </c:pt>
                <c:pt idx="36">
                  <c:v>5.1899999999999995</c:v>
                </c:pt>
                <c:pt idx="37">
                  <c:v>5.5150000000000006</c:v>
                </c:pt>
                <c:pt idx="38">
                  <c:v>5.7240000000000002</c:v>
                </c:pt>
              </c:numCache>
            </c:numRef>
          </c:yVal>
          <c:smooth val="1"/>
        </c:ser>
        <c:axId val="90468352"/>
        <c:axId val="90470272"/>
      </c:scatterChart>
      <c:valAx>
        <c:axId val="90468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leftbank-most point (m)</a:t>
                </a:r>
              </a:p>
            </c:rich>
          </c:tx>
          <c:layout/>
        </c:title>
        <c:numFmt formatCode="General" sourceLinked="1"/>
        <c:tickLblPos val="nextTo"/>
        <c:crossAx val="90470272"/>
        <c:crosses val="autoZero"/>
        <c:crossBetween val="midCat"/>
      </c:valAx>
      <c:valAx>
        <c:axId val="9047027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Height above water surface (m)</a:t>
                </a:r>
              </a:p>
            </c:rich>
          </c:tx>
          <c:layout/>
        </c:title>
        <c:numFmt formatCode="General" sourceLinked="1"/>
        <c:tickLblPos val="nextTo"/>
        <c:crossAx val="90468352"/>
        <c:crosses val="autoZero"/>
        <c:crossBetween val="midCat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RESI5</a:t>
            </a:r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xVal>
            <c:numRef>
              <c:f>RESI5!$L$5:$L$57</c:f>
              <c:numCache>
                <c:formatCode>General</c:formatCode>
                <c:ptCount val="53"/>
                <c:pt idx="0">
                  <c:v>0</c:v>
                </c:pt>
                <c:pt idx="1">
                  <c:v>2.6071560204558732</c:v>
                </c:pt>
                <c:pt idx="2">
                  <c:v>4.6257464904722738</c:v>
                </c:pt>
                <c:pt idx="3">
                  <c:v>5.2425838505046753</c:v>
                </c:pt>
                <c:pt idx="4">
                  <c:v>10.094605571611254</c:v>
                </c:pt>
                <c:pt idx="5">
                  <c:v>10.557883635829334</c:v>
                </c:pt>
                <c:pt idx="6">
                  <c:v>11.136257367636201</c:v>
                </c:pt>
                <c:pt idx="7">
                  <c:v>11.732532677238591</c:v>
                </c:pt>
                <c:pt idx="8">
                  <c:v>12.668227830312162</c:v>
                </c:pt>
                <c:pt idx="9">
                  <c:v>13.16061102388807</c:v>
                </c:pt>
                <c:pt idx="10">
                  <c:v>13.636830061684531</c:v>
                </c:pt>
                <c:pt idx="11">
                  <c:v>13.834320336203938</c:v>
                </c:pt>
                <c:pt idx="12">
                  <c:v>14.193769913364614</c:v>
                </c:pt>
                <c:pt idx="13">
                  <c:v>14.939798303290987</c:v>
                </c:pt>
                <c:pt idx="14">
                  <c:v>15.634161385181359</c:v>
                </c:pt>
                <c:pt idx="15">
                  <c:v>16.467357228026366</c:v>
                </c:pt>
                <c:pt idx="16">
                  <c:v>17.038447566114307</c:v>
                </c:pt>
                <c:pt idx="17">
                  <c:v>17.071698255411093</c:v>
                </c:pt>
                <c:pt idx="18">
                  <c:v>17.812097640298653</c:v>
                </c:pt>
                <c:pt idx="19">
                  <c:v>18.620607536501705</c:v>
                </c:pt>
                <c:pt idx="20">
                  <c:v>19.587788674787461</c:v>
                </c:pt>
                <c:pt idx="21">
                  <c:v>20.518014437926794</c:v>
                </c:pt>
                <c:pt idx="22">
                  <c:v>20.651215216801766</c:v>
                </c:pt>
                <c:pt idx="23">
                  <c:v>21.378009102567496</c:v>
                </c:pt>
                <c:pt idx="24">
                  <c:v>21.912631265913816</c:v>
                </c:pt>
                <c:pt idx="25">
                  <c:v>23.090054171670261</c:v>
                </c:pt>
                <c:pt idx="26">
                  <c:v>24.457167233595889</c:v>
                </c:pt>
                <c:pt idx="27">
                  <c:v>26.028108965491537</c:v>
                </c:pt>
                <c:pt idx="28">
                  <c:v>27.592034983334788</c:v>
                </c:pt>
                <c:pt idx="29">
                  <c:v>29.183028324933257</c:v>
                </c:pt>
                <c:pt idx="30">
                  <c:v>29.892578801283047</c:v>
                </c:pt>
                <c:pt idx="31">
                  <c:v>30.64041404889381</c:v>
                </c:pt>
                <c:pt idx="32">
                  <c:v>30.720091383671502</c:v>
                </c:pt>
                <c:pt idx="33">
                  <c:v>31.707649683906343</c:v>
                </c:pt>
                <c:pt idx="34">
                  <c:v>33.646234295936026</c:v>
                </c:pt>
                <c:pt idx="35">
                  <c:v>35.761171091331121</c:v>
                </c:pt>
                <c:pt idx="36">
                  <c:v>37.612891224040567</c:v>
                </c:pt>
                <c:pt idx="37">
                  <c:v>41.564994316426365</c:v>
                </c:pt>
                <c:pt idx="38">
                  <c:v>45.45601311548468</c:v>
                </c:pt>
                <c:pt idx="39">
                  <c:v>50.283881942081464</c:v>
                </c:pt>
                <c:pt idx="40">
                  <c:v>50.459326109661333</c:v>
                </c:pt>
                <c:pt idx="41">
                  <c:v>50.808486340145507</c:v>
                </c:pt>
                <c:pt idx="42">
                  <c:v>51.19516727101238</c:v>
                </c:pt>
                <c:pt idx="43">
                  <c:v>52.222836919345568</c:v>
                </c:pt>
                <c:pt idx="44">
                  <c:v>53.29506893684929</c:v>
                </c:pt>
                <c:pt idx="45">
                  <c:v>54.788359605175998</c:v>
                </c:pt>
                <c:pt idx="46">
                  <c:v>57.567588447253044</c:v>
                </c:pt>
                <c:pt idx="47">
                  <c:v>58.802514523569215</c:v>
                </c:pt>
                <c:pt idx="48">
                  <c:v>60.535772280086888</c:v>
                </c:pt>
                <c:pt idx="49">
                  <c:v>62.12920737203423</c:v>
                </c:pt>
                <c:pt idx="50">
                  <c:v>66.848134101261039</c:v>
                </c:pt>
                <c:pt idx="51">
                  <c:v>74.129304285276405</c:v>
                </c:pt>
                <c:pt idx="52">
                  <c:v>78.632955170637715</c:v>
                </c:pt>
              </c:numCache>
            </c:numRef>
          </c:xVal>
          <c:yVal>
            <c:numRef>
              <c:f>RESI5!$M$5:$M$57</c:f>
              <c:numCache>
                <c:formatCode>General</c:formatCode>
                <c:ptCount val="53"/>
                <c:pt idx="0">
                  <c:v>2.7800000000000002</c:v>
                </c:pt>
                <c:pt idx="1">
                  <c:v>2.3890000000000002</c:v>
                </c:pt>
                <c:pt idx="2">
                  <c:v>2.7950000000000004</c:v>
                </c:pt>
                <c:pt idx="3">
                  <c:v>2.746</c:v>
                </c:pt>
                <c:pt idx="4">
                  <c:v>2.3070000000000004</c:v>
                </c:pt>
                <c:pt idx="5">
                  <c:v>2.0030000000000001</c:v>
                </c:pt>
                <c:pt idx="6">
                  <c:v>1.6120000000000001</c:v>
                </c:pt>
                <c:pt idx="7">
                  <c:v>1.1800000000000002</c:v>
                </c:pt>
                <c:pt idx="8">
                  <c:v>0.70800000000000018</c:v>
                </c:pt>
                <c:pt idx="9">
                  <c:v>0.55900000000000016</c:v>
                </c:pt>
                <c:pt idx="10">
                  <c:v>-0.19399999999999995</c:v>
                </c:pt>
                <c:pt idx="11">
                  <c:v>-0.2849999999999997</c:v>
                </c:pt>
                <c:pt idx="12">
                  <c:v>-0.47399999999999975</c:v>
                </c:pt>
                <c:pt idx="13">
                  <c:v>-0.44899999999999984</c:v>
                </c:pt>
                <c:pt idx="14">
                  <c:v>-0.32599999999999962</c:v>
                </c:pt>
                <c:pt idx="15">
                  <c:v>-0.25499999999999989</c:v>
                </c:pt>
                <c:pt idx="16">
                  <c:v>-0.1729999999999996</c:v>
                </c:pt>
                <c:pt idx="17">
                  <c:v>-0.17899999999999983</c:v>
                </c:pt>
                <c:pt idx="18">
                  <c:v>-4.8999999999999932E-2</c:v>
                </c:pt>
                <c:pt idx="19">
                  <c:v>6.800000000000006E-2</c:v>
                </c:pt>
                <c:pt idx="20">
                  <c:v>3.8000000000000256E-2</c:v>
                </c:pt>
                <c:pt idx="21">
                  <c:v>-6.1999999999999833E-2</c:v>
                </c:pt>
                <c:pt idx="22">
                  <c:v>-2.8999999999999915E-2</c:v>
                </c:pt>
                <c:pt idx="23">
                  <c:v>-0.10999999999999988</c:v>
                </c:pt>
                <c:pt idx="24">
                  <c:v>-0.14299999999999979</c:v>
                </c:pt>
                <c:pt idx="25">
                  <c:v>-0.36999999999999966</c:v>
                </c:pt>
                <c:pt idx="26">
                  <c:v>-0.27899999999999991</c:v>
                </c:pt>
                <c:pt idx="27">
                  <c:v>-0.32699999999999996</c:v>
                </c:pt>
                <c:pt idx="28">
                  <c:v>-0.17599999999999971</c:v>
                </c:pt>
                <c:pt idx="29">
                  <c:v>-0.13499999999999979</c:v>
                </c:pt>
                <c:pt idx="30">
                  <c:v>0</c:v>
                </c:pt>
                <c:pt idx="31">
                  <c:v>1.6000000000000014E-2</c:v>
                </c:pt>
                <c:pt idx="32">
                  <c:v>3.3000000000000362E-2</c:v>
                </c:pt>
                <c:pt idx="33">
                  <c:v>8.6000000000000298E-2</c:v>
                </c:pt>
                <c:pt idx="34">
                  <c:v>0.15800000000000036</c:v>
                </c:pt>
                <c:pt idx="35">
                  <c:v>0.30500000000000016</c:v>
                </c:pt>
                <c:pt idx="36">
                  <c:v>0.35899999999999999</c:v>
                </c:pt>
                <c:pt idx="37">
                  <c:v>0.39500000000000002</c:v>
                </c:pt>
                <c:pt idx="38">
                  <c:v>0.40800000000000036</c:v>
                </c:pt>
                <c:pt idx="39">
                  <c:v>0.68000000000000016</c:v>
                </c:pt>
                <c:pt idx="40">
                  <c:v>0.71900000000000031</c:v>
                </c:pt>
                <c:pt idx="41">
                  <c:v>1.2410000000000001</c:v>
                </c:pt>
                <c:pt idx="42">
                  <c:v>1.3830000000000002</c:v>
                </c:pt>
                <c:pt idx="43">
                  <c:v>1.2470000000000001</c:v>
                </c:pt>
                <c:pt idx="44">
                  <c:v>0.81200000000000028</c:v>
                </c:pt>
                <c:pt idx="45">
                  <c:v>1.4350000000000003</c:v>
                </c:pt>
                <c:pt idx="46">
                  <c:v>1.9540000000000002</c:v>
                </c:pt>
                <c:pt idx="47">
                  <c:v>2.1850000000000001</c:v>
                </c:pt>
                <c:pt idx="48">
                  <c:v>2.3640000000000003</c:v>
                </c:pt>
                <c:pt idx="49">
                  <c:v>2.4710000000000001</c:v>
                </c:pt>
                <c:pt idx="50">
                  <c:v>2.4210000000000003</c:v>
                </c:pt>
                <c:pt idx="51">
                  <c:v>2.3780000000000001</c:v>
                </c:pt>
                <c:pt idx="52">
                  <c:v>2.4410000000000003</c:v>
                </c:pt>
              </c:numCache>
            </c:numRef>
          </c:yVal>
          <c:smooth val="1"/>
        </c:ser>
        <c:axId val="92977024"/>
        <c:axId val="92983296"/>
      </c:scatterChart>
      <c:valAx>
        <c:axId val="92977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leftbank-most point (m)</a:t>
                </a:r>
              </a:p>
            </c:rich>
          </c:tx>
          <c:layout/>
        </c:title>
        <c:numFmt formatCode="General" sourceLinked="1"/>
        <c:tickLblPos val="nextTo"/>
        <c:crossAx val="92983296"/>
        <c:crosses val="autoZero"/>
        <c:crossBetween val="midCat"/>
      </c:valAx>
      <c:valAx>
        <c:axId val="9298329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Height above water surface (m)</a:t>
                </a:r>
              </a:p>
            </c:rich>
          </c:tx>
          <c:layout/>
        </c:title>
        <c:numFmt formatCode="General" sourceLinked="1"/>
        <c:tickLblPos val="nextTo"/>
        <c:crossAx val="92977024"/>
        <c:crosses val="autoZero"/>
        <c:crossBetween val="midCat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CORN1</a:t>
            </a:r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xVal>
            <c:numRef>
              <c:f>CORN1!$G$4:$G$81</c:f>
              <c:numCache>
                <c:formatCode>General</c:formatCode>
                <c:ptCount val="78"/>
                <c:pt idx="0">
                  <c:v>359.41879617068281</c:v>
                </c:pt>
                <c:pt idx="1">
                  <c:v>354.41879617068281</c:v>
                </c:pt>
                <c:pt idx="2">
                  <c:v>349.41879617068281</c:v>
                </c:pt>
                <c:pt idx="3">
                  <c:v>346.41879617068281</c:v>
                </c:pt>
                <c:pt idx="4">
                  <c:v>345.0837482314783</c:v>
                </c:pt>
                <c:pt idx="5">
                  <c:v>340.51038349633234</c:v>
                </c:pt>
                <c:pt idx="6">
                  <c:v>336.58708169804959</c:v>
                </c:pt>
                <c:pt idx="7">
                  <c:v>334.19141456767244</c:v>
                </c:pt>
                <c:pt idx="8">
                  <c:v>325.92689129038433</c:v>
                </c:pt>
                <c:pt idx="9">
                  <c:v>323.07590532052865</c:v>
                </c:pt>
                <c:pt idx="10">
                  <c:v>317.95998741651692</c:v>
                </c:pt>
                <c:pt idx="11">
                  <c:v>312.31097467093662</c:v>
                </c:pt>
                <c:pt idx="12">
                  <c:v>307.82444494281083</c:v>
                </c:pt>
                <c:pt idx="13">
                  <c:v>304.54784762237387</c:v>
                </c:pt>
                <c:pt idx="14">
                  <c:v>292.89692383927172</c:v>
                </c:pt>
                <c:pt idx="15">
                  <c:v>289.3029927046814</c:v>
                </c:pt>
                <c:pt idx="16">
                  <c:v>287.30598168827964</c:v>
                </c:pt>
                <c:pt idx="17">
                  <c:v>276.37823274348852</c:v>
                </c:pt>
                <c:pt idx="18">
                  <c:v>273.99748454192314</c:v>
                </c:pt>
                <c:pt idx="19">
                  <c:v>272.48402724150941</c:v>
                </c:pt>
                <c:pt idx="20">
                  <c:v>270.10428565889634</c:v>
                </c:pt>
                <c:pt idx="21">
                  <c:v>267.7894940917169</c:v>
                </c:pt>
                <c:pt idx="22">
                  <c:v>260.63931926842417</c:v>
                </c:pt>
                <c:pt idx="23">
                  <c:v>254.9478474025702</c:v>
                </c:pt>
                <c:pt idx="24">
                  <c:v>247.49193531885462</c:v>
                </c:pt>
                <c:pt idx="25">
                  <c:v>245.99290196364612</c:v>
                </c:pt>
                <c:pt idx="26">
                  <c:v>244.0826074837214</c:v>
                </c:pt>
                <c:pt idx="27">
                  <c:v>231.6158909553991</c:v>
                </c:pt>
                <c:pt idx="28">
                  <c:v>209.55698826283819</c:v>
                </c:pt>
                <c:pt idx="29">
                  <c:v>205.47720567053801</c:v>
                </c:pt>
                <c:pt idx="30">
                  <c:v>195.76475170672001</c:v>
                </c:pt>
                <c:pt idx="31">
                  <c:v>194.70150291172772</c:v>
                </c:pt>
                <c:pt idx="32">
                  <c:v>194.18316614849223</c:v>
                </c:pt>
                <c:pt idx="33">
                  <c:v>193.56536278151728</c:v>
                </c:pt>
                <c:pt idx="34">
                  <c:v>186.00577754151385</c:v>
                </c:pt>
                <c:pt idx="35">
                  <c:v>170.0474797313004</c:v>
                </c:pt>
                <c:pt idx="36">
                  <c:v>157.90628633856858</c:v>
                </c:pt>
                <c:pt idx="37">
                  <c:v>156.74663035505858</c:v>
                </c:pt>
                <c:pt idx="38">
                  <c:v>152.91483638885529</c:v>
                </c:pt>
                <c:pt idx="39">
                  <c:v>145.63369966428996</c:v>
                </c:pt>
                <c:pt idx="40">
                  <c:v>144.98479135015756</c:v>
                </c:pt>
                <c:pt idx="41">
                  <c:v>142.81826740611706</c:v>
                </c:pt>
                <c:pt idx="42">
                  <c:v>141.49575086565048</c:v>
                </c:pt>
                <c:pt idx="43">
                  <c:v>135.94259788730562</c:v>
                </c:pt>
                <c:pt idx="44">
                  <c:v>132.94402322584344</c:v>
                </c:pt>
                <c:pt idx="45">
                  <c:v>131.43530025583539</c:v>
                </c:pt>
                <c:pt idx="46">
                  <c:v>125.87365643413409</c:v>
                </c:pt>
                <c:pt idx="47">
                  <c:v>101.5210944128828</c:v>
                </c:pt>
                <c:pt idx="48">
                  <c:v>99.909550432757783</c:v>
                </c:pt>
                <c:pt idx="49">
                  <c:v>98.403953873401065</c:v>
                </c:pt>
                <c:pt idx="50">
                  <c:v>97.357768421256083</c:v>
                </c:pt>
                <c:pt idx="51">
                  <c:v>95.662281175596036</c:v>
                </c:pt>
                <c:pt idx="52">
                  <c:v>93.572606320569264</c:v>
                </c:pt>
                <c:pt idx="53">
                  <c:v>89.638286303097004</c:v>
                </c:pt>
                <c:pt idx="54">
                  <c:v>86.289823969289273</c:v>
                </c:pt>
                <c:pt idx="55">
                  <c:v>83.268009117274346</c:v>
                </c:pt>
                <c:pt idx="56">
                  <c:v>82.25080314023478</c:v>
                </c:pt>
                <c:pt idx="57">
                  <c:v>80.387257594780749</c:v>
                </c:pt>
                <c:pt idx="58">
                  <c:v>78.356180540536116</c:v>
                </c:pt>
                <c:pt idx="59">
                  <c:v>76.233728185365067</c:v>
                </c:pt>
                <c:pt idx="60">
                  <c:v>73.875789042904387</c:v>
                </c:pt>
                <c:pt idx="61">
                  <c:v>66.833797208062663</c:v>
                </c:pt>
                <c:pt idx="62">
                  <c:v>55.840930793932728</c:v>
                </c:pt>
                <c:pt idx="63">
                  <c:v>44.613578033883698</c:v>
                </c:pt>
                <c:pt idx="64">
                  <c:v>38.627092420419388</c:v>
                </c:pt>
                <c:pt idx="65">
                  <c:v>32.722823710351804</c:v>
                </c:pt>
                <c:pt idx="66">
                  <c:v>27.965824235826005</c:v>
                </c:pt>
                <c:pt idx="67">
                  <c:v>21.216999152992798</c:v>
                </c:pt>
                <c:pt idx="68">
                  <c:v>17.979366530257096</c:v>
                </c:pt>
                <c:pt idx="69">
                  <c:v>15.954086302709925</c:v>
                </c:pt>
                <c:pt idx="70">
                  <c:v>14.595506897538485</c:v>
                </c:pt>
                <c:pt idx="71">
                  <c:v>13.880506897571081</c:v>
                </c:pt>
                <c:pt idx="72">
                  <c:v>13.06515850590074</c:v>
                </c:pt>
                <c:pt idx="73">
                  <c:v>11.732830843658633</c:v>
                </c:pt>
                <c:pt idx="74">
                  <c:v>10.830417966953917</c:v>
                </c:pt>
                <c:pt idx="75">
                  <c:v>10</c:v>
                </c:pt>
                <c:pt idx="76">
                  <c:v>8</c:v>
                </c:pt>
                <c:pt idx="77">
                  <c:v>0</c:v>
                </c:pt>
              </c:numCache>
            </c:numRef>
          </c:xVal>
          <c:yVal>
            <c:numRef>
              <c:f>CORN1!$I$4:$I$81</c:f>
              <c:numCache>
                <c:formatCode>General</c:formatCode>
                <c:ptCount val="78"/>
                <c:pt idx="0">
                  <c:v>1.8</c:v>
                </c:pt>
                <c:pt idx="1">
                  <c:v>2</c:v>
                </c:pt>
                <c:pt idx="2">
                  <c:v>3.5362307692307695</c:v>
                </c:pt>
                <c:pt idx="3">
                  <c:v>3.5362307692307695</c:v>
                </c:pt>
                <c:pt idx="4">
                  <c:v>3.5202307692307713</c:v>
                </c:pt>
                <c:pt idx="5">
                  <c:v>0.49923076923077048</c:v>
                </c:pt>
                <c:pt idx="6">
                  <c:v>0.46223076923077144</c:v>
                </c:pt>
                <c:pt idx="7">
                  <c:v>-0.16376923076922623</c:v>
                </c:pt>
                <c:pt idx="8">
                  <c:v>-0.24676923076922463</c:v>
                </c:pt>
                <c:pt idx="9">
                  <c:v>-0.48276923076922884</c:v>
                </c:pt>
                <c:pt idx="10">
                  <c:v>-0.64676923076923032</c:v>
                </c:pt>
                <c:pt idx="11">
                  <c:v>-0.60476923076922873</c:v>
                </c:pt>
                <c:pt idx="12">
                  <c:v>-0.47276923076923083</c:v>
                </c:pt>
                <c:pt idx="13">
                  <c:v>-0.34776923076923083</c:v>
                </c:pt>
                <c:pt idx="14">
                  <c:v>0.20823076923077366</c:v>
                </c:pt>
                <c:pt idx="15">
                  <c:v>0.12123076923077036</c:v>
                </c:pt>
                <c:pt idx="16">
                  <c:v>-8.9769230769228159E-2</c:v>
                </c:pt>
                <c:pt idx="17">
                  <c:v>0.35023076923076957</c:v>
                </c:pt>
                <c:pt idx="18">
                  <c:v>0.24923076923077048</c:v>
                </c:pt>
                <c:pt idx="19">
                  <c:v>0.11123076923077235</c:v>
                </c:pt>
                <c:pt idx="20">
                  <c:v>0.39023076923077582</c:v>
                </c:pt>
                <c:pt idx="21">
                  <c:v>-0.25976923076922986</c:v>
                </c:pt>
                <c:pt idx="22">
                  <c:v>-0.40176923076922577</c:v>
                </c:pt>
                <c:pt idx="23">
                  <c:v>-0.34476923076923072</c:v>
                </c:pt>
                <c:pt idx="24">
                  <c:v>5.2307692307707043E-3</c:v>
                </c:pt>
                <c:pt idx="25">
                  <c:v>-4.4769230769226454E-2</c:v>
                </c:pt>
                <c:pt idx="26">
                  <c:v>0.24923076923077048</c:v>
                </c:pt>
                <c:pt idx="27">
                  <c:v>4.7230769230772296E-2</c:v>
                </c:pt>
                <c:pt idx="28">
                  <c:v>5.7230769230770306E-2</c:v>
                </c:pt>
                <c:pt idx="29">
                  <c:v>-0.1197692307692293</c:v>
                </c:pt>
                <c:pt idx="30">
                  <c:v>-0.55476923076922446</c:v>
                </c:pt>
                <c:pt idx="31">
                  <c:v>-0.2307692307692264</c:v>
                </c:pt>
                <c:pt idx="32">
                  <c:v>0.10823076923077224</c:v>
                </c:pt>
                <c:pt idx="33">
                  <c:v>-0.22976923076922873</c:v>
                </c:pt>
                <c:pt idx="34">
                  <c:v>0.26323076923077338</c:v>
                </c:pt>
                <c:pt idx="35">
                  <c:v>0.72123076923077178</c:v>
                </c:pt>
                <c:pt idx="36">
                  <c:v>0.54623076923077463</c:v>
                </c:pt>
                <c:pt idx="37">
                  <c:v>0.15523076923076928</c:v>
                </c:pt>
                <c:pt idx="38">
                  <c:v>0.11523076923077014</c:v>
                </c:pt>
                <c:pt idx="39">
                  <c:v>-6.1769230769229466E-2</c:v>
                </c:pt>
                <c:pt idx="40">
                  <c:v>-0.16576923076922867</c:v>
                </c:pt>
                <c:pt idx="41">
                  <c:v>-0.17276923076922657</c:v>
                </c:pt>
                <c:pt idx="42">
                  <c:v>-4.3769230769228784E-2</c:v>
                </c:pt>
                <c:pt idx="43">
                  <c:v>1.0230769230773262E-2</c:v>
                </c:pt>
                <c:pt idx="44">
                  <c:v>0.23623076923077235</c:v>
                </c:pt>
                <c:pt idx="45">
                  <c:v>0.68523076923077042</c:v>
                </c:pt>
                <c:pt idx="46">
                  <c:v>0.67323076923076997</c:v>
                </c:pt>
                <c:pt idx="47">
                  <c:v>0.32023076923077554</c:v>
                </c:pt>
                <c:pt idx="48">
                  <c:v>8.0230769230773546E-2</c:v>
                </c:pt>
                <c:pt idx="49">
                  <c:v>5.3230769230772523E-2</c:v>
                </c:pt>
                <c:pt idx="50">
                  <c:v>-4.7692307692273062E-3</c:v>
                </c:pt>
                <c:pt idx="51">
                  <c:v>7.323076923077565E-2</c:v>
                </c:pt>
                <c:pt idx="52">
                  <c:v>0.13223076923077315</c:v>
                </c:pt>
                <c:pt idx="53">
                  <c:v>0.21423076923077389</c:v>
                </c:pt>
                <c:pt idx="54">
                  <c:v>0.14023076923077582</c:v>
                </c:pt>
                <c:pt idx="55">
                  <c:v>-0.13376923076922509</c:v>
                </c:pt>
                <c:pt idx="56">
                  <c:v>-0.29776923076922657</c:v>
                </c:pt>
                <c:pt idx="57">
                  <c:v>-0.36676923076922918</c:v>
                </c:pt>
                <c:pt idx="58">
                  <c:v>-0.26076923076922753</c:v>
                </c:pt>
                <c:pt idx="59">
                  <c:v>-0.34576923076922839</c:v>
                </c:pt>
                <c:pt idx="60">
                  <c:v>-0.17476923076922901</c:v>
                </c:pt>
                <c:pt idx="61">
                  <c:v>6.3230769230770534E-2</c:v>
                </c:pt>
                <c:pt idx="62">
                  <c:v>0.17323076923076997</c:v>
                </c:pt>
                <c:pt idx="63">
                  <c:v>0.33623076923077377</c:v>
                </c:pt>
                <c:pt idx="64">
                  <c:v>0.18123076923077264</c:v>
                </c:pt>
                <c:pt idx="65">
                  <c:v>6.2230769230772864E-2</c:v>
                </c:pt>
                <c:pt idx="66">
                  <c:v>-4.076923076922867E-2</c:v>
                </c:pt>
                <c:pt idx="67">
                  <c:v>-9.5769230769228386E-2</c:v>
                </c:pt>
                <c:pt idx="68">
                  <c:v>-0.11276923076922429</c:v>
                </c:pt>
                <c:pt idx="69">
                  <c:v>2.5230769230773831E-2</c:v>
                </c:pt>
                <c:pt idx="70">
                  <c:v>6.023076923077042E-2</c:v>
                </c:pt>
                <c:pt idx="71">
                  <c:v>0.28923076923076962</c:v>
                </c:pt>
                <c:pt idx="72">
                  <c:v>0.81823076923077309</c:v>
                </c:pt>
                <c:pt idx="73">
                  <c:v>0.8632307692307748</c:v>
                </c:pt>
                <c:pt idx="74">
                  <c:v>1.0532307692307725</c:v>
                </c:pt>
                <c:pt idx="75">
                  <c:v>1.0982307692307742</c:v>
                </c:pt>
                <c:pt idx="76">
                  <c:v>1.5</c:v>
                </c:pt>
                <c:pt idx="77">
                  <c:v>1.8</c:v>
                </c:pt>
              </c:numCache>
            </c:numRef>
          </c:yVal>
          <c:smooth val="1"/>
        </c:ser>
        <c:axId val="93552640"/>
        <c:axId val="93554560"/>
      </c:scatterChart>
      <c:valAx>
        <c:axId val="93552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leftbank-most point (m)</a:t>
                </a:r>
              </a:p>
            </c:rich>
          </c:tx>
          <c:layout/>
        </c:title>
        <c:numFmt formatCode="General" sourceLinked="1"/>
        <c:tickLblPos val="nextTo"/>
        <c:crossAx val="93554560"/>
        <c:crosses val="autoZero"/>
        <c:crossBetween val="midCat"/>
      </c:valAx>
      <c:valAx>
        <c:axId val="9355456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Height above water surface (m)</a:t>
                </a:r>
              </a:p>
            </c:rich>
          </c:tx>
          <c:layout/>
        </c:title>
        <c:numFmt formatCode="General" sourceLinked="1"/>
        <c:tickLblPos val="nextTo"/>
        <c:crossAx val="93552640"/>
        <c:crosses val="autoZero"/>
        <c:crossBetween val="midCat"/>
      </c:valAx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FELL1</a:t>
            </a:r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xVal>
            <c:numRef>
              <c:f>FELL1!$G$4:$G$72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8</c:v>
                </c:pt>
                <c:pt idx="4">
                  <c:v>9.6146733418722636</c:v>
                </c:pt>
                <c:pt idx="5">
                  <c:v>11.557945324712257</c:v>
                </c:pt>
                <c:pt idx="6">
                  <c:v>21.434169400738888</c:v>
                </c:pt>
                <c:pt idx="7">
                  <c:v>34.18877837153665</c:v>
                </c:pt>
                <c:pt idx="8">
                  <c:v>38.821205057277083</c:v>
                </c:pt>
                <c:pt idx="9">
                  <c:v>42.005316393452787</c:v>
                </c:pt>
                <c:pt idx="10">
                  <c:v>45.049083795702188</c:v>
                </c:pt>
                <c:pt idx="11">
                  <c:v>47.391028287407522</c:v>
                </c:pt>
                <c:pt idx="12">
                  <c:v>48.721443635921247</c:v>
                </c:pt>
                <c:pt idx="13">
                  <c:v>50.022202260670603</c:v>
                </c:pt>
                <c:pt idx="14">
                  <c:v>51.155623629712423</c:v>
                </c:pt>
                <c:pt idx="15">
                  <c:v>61.047886313005549</c:v>
                </c:pt>
                <c:pt idx="16">
                  <c:v>62.810363263791267</c:v>
                </c:pt>
                <c:pt idx="17">
                  <c:v>63.602524863410665</c:v>
                </c:pt>
                <c:pt idx="18">
                  <c:v>65.069432154064828</c:v>
                </c:pt>
                <c:pt idx="19">
                  <c:v>65.846571137812987</c:v>
                </c:pt>
                <c:pt idx="20">
                  <c:v>69.610378385958427</c:v>
                </c:pt>
                <c:pt idx="21">
                  <c:v>73.226698200364126</c:v>
                </c:pt>
                <c:pt idx="22">
                  <c:v>75.405883828283848</c:v>
                </c:pt>
                <c:pt idx="23">
                  <c:v>75.827709621619761</c:v>
                </c:pt>
                <c:pt idx="24">
                  <c:v>78.325436988457113</c:v>
                </c:pt>
                <c:pt idx="25">
                  <c:v>80.293502282020654</c:v>
                </c:pt>
                <c:pt idx="26">
                  <c:v>81.76054352233821</c:v>
                </c:pt>
                <c:pt idx="27">
                  <c:v>83.870582621127681</c:v>
                </c:pt>
                <c:pt idx="28">
                  <c:v>90.474301876488326</c:v>
                </c:pt>
                <c:pt idx="29">
                  <c:v>94.387187768193868</c:v>
                </c:pt>
                <c:pt idx="30">
                  <c:v>99.222429230168245</c:v>
                </c:pt>
                <c:pt idx="31">
                  <c:v>100.75786304524804</c:v>
                </c:pt>
                <c:pt idx="32">
                  <c:v>104.21830535820644</c:v>
                </c:pt>
                <c:pt idx="33">
                  <c:v>105.98340308898626</c:v>
                </c:pt>
                <c:pt idx="34">
                  <c:v>108.13360168472057</c:v>
                </c:pt>
                <c:pt idx="35">
                  <c:v>111.00484427287714</c:v>
                </c:pt>
                <c:pt idx="36">
                  <c:v>113.24333773941989</c:v>
                </c:pt>
                <c:pt idx="37">
                  <c:v>122.0186277060117</c:v>
                </c:pt>
                <c:pt idx="38">
                  <c:v>129.36324042524529</c:v>
                </c:pt>
                <c:pt idx="39">
                  <c:v>139.0024882180565</c:v>
                </c:pt>
                <c:pt idx="40">
                  <c:v>148.06664763786623</c:v>
                </c:pt>
                <c:pt idx="41">
                  <c:v>152.45724896341326</c:v>
                </c:pt>
                <c:pt idx="42">
                  <c:v>158.47431577391106</c:v>
                </c:pt>
                <c:pt idx="43">
                  <c:v>165.12557437651517</c:v>
                </c:pt>
                <c:pt idx="44">
                  <c:v>171.62598697926637</c:v>
                </c:pt>
                <c:pt idx="45">
                  <c:v>173.50269073788965</c:v>
                </c:pt>
                <c:pt idx="46">
                  <c:v>176.11707594301154</c:v>
                </c:pt>
                <c:pt idx="47">
                  <c:v>180.7305529402818</c:v>
                </c:pt>
                <c:pt idx="48">
                  <c:v>186.15695156190114</c:v>
                </c:pt>
                <c:pt idx="49">
                  <c:v>190.48094427689921</c:v>
                </c:pt>
                <c:pt idx="50">
                  <c:v>196.79343388040274</c:v>
                </c:pt>
                <c:pt idx="51">
                  <c:v>205.81987864029438</c:v>
                </c:pt>
                <c:pt idx="52">
                  <c:v>215.15498062171667</c:v>
                </c:pt>
                <c:pt idx="53">
                  <c:v>228.90365084832573</c:v>
                </c:pt>
                <c:pt idx="54">
                  <c:v>239.56857583598014</c:v>
                </c:pt>
                <c:pt idx="55">
                  <c:v>243.29939035843438</c:v>
                </c:pt>
                <c:pt idx="56">
                  <c:v>247.38674671652782</c:v>
                </c:pt>
                <c:pt idx="57">
                  <c:v>250.09027570662016</c:v>
                </c:pt>
                <c:pt idx="58">
                  <c:v>253.94742932054314</c:v>
                </c:pt>
                <c:pt idx="59">
                  <c:v>255.56376622848748</c:v>
                </c:pt>
                <c:pt idx="60">
                  <c:v>257.24086431756837</c:v>
                </c:pt>
                <c:pt idx="61">
                  <c:v>258.04483571025133</c:v>
                </c:pt>
                <c:pt idx="62">
                  <c:v>260.03817286148353</c:v>
                </c:pt>
                <c:pt idx="63">
                  <c:v>263.81217577620646</c:v>
                </c:pt>
                <c:pt idx="64">
                  <c:v>264.17019812248532</c:v>
                </c:pt>
                <c:pt idx="65">
                  <c:v>264.93518766475722</c:v>
                </c:pt>
                <c:pt idx="66">
                  <c:v>265.50205713774739</c:v>
                </c:pt>
                <c:pt idx="67">
                  <c:v>268.50205713774739</c:v>
                </c:pt>
                <c:pt idx="68">
                  <c:v>273.50205713774739</c:v>
                </c:pt>
              </c:numCache>
            </c:numRef>
          </c:xVal>
          <c:yVal>
            <c:numRef>
              <c:f>FELL1!$I$4:$I$72</c:f>
              <c:numCache>
                <c:formatCode>General</c:formatCode>
                <c:ptCount val="69"/>
                <c:pt idx="0">
                  <c:v>2.5</c:v>
                </c:pt>
                <c:pt idx="1">
                  <c:v>0</c:v>
                </c:pt>
                <c:pt idx="2">
                  <c:v>-0.46966666666666868</c:v>
                </c:pt>
                <c:pt idx="3">
                  <c:v>-1.2276666666666713</c:v>
                </c:pt>
                <c:pt idx="4">
                  <c:v>-0.46966666666666868</c:v>
                </c:pt>
                <c:pt idx="5">
                  <c:v>-0.20366666666667044</c:v>
                </c:pt>
                <c:pt idx="6">
                  <c:v>0.2533333333333303</c:v>
                </c:pt>
                <c:pt idx="7">
                  <c:v>0.43833333333333258</c:v>
                </c:pt>
                <c:pt idx="8">
                  <c:v>0.34833333333332916</c:v>
                </c:pt>
                <c:pt idx="9">
                  <c:v>3.8333333333326891E-2</c:v>
                </c:pt>
                <c:pt idx="10">
                  <c:v>-0.24866666666667214</c:v>
                </c:pt>
                <c:pt idx="11">
                  <c:v>-0.32066666666666777</c:v>
                </c:pt>
                <c:pt idx="12">
                  <c:v>-0.28666666666666885</c:v>
                </c:pt>
                <c:pt idx="13">
                  <c:v>-0.19666666666667254</c:v>
                </c:pt>
                <c:pt idx="14">
                  <c:v>3.8333333333326891E-2</c:v>
                </c:pt>
                <c:pt idx="15">
                  <c:v>0.32433333333332826</c:v>
                </c:pt>
                <c:pt idx="16">
                  <c:v>0.26433333333333309</c:v>
                </c:pt>
                <c:pt idx="17">
                  <c:v>0.15133333333333354</c:v>
                </c:pt>
                <c:pt idx="18">
                  <c:v>9.8333333333329165E-2</c:v>
                </c:pt>
                <c:pt idx="19">
                  <c:v>8.2333333333330927E-2</c:v>
                </c:pt>
                <c:pt idx="20">
                  <c:v>8.0333333333328483E-2</c:v>
                </c:pt>
                <c:pt idx="21">
                  <c:v>4.6333333333329563E-2</c:v>
                </c:pt>
                <c:pt idx="22">
                  <c:v>6.6333333333332689E-2</c:v>
                </c:pt>
                <c:pt idx="23">
                  <c:v>1.3333333333328312E-2</c:v>
                </c:pt>
                <c:pt idx="24">
                  <c:v>-8.3666666666672995E-2</c:v>
                </c:pt>
                <c:pt idx="25">
                  <c:v>-9.6666666666671119E-2</c:v>
                </c:pt>
                <c:pt idx="26">
                  <c:v>-1.6666666666722563E-3</c:v>
                </c:pt>
                <c:pt idx="27">
                  <c:v>3.5333333333326777E-2</c:v>
                </c:pt>
                <c:pt idx="28">
                  <c:v>0.28033333333333132</c:v>
                </c:pt>
                <c:pt idx="29">
                  <c:v>0.35733333333332951</c:v>
                </c:pt>
                <c:pt idx="30">
                  <c:v>0.39433333333332854</c:v>
                </c:pt>
                <c:pt idx="31">
                  <c:v>0.38033333333333275</c:v>
                </c:pt>
                <c:pt idx="32">
                  <c:v>0.34233333333332894</c:v>
                </c:pt>
                <c:pt idx="33">
                  <c:v>0.45633333333333326</c:v>
                </c:pt>
                <c:pt idx="34">
                  <c:v>0.47433333333332683</c:v>
                </c:pt>
                <c:pt idx="35">
                  <c:v>0.8783333333333303</c:v>
                </c:pt>
                <c:pt idx="36">
                  <c:v>1.0913333333333313</c:v>
                </c:pt>
                <c:pt idx="37">
                  <c:v>1.1523333333333312</c:v>
                </c:pt>
                <c:pt idx="38">
                  <c:v>1.0763333333333307</c:v>
                </c:pt>
                <c:pt idx="39">
                  <c:v>0.84933333333332683</c:v>
                </c:pt>
                <c:pt idx="40">
                  <c:v>0.73433333333333195</c:v>
                </c:pt>
                <c:pt idx="41">
                  <c:v>0.41333333333332689</c:v>
                </c:pt>
                <c:pt idx="42">
                  <c:v>0.31733333333333036</c:v>
                </c:pt>
                <c:pt idx="43">
                  <c:v>0.25633333333333042</c:v>
                </c:pt>
                <c:pt idx="44">
                  <c:v>0.12633333333332786</c:v>
                </c:pt>
                <c:pt idx="45">
                  <c:v>0.33233333333333093</c:v>
                </c:pt>
                <c:pt idx="46">
                  <c:v>-0.12966666666667237</c:v>
                </c:pt>
                <c:pt idx="47">
                  <c:v>-0.49966666666666981</c:v>
                </c:pt>
                <c:pt idx="48">
                  <c:v>-0.11266666666666936</c:v>
                </c:pt>
                <c:pt idx="49">
                  <c:v>0.24033333333333218</c:v>
                </c:pt>
                <c:pt idx="50">
                  <c:v>0.62433333333333252</c:v>
                </c:pt>
                <c:pt idx="51">
                  <c:v>1.1473333333333287</c:v>
                </c:pt>
                <c:pt idx="52">
                  <c:v>1.0253333333333288</c:v>
                </c:pt>
                <c:pt idx="53">
                  <c:v>1.416333333333327</c:v>
                </c:pt>
                <c:pt idx="54">
                  <c:v>1.325333333333333</c:v>
                </c:pt>
                <c:pt idx="55">
                  <c:v>1.2413333333333298</c:v>
                </c:pt>
                <c:pt idx="56">
                  <c:v>0.3193333333333328</c:v>
                </c:pt>
                <c:pt idx="57">
                  <c:v>4.233333333333178E-2</c:v>
                </c:pt>
                <c:pt idx="58">
                  <c:v>0.63333333333333286</c:v>
                </c:pt>
                <c:pt idx="59">
                  <c:v>0.79633333333332956</c:v>
                </c:pt>
                <c:pt idx="60">
                  <c:v>-0.20666666666667055</c:v>
                </c:pt>
                <c:pt idx="61">
                  <c:v>-0.44666666666667254</c:v>
                </c:pt>
                <c:pt idx="62">
                  <c:v>8.5333333333331041E-2</c:v>
                </c:pt>
                <c:pt idx="63">
                  <c:v>0.37033333333332763</c:v>
                </c:pt>
                <c:pt idx="64">
                  <c:v>0.82533333333333303</c:v>
                </c:pt>
                <c:pt idx="65">
                  <c:v>0.89533333333333331</c:v>
                </c:pt>
                <c:pt idx="66">
                  <c:v>0.85933333333333195</c:v>
                </c:pt>
                <c:pt idx="67">
                  <c:v>5</c:v>
                </c:pt>
                <c:pt idx="68">
                  <c:v>5</c:v>
                </c:pt>
              </c:numCache>
            </c:numRef>
          </c:yVal>
          <c:smooth val="1"/>
        </c:ser>
        <c:axId val="94353664"/>
        <c:axId val="94663040"/>
      </c:scatterChart>
      <c:valAx>
        <c:axId val="94353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leftbank-most point (m)</a:t>
                </a:r>
              </a:p>
            </c:rich>
          </c:tx>
          <c:layout/>
        </c:title>
        <c:numFmt formatCode="General" sourceLinked="1"/>
        <c:tickLblPos val="nextTo"/>
        <c:crossAx val="94663040"/>
        <c:crosses val="autoZero"/>
        <c:crossBetween val="midCat"/>
      </c:valAx>
      <c:valAx>
        <c:axId val="9466304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Height above water surface (m)</a:t>
                </a:r>
              </a:p>
            </c:rich>
          </c:tx>
          <c:layout/>
        </c:title>
        <c:numFmt formatCode="General" sourceLinked="1"/>
        <c:tickLblPos val="nextTo"/>
        <c:crossAx val="94353664"/>
        <c:crosses val="autoZero"/>
        <c:crossBetween val="midCat"/>
      </c:valAx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ARZO1!$D$4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ARZO1!$C$5:$C$24</c:f>
              <c:numCache>
                <c:formatCode>General</c:formatCode>
                <c:ptCount val="20"/>
                <c:pt idx="0">
                  <c:v>7.0000000000000001E-3</c:v>
                </c:pt>
                <c:pt idx="1">
                  <c:v>8.2000000000000003E-2</c:v>
                </c:pt>
                <c:pt idx="2">
                  <c:v>0.03</c:v>
                </c:pt>
                <c:pt idx="3">
                  <c:v>0.70799999999999996</c:v>
                </c:pt>
                <c:pt idx="4">
                  <c:v>1.756</c:v>
                </c:pt>
                <c:pt idx="5">
                  <c:v>3.1160000000000001</c:v>
                </c:pt>
                <c:pt idx="6">
                  <c:v>3.7080000000000002</c:v>
                </c:pt>
                <c:pt idx="7">
                  <c:v>4.1230000000000002</c:v>
                </c:pt>
                <c:pt idx="8">
                  <c:v>5.5540000000000003</c:v>
                </c:pt>
                <c:pt idx="9">
                  <c:v>5.5259999999999998</c:v>
                </c:pt>
                <c:pt idx="10">
                  <c:v>5.6139999999999999</c:v>
                </c:pt>
                <c:pt idx="11">
                  <c:v>5.4740000000000002</c:v>
                </c:pt>
                <c:pt idx="12">
                  <c:v>-0.879</c:v>
                </c:pt>
                <c:pt idx="13">
                  <c:v>-3.7029999999999998</c:v>
                </c:pt>
                <c:pt idx="14">
                  <c:v>-6.1740000000000004</c:v>
                </c:pt>
                <c:pt idx="15">
                  <c:v>-7.9630000000000001</c:v>
                </c:pt>
                <c:pt idx="16">
                  <c:v>-8.9250000000000007</c:v>
                </c:pt>
                <c:pt idx="17">
                  <c:v>-11.798999999999999</c:v>
                </c:pt>
                <c:pt idx="18">
                  <c:v>6.0430000000000001</c:v>
                </c:pt>
                <c:pt idx="19">
                  <c:v>9.8510000000000009</c:v>
                </c:pt>
              </c:numCache>
            </c:numRef>
          </c:xVal>
          <c:yVal>
            <c:numRef>
              <c:f>ARZO1!$D$5:$D$24</c:f>
              <c:numCache>
                <c:formatCode>General</c:formatCode>
                <c:ptCount val="20"/>
                <c:pt idx="0">
                  <c:v>8.9659999999999993</c:v>
                </c:pt>
                <c:pt idx="1">
                  <c:v>8.2040000000000006</c:v>
                </c:pt>
                <c:pt idx="2">
                  <c:v>7.2290000000000001</c:v>
                </c:pt>
                <c:pt idx="3">
                  <c:v>5.4610000000000003</c:v>
                </c:pt>
                <c:pt idx="4">
                  <c:v>1.726</c:v>
                </c:pt>
                <c:pt idx="5">
                  <c:v>-1.857</c:v>
                </c:pt>
                <c:pt idx="6">
                  <c:v>-3.919</c:v>
                </c:pt>
                <c:pt idx="7">
                  <c:v>-5.36</c:v>
                </c:pt>
                <c:pt idx="8">
                  <c:v>-8.4649999999999999</c:v>
                </c:pt>
                <c:pt idx="9">
                  <c:v>-10.116</c:v>
                </c:pt>
                <c:pt idx="10">
                  <c:v>-11.653</c:v>
                </c:pt>
                <c:pt idx="11">
                  <c:v>-12.048</c:v>
                </c:pt>
                <c:pt idx="12">
                  <c:v>-8.8350000000000009</c:v>
                </c:pt>
                <c:pt idx="13">
                  <c:v>-5.5860000000000003</c:v>
                </c:pt>
                <c:pt idx="14">
                  <c:v>-4.141</c:v>
                </c:pt>
                <c:pt idx="15">
                  <c:v>-2.9319999999999999</c:v>
                </c:pt>
                <c:pt idx="16">
                  <c:v>-2.8450000000000002</c:v>
                </c:pt>
                <c:pt idx="17">
                  <c:v>-0.55500000000000005</c:v>
                </c:pt>
                <c:pt idx="18">
                  <c:v>1.3009999999999999</c:v>
                </c:pt>
                <c:pt idx="19">
                  <c:v>3.4039999999999999</c:v>
                </c:pt>
              </c:numCache>
            </c:numRef>
          </c:yVal>
        </c:ser>
        <c:axId val="120922880"/>
        <c:axId val="120924416"/>
      </c:scatterChart>
      <c:valAx>
        <c:axId val="120922880"/>
        <c:scaling>
          <c:orientation val="minMax"/>
        </c:scaling>
        <c:axPos val="b"/>
        <c:numFmt formatCode="General" sourceLinked="1"/>
        <c:tickLblPos val="nextTo"/>
        <c:crossAx val="120924416"/>
        <c:crosses val="autoZero"/>
        <c:crossBetween val="midCat"/>
      </c:valAx>
      <c:valAx>
        <c:axId val="120924416"/>
        <c:scaling>
          <c:orientation val="minMax"/>
        </c:scaling>
        <c:axPos val="l"/>
        <c:majorGridlines/>
        <c:numFmt formatCode="General" sourceLinked="1"/>
        <c:tickLblPos val="nextTo"/>
        <c:crossAx val="120922880"/>
        <c:crosses val="autoZero"/>
        <c:crossBetween val="midCat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ARZO2</a:t>
            </a:r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xVal>
            <c:numRef>
              <c:f>ARZO2!$L$5:$L$24</c:f>
              <c:numCache>
                <c:formatCode>General</c:formatCode>
                <c:ptCount val="20"/>
                <c:pt idx="0">
                  <c:v>0</c:v>
                </c:pt>
                <c:pt idx="1">
                  <c:v>4.2558480558001897</c:v>
                </c:pt>
                <c:pt idx="2">
                  <c:v>5.077703230648865</c:v>
                </c:pt>
                <c:pt idx="3">
                  <c:v>6.4960649324888706</c:v>
                </c:pt>
                <c:pt idx="4">
                  <c:v>6.9316531523653975</c:v>
                </c:pt>
                <c:pt idx="5">
                  <c:v>9.726819830461034</c:v>
                </c:pt>
                <c:pt idx="6">
                  <c:v>11.318779518764934</c:v>
                </c:pt>
                <c:pt idx="7">
                  <c:v>12.326530513404501</c:v>
                </c:pt>
                <c:pt idx="8">
                  <c:v>16.074539184685825</c:v>
                </c:pt>
                <c:pt idx="9">
                  <c:v>19.514010074226832</c:v>
                </c:pt>
                <c:pt idx="10">
                  <c:v>21.979361112568156</c:v>
                </c:pt>
                <c:pt idx="11">
                  <c:v>25.039835052642442</c:v>
                </c:pt>
                <c:pt idx="12">
                  <c:v>28.536620270924992</c:v>
                </c:pt>
                <c:pt idx="13">
                  <c:v>32.456923779121396</c:v>
                </c:pt>
                <c:pt idx="14">
                  <c:v>36.228554987994109</c:v>
                </c:pt>
                <c:pt idx="15">
                  <c:v>39.067554558925025</c:v>
                </c:pt>
                <c:pt idx="16">
                  <c:v>39.141887233388786</c:v>
                </c:pt>
                <c:pt idx="17">
                  <c:v>40.296174513457501</c:v>
                </c:pt>
                <c:pt idx="18">
                  <c:v>41.414123593274695</c:v>
                </c:pt>
                <c:pt idx="19">
                  <c:v>43.013178812551224</c:v>
                </c:pt>
              </c:numCache>
            </c:numRef>
          </c:xVal>
          <c:yVal>
            <c:numRef>
              <c:f>ARZO2!$M$5:$M$24</c:f>
              <c:numCache>
                <c:formatCode>General</c:formatCode>
                <c:ptCount val="20"/>
                <c:pt idx="0">
                  <c:v>9.1509999999999998</c:v>
                </c:pt>
                <c:pt idx="1">
                  <c:v>7.6560000000000006</c:v>
                </c:pt>
                <c:pt idx="2">
                  <c:v>6.9730000000000008</c:v>
                </c:pt>
                <c:pt idx="3">
                  <c:v>5.9969999999999999</c:v>
                </c:pt>
                <c:pt idx="4">
                  <c:v>5.6970000000000001</c:v>
                </c:pt>
                <c:pt idx="5">
                  <c:v>0.93199999999999994</c:v>
                </c:pt>
                <c:pt idx="6">
                  <c:v>0.45399999999999996</c:v>
                </c:pt>
                <c:pt idx="7">
                  <c:v>0.27200000000000002</c:v>
                </c:pt>
                <c:pt idx="8">
                  <c:v>-0.42600000000000016</c:v>
                </c:pt>
                <c:pt idx="9">
                  <c:v>-0.44499999999999984</c:v>
                </c:pt>
                <c:pt idx="10">
                  <c:v>-0.33199999999999985</c:v>
                </c:pt>
                <c:pt idx="11">
                  <c:v>-0.28600000000000003</c:v>
                </c:pt>
                <c:pt idx="12">
                  <c:v>-0.21799999999999997</c:v>
                </c:pt>
                <c:pt idx="13">
                  <c:v>-0.20599999999999996</c:v>
                </c:pt>
                <c:pt idx="14">
                  <c:v>-0.1160000000000001</c:v>
                </c:pt>
                <c:pt idx="15">
                  <c:v>0</c:v>
                </c:pt>
                <c:pt idx="16">
                  <c:v>-2.3000000000000131E-2</c:v>
                </c:pt>
                <c:pt idx="17">
                  <c:v>0.25499999999999989</c:v>
                </c:pt>
                <c:pt idx="18">
                  <c:v>0.3899999999999999</c:v>
                </c:pt>
                <c:pt idx="19">
                  <c:v>0.92199999999999993</c:v>
                </c:pt>
              </c:numCache>
            </c:numRef>
          </c:yVal>
          <c:smooth val="1"/>
        </c:ser>
        <c:axId val="47138304"/>
        <c:axId val="47140224"/>
      </c:scatterChart>
      <c:valAx>
        <c:axId val="47138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leftbank-most point (m)</a:t>
                </a:r>
              </a:p>
            </c:rich>
          </c:tx>
          <c:layout/>
        </c:title>
        <c:numFmt formatCode="General" sourceLinked="1"/>
        <c:tickLblPos val="nextTo"/>
        <c:crossAx val="47140224"/>
        <c:crosses val="autoZero"/>
        <c:crossBetween val="midCat"/>
      </c:valAx>
      <c:valAx>
        <c:axId val="4714022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Height above water surface (m)</a:t>
                </a:r>
              </a:p>
            </c:rich>
          </c:tx>
          <c:layout/>
        </c:title>
        <c:numFmt formatCode="General" sourceLinked="1"/>
        <c:tickLblPos val="nextTo"/>
        <c:crossAx val="47138304"/>
        <c:crossesAt val="-2"/>
        <c:crossBetween val="midCat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BECH1</a:t>
            </a:r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xVal>
            <c:numRef>
              <c:f>BECH1!$L$5:$L$64</c:f>
              <c:numCache>
                <c:formatCode>General</c:formatCode>
                <c:ptCount val="60"/>
                <c:pt idx="0">
                  <c:v>0</c:v>
                </c:pt>
                <c:pt idx="1">
                  <c:v>2.3058784917484356</c:v>
                </c:pt>
                <c:pt idx="2">
                  <c:v>6.0356357754360168</c:v>
                </c:pt>
                <c:pt idx="3">
                  <c:v>10.019227077877499</c:v>
                </c:pt>
                <c:pt idx="4">
                  <c:v>15.623822214562855</c:v>
                </c:pt>
                <c:pt idx="5">
                  <c:v>16.979781653484238</c:v>
                </c:pt>
                <c:pt idx="6">
                  <c:v>18.261933750546056</c:v>
                </c:pt>
                <c:pt idx="7">
                  <c:v>19.161963359942249</c:v>
                </c:pt>
                <c:pt idx="8">
                  <c:v>21.259296228760277</c:v>
                </c:pt>
                <c:pt idx="9">
                  <c:v>25.399080258475038</c:v>
                </c:pt>
                <c:pt idx="10">
                  <c:v>31.779205561190921</c:v>
                </c:pt>
                <c:pt idx="11">
                  <c:v>33.594084226869626</c:v>
                </c:pt>
                <c:pt idx="12">
                  <c:v>39.224853422305301</c:v>
                </c:pt>
                <c:pt idx="13">
                  <c:v>44.353648406283341</c:v>
                </c:pt>
                <c:pt idx="14">
                  <c:v>46.826924314047247</c:v>
                </c:pt>
                <c:pt idx="15">
                  <c:v>49.276134218441172</c:v>
                </c:pt>
                <c:pt idx="16">
                  <c:v>49.565807999143516</c:v>
                </c:pt>
                <c:pt idx="17">
                  <c:v>49.717918390323739</c:v>
                </c:pt>
                <c:pt idx="18">
                  <c:v>50.445703260396542</c:v>
                </c:pt>
                <c:pt idx="19">
                  <c:v>53.580367905619603</c:v>
                </c:pt>
                <c:pt idx="20">
                  <c:v>58.304526456084055</c:v>
                </c:pt>
                <c:pt idx="21">
                  <c:v>62.697055861380754</c:v>
                </c:pt>
                <c:pt idx="22">
                  <c:v>62.697055861380754</c:v>
                </c:pt>
                <c:pt idx="23">
                  <c:v>63.384758671041311</c:v>
                </c:pt>
                <c:pt idx="24">
                  <c:v>70.04900686923429</c:v>
                </c:pt>
                <c:pt idx="25">
                  <c:v>72.993447218237279</c:v>
                </c:pt>
                <c:pt idx="26">
                  <c:v>75.582991266951652</c:v>
                </c:pt>
                <c:pt idx="27">
                  <c:v>79.082674613474438</c:v>
                </c:pt>
                <c:pt idx="28">
                  <c:v>82.825675868689487</c:v>
                </c:pt>
                <c:pt idx="29">
                  <c:v>86.113048898711426</c:v>
                </c:pt>
                <c:pt idx="30">
                  <c:v>89.302465370282249</c:v>
                </c:pt>
                <c:pt idx="31">
                  <c:v>94.614970150711457</c:v>
                </c:pt>
                <c:pt idx="32">
                  <c:v>98.580059379727317</c:v>
                </c:pt>
                <c:pt idx="33">
                  <c:v>101.74988502725628</c:v>
                </c:pt>
                <c:pt idx="34">
                  <c:v>106.99690711858672</c:v>
                </c:pt>
                <c:pt idx="35">
                  <c:v>114.172868002257</c:v>
                </c:pt>
                <c:pt idx="36">
                  <c:v>120.05489047224806</c:v>
                </c:pt>
                <c:pt idx="37">
                  <c:v>125.40885149178912</c:v>
                </c:pt>
                <c:pt idx="38">
                  <c:v>132.04041194030304</c:v>
                </c:pt>
                <c:pt idx="39">
                  <c:v>134.48412718163908</c:v>
                </c:pt>
                <c:pt idx="40">
                  <c:v>139.15036630461867</c:v>
                </c:pt>
                <c:pt idx="41">
                  <c:v>141.27884823485482</c:v>
                </c:pt>
                <c:pt idx="42">
                  <c:v>148.0610674154114</c:v>
                </c:pt>
                <c:pt idx="43">
                  <c:v>158.26420051487179</c:v>
                </c:pt>
                <c:pt idx="44">
                  <c:v>165.69622072462391</c:v>
                </c:pt>
                <c:pt idx="45">
                  <c:v>165.81389246481672</c:v>
                </c:pt>
                <c:pt idx="46">
                  <c:v>185.99358207522494</c:v>
                </c:pt>
                <c:pt idx="47">
                  <c:v>195.43600934251725</c:v>
                </c:pt>
                <c:pt idx="48">
                  <c:v>201.31559825459948</c:v>
                </c:pt>
                <c:pt idx="49">
                  <c:v>209.17997809979386</c:v>
                </c:pt>
                <c:pt idx="50">
                  <c:v>216.6813964391439</c:v>
                </c:pt>
                <c:pt idx="51">
                  <c:v>224.83927192996885</c:v>
                </c:pt>
                <c:pt idx="52">
                  <c:v>234.06588007758882</c:v>
                </c:pt>
                <c:pt idx="53">
                  <c:v>243.85296870960156</c:v>
                </c:pt>
                <c:pt idx="54">
                  <c:v>249.30446258299719</c:v>
                </c:pt>
                <c:pt idx="55">
                  <c:v>249.88480532622515</c:v>
                </c:pt>
                <c:pt idx="56">
                  <c:v>268.91852525994108</c:v>
                </c:pt>
                <c:pt idx="57">
                  <c:v>273.21802968449151</c:v>
                </c:pt>
                <c:pt idx="58">
                  <c:v>276.81321093655396</c:v>
                </c:pt>
                <c:pt idx="59">
                  <c:v>281.83366969932734</c:v>
                </c:pt>
              </c:numCache>
            </c:numRef>
          </c:xVal>
          <c:yVal>
            <c:numRef>
              <c:f>BECH1!$M$5:$M$64</c:f>
              <c:numCache>
                <c:formatCode>General</c:formatCode>
                <c:ptCount val="60"/>
                <c:pt idx="0">
                  <c:v>-1.2509999999999999</c:v>
                </c:pt>
                <c:pt idx="1">
                  <c:v>-0.82299999999999995</c:v>
                </c:pt>
                <c:pt idx="2">
                  <c:v>-0.46900000000000008</c:v>
                </c:pt>
                <c:pt idx="3">
                  <c:v>-0.25099999999999989</c:v>
                </c:pt>
                <c:pt idx="4">
                  <c:v>-0.15199999999999991</c:v>
                </c:pt>
                <c:pt idx="5">
                  <c:v>0</c:v>
                </c:pt>
                <c:pt idx="6">
                  <c:v>0.22699999999999998</c:v>
                </c:pt>
                <c:pt idx="7">
                  <c:v>0.47699999999999998</c:v>
                </c:pt>
                <c:pt idx="8">
                  <c:v>0.52300000000000002</c:v>
                </c:pt>
                <c:pt idx="9">
                  <c:v>0.41700000000000004</c:v>
                </c:pt>
                <c:pt idx="10">
                  <c:v>0.41200000000000003</c:v>
                </c:pt>
                <c:pt idx="11">
                  <c:v>0.54600000000000004</c:v>
                </c:pt>
                <c:pt idx="12">
                  <c:v>0.56700000000000006</c:v>
                </c:pt>
                <c:pt idx="13">
                  <c:v>0.78600000000000003</c:v>
                </c:pt>
                <c:pt idx="14">
                  <c:v>0.67500000000000004</c:v>
                </c:pt>
                <c:pt idx="15">
                  <c:v>0.29800000000000004</c:v>
                </c:pt>
                <c:pt idx="16">
                  <c:v>0.28300000000000003</c:v>
                </c:pt>
                <c:pt idx="17">
                  <c:v>0.41600000000000004</c:v>
                </c:pt>
                <c:pt idx="18">
                  <c:v>0.45799999999999996</c:v>
                </c:pt>
                <c:pt idx="19">
                  <c:v>1.0369999999999999</c:v>
                </c:pt>
                <c:pt idx="20">
                  <c:v>1.4180000000000001</c:v>
                </c:pt>
                <c:pt idx="21">
                  <c:v>1.145</c:v>
                </c:pt>
                <c:pt idx="22">
                  <c:v>1.145</c:v>
                </c:pt>
                <c:pt idx="23">
                  <c:v>1.5390000000000001</c:v>
                </c:pt>
                <c:pt idx="24">
                  <c:v>1.546</c:v>
                </c:pt>
                <c:pt idx="25">
                  <c:v>1.5840000000000001</c:v>
                </c:pt>
                <c:pt idx="26">
                  <c:v>1.6560000000000001</c:v>
                </c:pt>
                <c:pt idx="27">
                  <c:v>1.6760000000000002</c:v>
                </c:pt>
                <c:pt idx="28">
                  <c:v>1.6960000000000002</c:v>
                </c:pt>
                <c:pt idx="29">
                  <c:v>1.72</c:v>
                </c:pt>
                <c:pt idx="30">
                  <c:v>1.7610000000000001</c:v>
                </c:pt>
                <c:pt idx="31">
                  <c:v>1.8380000000000001</c:v>
                </c:pt>
                <c:pt idx="32">
                  <c:v>1.8639999999999999</c:v>
                </c:pt>
                <c:pt idx="33">
                  <c:v>1.9590000000000001</c:v>
                </c:pt>
                <c:pt idx="34">
                  <c:v>2.0230000000000001</c:v>
                </c:pt>
                <c:pt idx="35">
                  <c:v>2.04</c:v>
                </c:pt>
                <c:pt idx="36">
                  <c:v>2.157</c:v>
                </c:pt>
                <c:pt idx="37">
                  <c:v>2.0990000000000002</c:v>
                </c:pt>
                <c:pt idx="38">
                  <c:v>1.9450000000000001</c:v>
                </c:pt>
                <c:pt idx="39">
                  <c:v>1.85</c:v>
                </c:pt>
                <c:pt idx="40">
                  <c:v>1.7770000000000001</c:v>
                </c:pt>
                <c:pt idx="41">
                  <c:v>1.5640000000000001</c:v>
                </c:pt>
                <c:pt idx="42">
                  <c:v>1.5669999999999999</c:v>
                </c:pt>
                <c:pt idx="43">
                  <c:v>1.2749999999999999</c:v>
                </c:pt>
                <c:pt idx="44">
                  <c:v>1.181</c:v>
                </c:pt>
                <c:pt idx="45">
                  <c:v>1.1819999999999999</c:v>
                </c:pt>
                <c:pt idx="46">
                  <c:v>1.425</c:v>
                </c:pt>
                <c:pt idx="47">
                  <c:v>1.609</c:v>
                </c:pt>
                <c:pt idx="48">
                  <c:v>1.6870000000000001</c:v>
                </c:pt>
                <c:pt idx="49">
                  <c:v>2.0070000000000001</c:v>
                </c:pt>
                <c:pt idx="50">
                  <c:v>2.1360000000000001</c:v>
                </c:pt>
                <c:pt idx="51">
                  <c:v>2.1950000000000003</c:v>
                </c:pt>
                <c:pt idx="52">
                  <c:v>2.2480000000000002</c:v>
                </c:pt>
                <c:pt idx="53">
                  <c:v>2.2359999999999998</c:v>
                </c:pt>
                <c:pt idx="54">
                  <c:v>2.2629999999999999</c:v>
                </c:pt>
                <c:pt idx="55">
                  <c:v>2.42</c:v>
                </c:pt>
                <c:pt idx="56">
                  <c:v>2.2670000000000003</c:v>
                </c:pt>
                <c:pt idx="57">
                  <c:v>2.1269999999999998</c:v>
                </c:pt>
                <c:pt idx="58">
                  <c:v>1.728</c:v>
                </c:pt>
                <c:pt idx="59">
                  <c:v>1.633</c:v>
                </c:pt>
              </c:numCache>
            </c:numRef>
          </c:yVal>
          <c:smooth val="1"/>
        </c:ser>
        <c:axId val="47357312"/>
        <c:axId val="47359488"/>
      </c:scatterChart>
      <c:valAx>
        <c:axId val="47357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thalweg (m)</a:t>
                </a:r>
              </a:p>
            </c:rich>
          </c:tx>
          <c:layout/>
        </c:title>
        <c:numFmt formatCode="General" sourceLinked="1"/>
        <c:tickLblPos val="nextTo"/>
        <c:crossAx val="47359488"/>
        <c:crosses val="autoZero"/>
        <c:crossBetween val="midCat"/>
      </c:valAx>
      <c:valAx>
        <c:axId val="4735948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Height above water surface (m)</a:t>
                </a:r>
              </a:p>
            </c:rich>
          </c:tx>
          <c:layout/>
        </c:title>
        <c:numFmt formatCode="General" sourceLinked="1"/>
        <c:tickLblPos val="nextTo"/>
        <c:crossAx val="47357312"/>
        <c:crosses val="autoZero"/>
        <c:crossBetween val="midCat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BECH2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xVal>
            <c:numRef>
              <c:f>BECH2!$B$2:$B$6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21.7</c:v>
                </c:pt>
                <c:pt idx="4">
                  <c:v>244</c:v>
                </c:pt>
              </c:numCache>
            </c:numRef>
          </c:xVal>
          <c:yVal>
            <c:numRef>
              <c:f>BECH2!$C$2:$C$6</c:f>
              <c:numCache>
                <c:formatCode>General</c:formatCode>
                <c:ptCount val="5"/>
                <c:pt idx="0">
                  <c:v>0</c:v>
                </c:pt>
                <c:pt idx="1">
                  <c:v>-0.8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yVal>
        </c:ser>
        <c:axId val="47367680"/>
        <c:axId val="47369600"/>
      </c:scatterChart>
      <c:valAx>
        <c:axId val="47367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thalweg (m)</a:t>
                </a:r>
              </a:p>
            </c:rich>
          </c:tx>
          <c:layout/>
        </c:title>
        <c:numFmt formatCode="General" sourceLinked="1"/>
        <c:tickLblPos val="nextTo"/>
        <c:crossAx val="47369600"/>
        <c:crosses val="autoZero"/>
        <c:crossBetween val="midCat"/>
      </c:valAx>
      <c:valAx>
        <c:axId val="4736960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Height above water surface (m)</a:t>
                </a:r>
              </a:p>
            </c:rich>
          </c:tx>
          <c:layout/>
        </c:title>
        <c:numFmt formatCode="General" sourceLinked="1"/>
        <c:tickLblPos val="nextTo"/>
        <c:crossAx val="47367680"/>
        <c:crosses val="autoZero"/>
        <c:crossBetween val="midCat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BELG1</a:t>
            </a:r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xVal>
            <c:numRef>
              <c:f>BELG1!$M$5:$M$52</c:f>
              <c:numCache>
                <c:formatCode>General</c:formatCode>
                <c:ptCount val="48"/>
                <c:pt idx="0">
                  <c:v>0</c:v>
                </c:pt>
                <c:pt idx="1">
                  <c:v>7.2626956966437461</c:v>
                </c:pt>
                <c:pt idx="2">
                  <c:v>11.217585838613303</c:v>
                </c:pt>
                <c:pt idx="3">
                  <c:v>12.535406756266127</c:v>
                </c:pt>
                <c:pt idx="4">
                  <c:v>15.486237147867783</c:v>
                </c:pt>
                <c:pt idx="5">
                  <c:v>23.486237147867783</c:v>
                </c:pt>
                <c:pt idx="6">
                  <c:v>25.019075690586234</c:v>
                </c:pt>
                <c:pt idx="7">
                  <c:v>26.690088854265568</c:v>
                </c:pt>
                <c:pt idx="8">
                  <c:v>28.390645932257044</c:v>
                </c:pt>
                <c:pt idx="9">
                  <c:v>29.1548768628315</c:v>
                </c:pt>
                <c:pt idx="10">
                  <c:v>29.887181394378004</c:v>
                </c:pt>
                <c:pt idx="11">
                  <c:v>29.887181394378004</c:v>
                </c:pt>
                <c:pt idx="12">
                  <c:v>30.595536063226106</c:v>
                </c:pt>
                <c:pt idx="13">
                  <c:v>31.948220171349575</c:v>
                </c:pt>
                <c:pt idx="14">
                  <c:v>33.996326788016333</c:v>
                </c:pt>
                <c:pt idx="15">
                  <c:v>35.836332400730257</c:v>
                </c:pt>
                <c:pt idx="16">
                  <c:v>39.381564100363853</c:v>
                </c:pt>
                <c:pt idx="17">
                  <c:v>42.894605791414854</c:v>
                </c:pt>
                <c:pt idx="18">
                  <c:v>46.515407440768321</c:v>
                </c:pt>
                <c:pt idx="19">
                  <c:v>49.997782145303127</c:v>
                </c:pt>
                <c:pt idx="20">
                  <c:v>55.874212728006633</c:v>
                </c:pt>
                <c:pt idx="21">
                  <c:v>61.516994503998895</c:v>
                </c:pt>
                <c:pt idx="22">
                  <c:v>67.90140350540355</c:v>
                </c:pt>
                <c:pt idx="23">
                  <c:v>74.639333014241373</c:v>
                </c:pt>
                <c:pt idx="24">
                  <c:v>80.258367150336113</c:v>
                </c:pt>
                <c:pt idx="25">
                  <c:v>85.846192813492848</c:v>
                </c:pt>
                <c:pt idx="26">
                  <c:v>90.416957140602904</c:v>
                </c:pt>
                <c:pt idx="27">
                  <c:v>94.85080628660026</c:v>
                </c:pt>
                <c:pt idx="28">
                  <c:v>98.679486458987</c:v>
                </c:pt>
                <c:pt idx="29">
                  <c:v>99.034024856181858</c:v>
                </c:pt>
                <c:pt idx="30">
                  <c:v>100.71394211604914</c:v>
                </c:pt>
                <c:pt idx="31">
                  <c:v>101.5264437567743</c:v>
                </c:pt>
                <c:pt idx="32">
                  <c:v>101.55306539956831</c:v>
                </c:pt>
                <c:pt idx="33">
                  <c:v>101.56311492729185</c:v>
                </c:pt>
                <c:pt idx="34">
                  <c:v>101.78993359922833</c:v>
                </c:pt>
                <c:pt idx="35">
                  <c:v>103.00824691842246</c:v>
                </c:pt>
                <c:pt idx="36">
                  <c:v>103.00824691842246</c:v>
                </c:pt>
                <c:pt idx="37">
                  <c:v>104.66649660489041</c:v>
                </c:pt>
                <c:pt idx="38">
                  <c:v>118.81835362391371</c:v>
                </c:pt>
                <c:pt idx="39">
                  <c:v>135.01142438728851</c:v>
                </c:pt>
                <c:pt idx="40">
                  <c:v>158.73246848319624</c:v>
                </c:pt>
                <c:pt idx="41">
                  <c:v>158.73246848319624</c:v>
                </c:pt>
                <c:pt idx="42">
                  <c:v>160.47405002328486</c:v>
                </c:pt>
                <c:pt idx="43">
                  <c:v>167.29911012438947</c:v>
                </c:pt>
                <c:pt idx="44">
                  <c:v>174.43761697111233</c:v>
                </c:pt>
                <c:pt idx="45">
                  <c:v>180.69316531650873</c:v>
                </c:pt>
                <c:pt idx="46">
                  <c:v>183.66740250073093</c:v>
                </c:pt>
                <c:pt idx="47">
                  <c:v>185.88895914023487</c:v>
                </c:pt>
              </c:numCache>
            </c:numRef>
          </c:xVal>
          <c:yVal>
            <c:numRef>
              <c:f>BELG1!$N$5:$N$52</c:f>
              <c:numCache>
                <c:formatCode>General</c:formatCode>
                <c:ptCount val="48"/>
                <c:pt idx="0">
                  <c:v>2.9130000000000003</c:v>
                </c:pt>
                <c:pt idx="1">
                  <c:v>2.6640000000000001</c:v>
                </c:pt>
                <c:pt idx="2">
                  <c:v>2.4980000000000002</c:v>
                </c:pt>
                <c:pt idx="3">
                  <c:v>2.48</c:v>
                </c:pt>
                <c:pt idx="4">
                  <c:v>2.476</c:v>
                </c:pt>
                <c:pt idx="5">
                  <c:v>2.6819999999999999</c:v>
                </c:pt>
                <c:pt idx="6">
                  <c:v>2.8600000000000003</c:v>
                </c:pt>
                <c:pt idx="7">
                  <c:v>1.8030000000000002</c:v>
                </c:pt>
                <c:pt idx="8">
                  <c:v>0.89800000000000013</c:v>
                </c:pt>
                <c:pt idx="9">
                  <c:v>0.47599999999999998</c:v>
                </c:pt>
                <c:pt idx="10">
                  <c:v>0</c:v>
                </c:pt>
                <c:pt idx="11">
                  <c:v>0</c:v>
                </c:pt>
                <c:pt idx="12">
                  <c:v>-0.39400000000000007</c:v>
                </c:pt>
                <c:pt idx="13">
                  <c:v>-0.67500000000000004</c:v>
                </c:pt>
                <c:pt idx="14">
                  <c:v>-0.80400000000000005</c:v>
                </c:pt>
                <c:pt idx="15">
                  <c:v>-1.1080000000000001</c:v>
                </c:pt>
                <c:pt idx="16">
                  <c:v>-0.81899999999999995</c:v>
                </c:pt>
                <c:pt idx="17">
                  <c:v>-0.67199999999999993</c:v>
                </c:pt>
                <c:pt idx="18">
                  <c:v>-0.59499999999999997</c:v>
                </c:pt>
                <c:pt idx="19">
                  <c:v>-0.51900000000000013</c:v>
                </c:pt>
                <c:pt idx="20">
                  <c:v>-0.36200000000000004</c:v>
                </c:pt>
                <c:pt idx="21">
                  <c:v>-0.31299999999999989</c:v>
                </c:pt>
                <c:pt idx="22">
                  <c:v>-0.21700000000000003</c:v>
                </c:pt>
                <c:pt idx="23">
                  <c:v>-0.13800000000000001</c:v>
                </c:pt>
                <c:pt idx="24">
                  <c:v>-9.2000000000000026E-2</c:v>
                </c:pt>
                <c:pt idx="25">
                  <c:v>-4.0999999999999981E-2</c:v>
                </c:pt>
                <c:pt idx="26">
                  <c:v>-3.6999999999999977E-2</c:v>
                </c:pt>
                <c:pt idx="27">
                  <c:v>-3.5999999999999976E-2</c:v>
                </c:pt>
                <c:pt idx="28">
                  <c:v>-2.9999999999999971E-2</c:v>
                </c:pt>
                <c:pt idx="29">
                  <c:v>6.7000000000000004E-2</c:v>
                </c:pt>
                <c:pt idx="30">
                  <c:v>5.3999999999999992E-2</c:v>
                </c:pt>
                <c:pt idx="31">
                  <c:v>-3.0000000000000027E-3</c:v>
                </c:pt>
                <c:pt idx="32">
                  <c:v>-3.0000000000000027E-3</c:v>
                </c:pt>
                <c:pt idx="33">
                  <c:v>0</c:v>
                </c:pt>
                <c:pt idx="34">
                  <c:v>1.9000000000000017E-2</c:v>
                </c:pt>
                <c:pt idx="35">
                  <c:v>2.4000000000000021E-2</c:v>
                </c:pt>
                <c:pt idx="36">
                  <c:v>5.0000000000000044E-3</c:v>
                </c:pt>
                <c:pt idx="37">
                  <c:v>-3.0000000000000027E-3</c:v>
                </c:pt>
                <c:pt idx="38">
                  <c:v>0.31100000000000005</c:v>
                </c:pt>
                <c:pt idx="39">
                  <c:v>0.59000000000000008</c:v>
                </c:pt>
                <c:pt idx="40">
                  <c:v>1.51</c:v>
                </c:pt>
                <c:pt idx="41">
                  <c:v>1.51</c:v>
                </c:pt>
                <c:pt idx="42">
                  <c:v>1.0590000000000002</c:v>
                </c:pt>
                <c:pt idx="43">
                  <c:v>0.96199999999999997</c:v>
                </c:pt>
                <c:pt idx="44">
                  <c:v>0.89300000000000002</c:v>
                </c:pt>
                <c:pt idx="45">
                  <c:v>1.171</c:v>
                </c:pt>
                <c:pt idx="46">
                  <c:v>2.044</c:v>
                </c:pt>
                <c:pt idx="47">
                  <c:v>2.1850000000000001</c:v>
                </c:pt>
              </c:numCache>
            </c:numRef>
          </c:yVal>
          <c:smooth val="1"/>
        </c:ser>
        <c:axId val="47628288"/>
        <c:axId val="47630208"/>
      </c:scatterChart>
      <c:valAx>
        <c:axId val="47628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leftbank-most point (m)</a:t>
                </a:r>
              </a:p>
            </c:rich>
          </c:tx>
          <c:layout/>
        </c:title>
        <c:numFmt formatCode="General" sourceLinked="1"/>
        <c:tickLblPos val="nextTo"/>
        <c:crossAx val="47630208"/>
        <c:crosses val="autoZero"/>
        <c:crossBetween val="midCat"/>
      </c:valAx>
      <c:valAx>
        <c:axId val="4763020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Height above water surface (m)</a:t>
                </a:r>
              </a:p>
            </c:rich>
          </c:tx>
          <c:layout/>
        </c:title>
        <c:numFmt formatCode="General" sourceLinked="1"/>
        <c:tickLblPos val="nextTo"/>
        <c:crossAx val="47628288"/>
        <c:crosses val="autoZero"/>
        <c:crossBetween val="midCat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BOLZ1</a:t>
            </a:r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xVal>
            <c:numRef>
              <c:f>BOLZ1!$N$5:$N$58</c:f>
              <c:numCache>
                <c:formatCode>General</c:formatCode>
                <c:ptCount val="54"/>
                <c:pt idx="0">
                  <c:v>0</c:v>
                </c:pt>
                <c:pt idx="1">
                  <c:v>0.90615169747693614</c:v>
                </c:pt>
                <c:pt idx="2">
                  <c:v>0.92461381793900443</c:v>
                </c:pt>
                <c:pt idx="3">
                  <c:v>4.1368236816704425</c:v>
                </c:pt>
                <c:pt idx="4">
                  <c:v>6.0404383230320846</c:v>
                </c:pt>
                <c:pt idx="5">
                  <c:v>6.2423953565948338</c:v>
                </c:pt>
                <c:pt idx="6">
                  <c:v>6.8124668692262702</c:v>
                </c:pt>
                <c:pt idx="7">
                  <c:v>6.921655634344603</c:v>
                </c:pt>
                <c:pt idx="8">
                  <c:v>7.2368064841626136</c:v>
                </c:pt>
                <c:pt idx="9">
                  <c:v>7.250793913085424</c:v>
                </c:pt>
                <c:pt idx="10">
                  <c:v>9.1188469729412134</c:v>
                </c:pt>
                <c:pt idx="11">
                  <c:v>10.722710319372084</c:v>
                </c:pt>
                <c:pt idx="12">
                  <c:v>12.716419202428646</c:v>
                </c:pt>
                <c:pt idx="13">
                  <c:v>15.295337422724721</c:v>
                </c:pt>
                <c:pt idx="14">
                  <c:v>17.773817685902454</c:v>
                </c:pt>
                <c:pt idx="15">
                  <c:v>19.974762730081395</c:v>
                </c:pt>
                <c:pt idx="16">
                  <c:v>22.285903623658715</c:v>
                </c:pt>
                <c:pt idx="17">
                  <c:v>24.187500921765793</c:v>
                </c:pt>
                <c:pt idx="18">
                  <c:v>25.981551163209691</c:v>
                </c:pt>
                <c:pt idx="19">
                  <c:v>27.743404267076873</c:v>
                </c:pt>
                <c:pt idx="20">
                  <c:v>29.625483899022271</c:v>
                </c:pt>
                <c:pt idx="21">
                  <c:v>31.950413862774521</c:v>
                </c:pt>
                <c:pt idx="22">
                  <c:v>35.884698373181152</c:v>
                </c:pt>
                <c:pt idx="23">
                  <c:v>39.766476948080729</c:v>
                </c:pt>
                <c:pt idx="24">
                  <c:v>43.561142143352683</c:v>
                </c:pt>
                <c:pt idx="25">
                  <c:v>45.333716729816494</c:v>
                </c:pt>
                <c:pt idx="26">
                  <c:v>45.638847849173402</c:v>
                </c:pt>
                <c:pt idx="27">
                  <c:v>49.937952523405002</c:v>
                </c:pt>
                <c:pt idx="28">
                  <c:v>57.235921833588606</c:v>
                </c:pt>
                <c:pt idx="29">
                  <c:v>61.722586251671743</c:v>
                </c:pt>
                <c:pt idx="30">
                  <c:v>65.308651101875242</c:v>
                </c:pt>
                <c:pt idx="31">
                  <c:v>70.175523765034541</c:v>
                </c:pt>
                <c:pt idx="32">
                  <c:v>77.474819861976783</c:v>
                </c:pt>
                <c:pt idx="33">
                  <c:v>87.590457019740384</c:v>
                </c:pt>
                <c:pt idx="34">
                  <c:v>89.35201577372446</c:v>
                </c:pt>
                <c:pt idx="35">
                  <c:v>90.820128862442601</c:v>
                </c:pt>
                <c:pt idx="36">
                  <c:v>97.021869364066816</c:v>
                </c:pt>
                <c:pt idx="37">
                  <c:v>105.5191247105908</c:v>
                </c:pt>
                <c:pt idx="38">
                  <c:v>111.50774589673452</c:v>
                </c:pt>
                <c:pt idx="39">
                  <c:v>119.58040230943614</c:v>
                </c:pt>
                <c:pt idx="40">
                  <c:v>133.38487693311544</c:v>
                </c:pt>
                <c:pt idx="41">
                  <c:v>146.13793239226763</c:v>
                </c:pt>
                <c:pt idx="42">
                  <c:v>172.4730576192508</c:v>
                </c:pt>
                <c:pt idx="43">
                  <c:v>172.4730576192508</c:v>
                </c:pt>
                <c:pt idx="44">
                  <c:v>172.49498933145026</c:v>
                </c:pt>
                <c:pt idx="45">
                  <c:v>188.82731113324525</c:v>
                </c:pt>
                <c:pt idx="46">
                  <c:v>189.76882079986817</c:v>
                </c:pt>
                <c:pt idx="47">
                  <c:v>197.34054894829322</c:v>
                </c:pt>
                <c:pt idx="48">
                  <c:v>197.74658515301624</c:v>
                </c:pt>
                <c:pt idx="49">
                  <c:v>198.2247477773744</c:v>
                </c:pt>
                <c:pt idx="50">
                  <c:v>200.29564100038203</c:v>
                </c:pt>
                <c:pt idx="51">
                  <c:v>201.86443407561976</c:v>
                </c:pt>
                <c:pt idx="52">
                  <c:v>203.79872334242418</c:v>
                </c:pt>
                <c:pt idx="53">
                  <c:v>209.1216890943823</c:v>
                </c:pt>
              </c:numCache>
            </c:numRef>
          </c:xVal>
          <c:yVal>
            <c:numRef>
              <c:f>BOLZ1!$O$5:$O$58</c:f>
              <c:numCache>
                <c:formatCode>General</c:formatCode>
                <c:ptCount val="54"/>
                <c:pt idx="0">
                  <c:v>4.6070000000000002</c:v>
                </c:pt>
                <c:pt idx="1">
                  <c:v>4.4809999999999999</c:v>
                </c:pt>
                <c:pt idx="2">
                  <c:v>4.4809999999999999</c:v>
                </c:pt>
                <c:pt idx="3">
                  <c:v>3.0950000000000002</c:v>
                </c:pt>
                <c:pt idx="4">
                  <c:v>1.7710000000000001</c:v>
                </c:pt>
                <c:pt idx="5">
                  <c:v>1.7770000000000001</c:v>
                </c:pt>
                <c:pt idx="6">
                  <c:v>1.1759999999999999</c:v>
                </c:pt>
                <c:pt idx="7">
                  <c:v>1.1819999999999999</c:v>
                </c:pt>
                <c:pt idx="8">
                  <c:v>0.29499999999999993</c:v>
                </c:pt>
                <c:pt idx="9">
                  <c:v>0.30600000000000005</c:v>
                </c:pt>
                <c:pt idx="10">
                  <c:v>-0.29099999999999993</c:v>
                </c:pt>
                <c:pt idx="11">
                  <c:v>-0.28200000000000003</c:v>
                </c:pt>
                <c:pt idx="12">
                  <c:v>-0.30499999999999994</c:v>
                </c:pt>
                <c:pt idx="13">
                  <c:v>-0.31899999999999995</c:v>
                </c:pt>
                <c:pt idx="14">
                  <c:v>-0.42700000000000005</c:v>
                </c:pt>
                <c:pt idx="15">
                  <c:v>-0.45100000000000007</c:v>
                </c:pt>
                <c:pt idx="16">
                  <c:v>-0.504</c:v>
                </c:pt>
                <c:pt idx="17">
                  <c:v>-0.60999999999999988</c:v>
                </c:pt>
                <c:pt idx="18">
                  <c:v>-0.63099999999999978</c:v>
                </c:pt>
                <c:pt idx="19">
                  <c:v>-0.70100000000000007</c:v>
                </c:pt>
                <c:pt idx="20">
                  <c:v>-0.71</c:v>
                </c:pt>
                <c:pt idx="21">
                  <c:v>-0.6080000000000001</c:v>
                </c:pt>
                <c:pt idx="22">
                  <c:v>-0.40199999999999991</c:v>
                </c:pt>
                <c:pt idx="23">
                  <c:v>-0.22699999999999987</c:v>
                </c:pt>
                <c:pt idx="24">
                  <c:v>-6.0000000000000053E-3</c:v>
                </c:pt>
                <c:pt idx="25">
                  <c:v>0</c:v>
                </c:pt>
                <c:pt idx="26">
                  <c:v>0</c:v>
                </c:pt>
                <c:pt idx="27">
                  <c:v>0.3600000000000001</c:v>
                </c:pt>
                <c:pt idx="28">
                  <c:v>0.47700000000000009</c:v>
                </c:pt>
                <c:pt idx="29">
                  <c:v>0.40400000000000014</c:v>
                </c:pt>
                <c:pt idx="30">
                  <c:v>0.43900000000000006</c:v>
                </c:pt>
                <c:pt idx="31">
                  <c:v>0.8600000000000001</c:v>
                </c:pt>
                <c:pt idx="32">
                  <c:v>1.282</c:v>
                </c:pt>
                <c:pt idx="33">
                  <c:v>1.4790000000000001</c:v>
                </c:pt>
                <c:pt idx="34">
                  <c:v>1.7200000000000002</c:v>
                </c:pt>
                <c:pt idx="35">
                  <c:v>1.5430000000000001</c:v>
                </c:pt>
                <c:pt idx="36">
                  <c:v>1.5860000000000001</c:v>
                </c:pt>
                <c:pt idx="37">
                  <c:v>1.6540000000000001</c:v>
                </c:pt>
                <c:pt idx="38">
                  <c:v>1.905</c:v>
                </c:pt>
                <c:pt idx="39">
                  <c:v>1.9650000000000001</c:v>
                </c:pt>
                <c:pt idx="40">
                  <c:v>1.909</c:v>
                </c:pt>
                <c:pt idx="41">
                  <c:v>1.786</c:v>
                </c:pt>
                <c:pt idx="42">
                  <c:v>1.0820000000000001</c:v>
                </c:pt>
                <c:pt idx="43">
                  <c:v>1.0820000000000001</c:v>
                </c:pt>
                <c:pt idx="44">
                  <c:v>1.0910000000000002</c:v>
                </c:pt>
                <c:pt idx="45">
                  <c:v>1.3120000000000001</c:v>
                </c:pt>
                <c:pt idx="46">
                  <c:v>1.5980000000000001</c:v>
                </c:pt>
                <c:pt idx="47">
                  <c:v>1.641</c:v>
                </c:pt>
                <c:pt idx="48">
                  <c:v>1.5630000000000002</c:v>
                </c:pt>
                <c:pt idx="49">
                  <c:v>1.6180000000000001</c:v>
                </c:pt>
                <c:pt idx="50">
                  <c:v>2.173</c:v>
                </c:pt>
                <c:pt idx="51">
                  <c:v>1.5390000000000001</c:v>
                </c:pt>
                <c:pt idx="52">
                  <c:v>2.133</c:v>
                </c:pt>
                <c:pt idx="53">
                  <c:v>3.298</c:v>
                </c:pt>
              </c:numCache>
            </c:numRef>
          </c:yVal>
          <c:smooth val="1"/>
        </c:ser>
        <c:axId val="49158016"/>
        <c:axId val="49164288"/>
      </c:scatterChart>
      <c:valAx>
        <c:axId val="49158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leftbank-most point (m)</a:t>
                </a:r>
              </a:p>
            </c:rich>
          </c:tx>
          <c:layout/>
        </c:title>
        <c:numFmt formatCode="General" sourceLinked="1"/>
        <c:tickLblPos val="nextTo"/>
        <c:crossAx val="49164288"/>
        <c:crosses val="autoZero"/>
        <c:crossBetween val="midCat"/>
      </c:valAx>
      <c:valAx>
        <c:axId val="4916428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Height above water surface (m)</a:t>
                </a:r>
              </a:p>
            </c:rich>
          </c:tx>
          <c:layout/>
        </c:title>
        <c:numFmt formatCode="General" sourceLinked="1"/>
        <c:tickLblPos val="nextTo"/>
        <c:crossAx val="49158016"/>
        <c:crosses val="autoZero"/>
        <c:crossBetween val="midCat"/>
      </c:valAx>
      <c:spPr>
        <a:noFill/>
        <a:ln w="25400">
          <a:noFill/>
        </a:ln>
      </c:spPr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ISLA1</a:t>
            </a:r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xVal>
            <c:numRef>
              <c:f>ISLA1!$K$5:$K$186</c:f>
              <c:numCache>
                <c:formatCode>General</c:formatCode>
                <c:ptCount val="182"/>
                <c:pt idx="0">
                  <c:v>0</c:v>
                </c:pt>
                <c:pt idx="1">
                  <c:v>3.7392082477994677</c:v>
                </c:pt>
                <c:pt idx="2">
                  <c:v>5.0325033101051417</c:v>
                </c:pt>
                <c:pt idx="3">
                  <c:v>6.0636481245728646</c:v>
                </c:pt>
                <c:pt idx="4">
                  <c:v>7.3244608935482916</c:v>
                </c:pt>
                <c:pt idx="5">
                  <c:v>7.5502916719909194</c:v>
                </c:pt>
                <c:pt idx="6">
                  <c:v>8.0306267955656949</c:v>
                </c:pt>
                <c:pt idx="7">
                  <c:v>8.6679674421105801</c:v>
                </c:pt>
                <c:pt idx="8">
                  <c:v>9.3377726874715563</c:v>
                </c:pt>
                <c:pt idx="9">
                  <c:v>9.7476034515099172</c:v>
                </c:pt>
                <c:pt idx="10">
                  <c:v>10.816839865485974</c:v>
                </c:pt>
                <c:pt idx="11">
                  <c:v>11.855807247512246</c:v>
                </c:pt>
                <c:pt idx="12">
                  <c:v>12.878398398668708</c:v>
                </c:pt>
                <c:pt idx="13">
                  <c:v>13.71837262506466</c:v>
                </c:pt>
                <c:pt idx="14">
                  <c:v>14.584726686734029</c:v>
                </c:pt>
                <c:pt idx="15">
                  <c:v>15.473326105992101</c:v>
                </c:pt>
                <c:pt idx="16">
                  <c:v>16.317625837977971</c:v>
                </c:pt>
                <c:pt idx="17">
                  <c:v>17.013965264612921</c:v>
                </c:pt>
                <c:pt idx="18">
                  <c:v>17.768287656673238</c:v>
                </c:pt>
                <c:pt idx="19">
                  <c:v>18.295291444824329</c:v>
                </c:pt>
                <c:pt idx="20">
                  <c:v>19.007890408948981</c:v>
                </c:pt>
                <c:pt idx="21">
                  <c:v>19.535844089982788</c:v>
                </c:pt>
                <c:pt idx="22">
                  <c:v>20.39827148341169</c:v>
                </c:pt>
                <c:pt idx="23">
                  <c:v>21.648050216111983</c:v>
                </c:pt>
                <c:pt idx="24">
                  <c:v>23.630151789118031</c:v>
                </c:pt>
                <c:pt idx="25">
                  <c:v>27.465960586145911</c:v>
                </c:pt>
                <c:pt idx="26">
                  <c:v>36.228322647059542</c:v>
                </c:pt>
                <c:pt idx="27">
                  <c:v>54.178160017170683</c:v>
                </c:pt>
                <c:pt idx="28">
                  <c:v>84.952449089466484</c:v>
                </c:pt>
                <c:pt idx="29">
                  <c:v>121.75622396327975</c:v>
                </c:pt>
                <c:pt idx="30">
                  <c:v>139.80387779456245</c:v>
                </c:pt>
                <c:pt idx="31">
                  <c:v>148.33349184551125</c:v>
                </c:pt>
                <c:pt idx="32">
                  <c:v>152.27412292958002</c:v>
                </c:pt>
                <c:pt idx="33">
                  <c:v>154.0957235255805</c:v>
                </c:pt>
                <c:pt idx="34">
                  <c:v>155.39708073897921</c:v>
                </c:pt>
                <c:pt idx="35">
                  <c:v>156.5595274232515</c:v>
                </c:pt>
                <c:pt idx="36">
                  <c:v>157.04429237910173</c:v>
                </c:pt>
                <c:pt idx="37">
                  <c:v>157.96915210777928</c:v>
                </c:pt>
                <c:pt idx="38">
                  <c:v>159.155900724785</c:v>
                </c:pt>
                <c:pt idx="39">
                  <c:v>160.49438773659264</c:v>
                </c:pt>
                <c:pt idx="40">
                  <c:v>161.74231914826649</c:v>
                </c:pt>
                <c:pt idx="41">
                  <c:v>163.06205931185221</c:v>
                </c:pt>
                <c:pt idx="42">
                  <c:v>164.34523781585713</c:v>
                </c:pt>
                <c:pt idx="43">
                  <c:v>165.7528175514353</c:v>
                </c:pt>
                <c:pt idx="44">
                  <c:v>167.39469807601174</c:v>
                </c:pt>
                <c:pt idx="45">
                  <c:v>168.53819522935487</c:v>
                </c:pt>
                <c:pt idx="46">
                  <c:v>169.57708649970044</c:v>
                </c:pt>
                <c:pt idx="47">
                  <c:v>170.76179372359204</c:v>
                </c:pt>
                <c:pt idx="48">
                  <c:v>172.08210391892098</c:v>
                </c:pt>
                <c:pt idx="49">
                  <c:v>173.42231938948564</c:v>
                </c:pt>
                <c:pt idx="50">
                  <c:v>174.83893707568737</c:v>
                </c:pt>
                <c:pt idx="51">
                  <c:v>176.22887917491661</c:v>
                </c:pt>
                <c:pt idx="52">
                  <c:v>177.60100227400923</c:v>
                </c:pt>
                <c:pt idx="53">
                  <c:v>179.39546964684354</c:v>
                </c:pt>
                <c:pt idx="54">
                  <c:v>180.94260969498788</c:v>
                </c:pt>
                <c:pt idx="55">
                  <c:v>182.36769184278563</c:v>
                </c:pt>
                <c:pt idx="56">
                  <c:v>184.05133766424717</c:v>
                </c:pt>
                <c:pt idx="57">
                  <c:v>185.59663562065131</c:v>
                </c:pt>
                <c:pt idx="58">
                  <c:v>186.79712369307489</c:v>
                </c:pt>
                <c:pt idx="59">
                  <c:v>188.04365073266166</c:v>
                </c:pt>
                <c:pt idx="60">
                  <c:v>189.3732835963672</c:v>
                </c:pt>
                <c:pt idx="61">
                  <c:v>190.4147577979623</c:v>
                </c:pt>
                <c:pt idx="62">
                  <c:v>191.657064456538</c:v>
                </c:pt>
                <c:pt idx="63">
                  <c:v>193.077259537808</c:v>
                </c:pt>
                <c:pt idx="64">
                  <c:v>194.16023688148763</c:v>
                </c:pt>
                <c:pt idx="65">
                  <c:v>195.28016307078786</c:v>
                </c:pt>
                <c:pt idx="66">
                  <c:v>196.3302086807067</c:v>
                </c:pt>
                <c:pt idx="67">
                  <c:v>197.3317327630437</c:v>
                </c:pt>
                <c:pt idx="68">
                  <c:v>198.29004642488121</c:v>
                </c:pt>
                <c:pt idx="69">
                  <c:v>199.99970869030233</c:v>
                </c:pt>
                <c:pt idx="70">
                  <c:v>201.10477384268927</c:v>
                </c:pt>
                <c:pt idx="71">
                  <c:v>215.91065616645966</c:v>
                </c:pt>
                <c:pt idx="72">
                  <c:v>216.4924877177923</c:v>
                </c:pt>
                <c:pt idx="73">
                  <c:v>217.93465943178808</c:v>
                </c:pt>
                <c:pt idx="74">
                  <c:v>220.82474164011904</c:v>
                </c:pt>
                <c:pt idx="75">
                  <c:v>222.55388776824788</c:v>
                </c:pt>
                <c:pt idx="76">
                  <c:v>224.57168820868813</c:v>
                </c:pt>
                <c:pt idx="77">
                  <c:v>225.67458105673768</c:v>
                </c:pt>
                <c:pt idx="78">
                  <c:v>226.514190698563</c:v>
                </c:pt>
                <c:pt idx="79">
                  <c:v>227.95682725504338</c:v>
                </c:pt>
                <c:pt idx="80">
                  <c:v>229.08458457006066</c:v>
                </c:pt>
                <c:pt idx="81">
                  <c:v>230.1145515564393</c:v>
                </c:pt>
                <c:pt idx="82">
                  <c:v>232.04945076438355</c:v>
                </c:pt>
                <c:pt idx="83">
                  <c:v>236.34492717577172</c:v>
                </c:pt>
                <c:pt idx="84">
                  <c:v>244.26817628387471</c:v>
                </c:pt>
                <c:pt idx="85">
                  <c:v>246.27201510496383</c:v>
                </c:pt>
                <c:pt idx="86">
                  <c:v>250.15144005132865</c:v>
                </c:pt>
                <c:pt idx="87">
                  <c:v>251.8970314064145</c:v>
                </c:pt>
                <c:pt idx="88">
                  <c:v>252.8532097346507</c:v>
                </c:pt>
                <c:pt idx="89">
                  <c:v>254.2032215362961</c:v>
                </c:pt>
                <c:pt idx="90">
                  <c:v>255.07275917382657</c:v>
                </c:pt>
                <c:pt idx="91">
                  <c:v>256.31111908863272</c:v>
                </c:pt>
                <c:pt idx="92">
                  <c:v>258.06996222385021</c:v>
                </c:pt>
                <c:pt idx="93">
                  <c:v>260.19672013065775</c:v>
                </c:pt>
                <c:pt idx="94">
                  <c:v>262.04913816017444</c:v>
                </c:pt>
                <c:pt idx="95">
                  <c:v>263.93369502949702</c:v>
                </c:pt>
                <c:pt idx="96">
                  <c:v>266.10452889249621</c:v>
                </c:pt>
                <c:pt idx="97">
                  <c:v>268.37979129022932</c:v>
                </c:pt>
                <c:pt idx="98">
                  <c:v>270.57182547290807</c:v>
                </c:pt>
                <c:pt idx="99">
                  <c:v>272.58033121794722</c:v>
                </c:pt>
                <c:pt idx="100">
                  <c:v>274.45458534426137</c:v>
                </c:pt>
                <c:pt idx="101">
                  <c:v>275.96670175372429</c:v>
                </c:pt>
                <c:pt idx="102">
                  <c:v>277.56395152055069</c:v>
                </c:pt>
                <c:pt idx="103">
                  <c:v>278.98580693421474</c:v>
                </c:pt>
                <c:pt idx="104">
                  <c:v>280.31153397494427</c:v>
                </c:pt>
                <c:pt idx="105">
                  <c:v>280.40711389254159</c:v>
                </c:pt>
                <c:pt idx="106">
                  <c:v>280.90652641245754</c:v>
                </c:pt>
                <c:pt idx="107">
                  <c:v>281.28962706033957</c:v>
                </c:pt>
                <c:pt idx="108">
                  <c:v>281.71347674815252</c:v>
                </c:pt>
                <c:pt idx="109">
                  <c:v>282.24921729633957</c:v>
                </c:pt>
                <c:pt idx="110">
                  <c:v>282.7815623242484</c:v>
                </c:pt>
                <c:pt idx="111">
                  <c:v>283.431627380593</c:v>
                </c:pt>
                <c:pt idx="112">
                  <c:v>284.90131532386692</c:v>
                </c:pt>
                <c:pt idx="113">
                  <c:v>286.9389426140101</c:v>
                </c:pt>
                <c:pt idx="114">
                  <c:v>289.22269006165357</c:v>
                </c:pt>
                <c:pt idx="115">
                  <c:v>292.93513902919904</c:v>
                </c:pt>
                <c:pt idx="116">
                  <c:v>301.19850697347374</c:v>
                </c:pt>
                <c:pt idx="117">
                  <c:v>307.09408807079723</c:v>
                </c:pt>
                <c:pt idx="118">
                  <c:v>312.13569097241003</c:v>
                </c:pt>
                <c:pt idx="119">
                  <c:v>313.9334187457053</c:v>
                </c:pt>
                <c:pt idx="120">
                  <c:v>314.67443207542431</c:v>
                </c:pt>
                <c:pt idx="121">
                  <c:v>315.82300908855797</c:v>
                </c:pt>
                <c:pt idx="122">
                  <c:v>316.80315397922504</c:v>
                </c:pt>
                <c:pt idx="123">
                  <c:v>318.28732970875683</c:v>
                </c:pt>
                <c:pt idx="124">
                  <c:v>320.55811270068904</c:v>
                </c:pt>
                <c:pt idx="125">
                  <c:v>323.3882203715113</c:v>
                </c:pt>
                <c:pt idx="126">
                  <c:v>325.94975258528444</c:v>
                </c:pt>
                <c:pt idx="127">
                  <c:v>328.0226342071673</c:v>
                </c:pt>
                <c:pt idx="128">
                  <c:v>329.9379033404847</c:v>
                </c:pt>
                <c:pt idx="129">
                  <c:v>331.58359513266771</c:v>
                </c:pt>
                <c:pt idx="130">
                  <c:v>332.81852450253007</c:v>
                </c:pt>
                <c:pt idx="131">
                  <c:v>333.95271779656042</c:v>
                </c:pt>
                <c:pt idx="132">
                  <c:v>334.91710853368886</c:v>
                </c:pt>
                <c:pt idx="133">
                  <c:v>336.94992386919728</c:v>
                </c:pt>
                <c:pt idx="134">
                  <c:v>338.62629375206257</c:v>
                </c:pt>
                <c:pt idx="135">
                  <c:v>340.99958730074951</c:v>
                </c:pt>
                <c:pt idx="136">
                  <c:v>342.97127797041327</c:v>
                </c:pt>
                <c:pt idx="137">
                  <c:v>343.90593864891036</c:v>
                </c:pt>
                <c:pt idx="138">
                  <c:v>344.78235793789651</c:v>
                </c:pt>
                <c:pt idx="139">
                  <c:v>345.92188424083338</c:v>
                </c:pt>
                <c:pt idx="140">
                  <c:v>347.45006315174328</c:v>
                </c:pt>
                <c:pt idx="141">
                  <c:v>348.95109991662747</c:v>
                </c:pt>
                <c:pt idx="142">
                  <c:v>349.85009346384146</c:v>
                </c:pt>
                <c:pt idx="143">
                  <c:v>350.86990559283947</c:v>
                </c:pt>
                <c:pt idx="144">
                  <c:v>351.95264591320841</c:v>
                </c:pt>
                <c:pt idx="145">
                  <c:v>352.92011820870215</c:v>
                </c:pt>
                <c:pt idx="146">
                  <c:v>354.95139637317561</c:v>
                </c:pt>
                <c:pt idx="147">
                  <c:v>356.84860099217315</c:v>
                </c:pt>
                <c:pt idx="148">
                  <c:v>359.02150689917903</c:v>
                </c:pt>
                <c:pt idx="149">
                  <c:v>361.05275441201906</c:v>
                </c:pt>
                <c:pt idx="150">
                  <c:v>363.81010411809564</c:v>
                </c:pt>
                <c:pt idx="151">
                  <c:v>367.05581518045238</c:v>
                </c:pt>
                <c:pt idx="152">
                  <c:v>370.91505306009839</c:v>
                </c:pt>
                <c:pt idx="153">
                  <c:v>375.39890460343531</c:v>
                </c:pt>
                <c:pt idx="154">
                  <c:v>380.13404427618343</c:v>
                </c:pt>
                <c:pt idx="155">
                  <c:v>388.23862045238764</c:v>
                </c:pt>
                <c:pt idx="156">
                  <c:v>392.21469080449856</c:v>
                </c:pt>
                <c:pt idx="157">
                  <c:v>394.35487832127109</c:v>
                </c:pt>
                <c:pt idx="158">
                  <c:v>395.16520856576324</c:v>
                </c:pt>
                <c:pt idx="159">
                  <c:v>396.1145520919008</c:v>
                </c:pt>
                <c:pt idx="160">
                  <c:v>397.21044843936221</c:v>
                </c:pt>
                <c:pt idx="161">
                  <c:v>398.5325931012195</c:v>
                </c:pt>
                <c:pt idx="162">
                  <c:v>399.56826600172531</c:v>
                </c:pt>
                <c:pt idx="163">
                  <c:v>399.64373860187175</c:v>
                </c:pt>
                <c:pt idx="164">
                  <c:v>400.64433677286934</c:v>
                </c:pt>
                <c:pt idx="165">
                  <c:v>402.22278780647503</c:v>
                </c:pt>
                <c:pt idx="166">
                  <c:v>403.18772179436894</c:v>
                </c:pt>
                <c:pt idx="167">
                  <c:v>405.22231231044702</c:v>
                </c:pt>
                <c:pt idx="168">
                  <c:v>409.3022895027467</c:v>
                </c:pt>
                <c:pt idx="169">
                  <c:v>411.19090572205175</c:v>
                </c:pt>
                <c:pt idx="170">
                  <c:v>413.32132208519289</c:v>
                </c:pt>
                <c:pt idx="171">
                  <c:v>414.28901005224441</c:v>
                </c:pt>
                <c:pt idx="172">
                  <c:v>415.47068569244158</c:v>
                </c:pt>
                <c:pt idx="173">
                  <c:v>415.47280097939688</c:v>
                </c:pt>
                <c:pt idx="174">
                  <c:v>415.9881366148461</c:v>
                </c:pt>
                <c:pt idx="175">
                  <c:v>416.8091872791988</c:v>
                </c:pt>
                <c:pt idx="176">
                  <c:v>417.31972577099839</c:v>
                </c:pt>
                <c:pt idx="177">
                  <c:v>417.92047057200784</c:v>
                </c:pt>
                <c:pt idx="178">
                  <c:v>419.62074669235051</c:v>
                </c:pt>
                <c:pt idx="179">
                  <c:v>420.45498534077376</c:v>
                </c:pt>
                <c:pt idx="180">
                  <c:v>422.40540978355966</c:v>
                </c:pt>
                <c:pt idx="181">
                  <c:v>423.77084090432493</c:v>
                </c:pt>
              </c:numCache>
            </c:numRef>
          </c:xVal>
          <c:yVal>
            <c:numRef>
              <c:f>ISLA1!$L$5:$L$186</c:f>
              <c:numCache>
                <c:formatCode>General</c:formatCode>
                <c:ptCount val="182"/>
                <c:pt idx="0">
                  <c:v>1.3240000000000001</c:v>
                </c:pt>
                <c:pt idx="1">
                  <c:v>1.4999999999999999E-2</c:v>
                </c:pt>
                <c:pt idx="2">
                  <c:v>-0.14000000000000001</c:v>
                </c:pt>
                <c:pt idx="3">
                  <c:v>-0.308</c:v>
                </c:pt>
                <c:pt idx="4">
                  <c:v>-0.375</c:v>
                </c:pt>
                <c:pt idx="5">
                  <c:v>-0.46200000000000002</c:v>
                </c:pt>
                <c:pt idx="6">
                  <c:v>-0.44500000000000001</c:v>
                </c:pt>
                <c:pt idx="7">
                  <c:v>-0.36799999999999999</c:v>
                </c:pt>
                <c:pt idx="8">
                  <c:v>-0.438</c:v>
                </c:pt>
                <c:pt idx="9">
                  <c:v>-0.48</c:v>
                </c:pt>
                <c:pt idx="10">
                  <c:v>-0.41899999999999998</c:v>
                </c:pt>
                <c:pt idx="11">
                  <c:v>-0.44</c:v>
                </c:pt>
                <c:pt idx="12">
                  <c:v>-0.45100000000000001</c:v>
                </c:pt>
                <c:pt idx="13">
                  <c:v>-0.48199999999999998</c:v>
                </c:pt>
                <c:pt idx="14">
                  <c:v>-0.40799999999999997</c:v>
                </c:pt>
                <c:pt idx="15">
                  <c:v>-0.47199999999999998</c:v>
                </c:pt>
                <c:pt idx="16">
                  <c:v>-0.45200000000000001</c:v>
                </c:pt>
                <c:pt idx="17">
                  <c:v>-0.47199999999999998</c:v>
                </c:pt>
                <c:pt idx="18">
                  <c:v>-0.42899999999999999</c:v>
                </c:pt>
                <c:pt idx="19">
                  <c:v>-0.41299999999999998</c:v>
                </c:pt>
                <c:pt idx="20">
                  <c:v>-0.38600000000000001</c:v>
                </c:pt>
                <c:pt idx="21">
                  <c:v>-0.34100000000000003</c:v>
                </c:pt>
                <c:pt idx="22">
                  <c:v>-0.153</c:v>
                </c:pt>
                <c:pt idx="23">
                  <c:v>0.252</c:v>
                </c:pt>
                <c:pt idx="24">
                  <c:v>0.38</c:v>
                </c:pt>
                <c:pt idx="25">
                  <c:v>0.59499999999999997</c:v>
                </c:pt>
                <c:pt idx="26">
                  <c:v>0.52100000000000002</c:v>
                </c:pt>
                <c:pt idx="27">
                  <c:v>0.53400000000000003</c:v>
                </c:pt>
                <c:pt idx="28">
                  <c:v>0.80700000000000005</c:v>
                </c:pt>
                <c:pt idx="29">
                  <c:v>0.24</c:v>
                </c:pt>
                <c:pt idx="30">
                  <c:v>8.2000000000000003E-2</c:v>
                </c:pt>
                <c:pt idx="31">
                  <c:v>-0.1</c:v>
                </c:pt>
                <c:pt idx="32">
                  <c:v>-0.19800000000000001</c:v>
                </c:pt>
                <c:pt idx="33">
                  <c:v>-0.19800000000000001</c:v>
                </c:pt>
                <c:pt idx="34">
                  <c:v>-0.23899999999999999</c:v>
                </c:pt>
                <c:pt idx="35">
                  <c:v>-0.26100000000000001</c:v>
                </c:pt>
                <c:pt idx="36">
                  <c:v>-0.27</c:v>
                </c:pt>
                <c:pt idx="37">
                  <c:v>-0.317</c:v>
                </c:pt>
                <c:pt idx="38">
                  <c:v>-0.34699999999999998</c:v>
                </c:pt>
                <c:pt idx="39">
                  <c:v>-0.31</c:v>
                </c:pt>
                <c:pt idx="40">
                  <c:v>-0.34499999999999997</c:v>
                </c:pt>
                <c:pt idx="41">
                  <c:v>-0.37</c:v>
                </c:pt>
                <c:pt idx="42">
                  <c:v>-0.41799999999999998</c:v>
                </c:pt>
                <c:pt idx="43">
                  <c:v>-0.36799999999999999</c:v>
                </c:pt>
                <c:pt idx="44">
                  <c:v>-0.434</c:v>
                </c:pt>
                <c:pt idx="45">
                  <c:v>-0.45400000000000001</c:v>
                </c:pt>
                <c:pt idx="46">
                  <c:v>-0.5</c:v>
                </c:pt>
                <c:pt idx="47">
                  <c:v>-0.496</c:v>
                </c:pt>
                <c:pt idx="48">
                  <c:v>-0.50600000000000001</c:v>
                </c:pt>
                <c:pt idx="49">
                  <c:v>-0.51</c:v>
                </c:pt>
                <c:pt idx="50">
                  <c:v>-0.53600000000000003</c:v>
                </c:pt>
                <c:pt idx="51">
                  <c:v>-0.57199999999999995</c:v>
                </c:pt>
                <c:pt idx="52">
                  <c:v>-0.60099999999999998</c:v>
                </c:pt>
                <c:pt idx="53">
                  <c:v>-0.62</c:v>
                </c:pt>
                <c:pt idx="54">
                  <c:v>-0.59</c:v>
                </c:pt>
                <c:pt idx="55">
                  <c:v>-0.68</c:v>
                </c:pt>
                <c:pt idx="56">
                  <c:v>-0.66800000000000004</c:v>
                </c:pt>
                <c:pt idx="57">
                  <c:v>-0.68200000000000005</c:v>
                </c:pt>
                <c:pt idx="58">
                  <c:v>-0.66800000000000004</c:v>
                </c:pt>
                <c:pt idx="59">
                  <c:v>-0.67500000000000004</c:v>
                </c:pt>
                <c:pt idx="60">
                  <c:v>-0.67300000000000004</c:v>
                </c:pt>
                <c:pt idx="61">
                  <c:v>-0.67300000000000004</c:v>
                </c:pt>
                <c:pt idx="62">
                  <c:v>-0.71499999999999997</c:v>
                </c:pt>
                <c:pt idx="63">
                  <c:v>-0.81</c:v>
                </c:pt>
                <c:pt idx="64">
                  <c:v>-0.86</c:v>
                </c:pt>
                <c:pt idx="65">
                  <c:v>-0.97599999999999998</c:v>
                </c:pt>
                <c:pt idx="66">
                  <c:v>-1.0289999999999999</c:v>
                </c:pt>
                <c:pt idx="67">
                  <c:v>-1.091</c:v>
                </c:pt>
                <c:pt idx="68">
                  <c:v>-1.1140000000000001</c:v>
                </c:pt>
                <c:pt idx="69">
                  <c:v>-1.097</c:v>
                </c:pt>
                <c:pt idx="70">
                  <c:v>-1.1819999999999999</c:v>
                </c:pt>
                <c:pt idx="71">
                  <c:v>-1.2689999999999999</c:v>
                </c:pt>
                <c:pt idx="72">
                  <c:v>-1.1180000000000001</c:v>
                </c:pt>
                <c:pt idx="73">
                  <c:v>-1.073</c:v>
                </c:pt>
                <c:pt idx="74">
                  <c:v>-1.004</c:v>
                </c:pt>
                <c:pt idx="75">
                  <c:v>-0.96399999999999997</c:v>
                </c:pt>
                <c:pt idx="76">
                  <c:v>-0.875</c:v>
                </c:pt>
                <c:pt idx="77">
                  <c:v>-0.71</c:v>
                </c:pt>
                <c:pt idx="78">
                  <c:v>-0.58799999999999997</c:v>
                </c:pt>
                <c:pt idx="79">
                  <c:v>-0.443</c:v>
                </c:pt>
                <c:pt idx="80">
                  <c:v>-0.32800000000000001</c:v>
                </c:pt>
                <c:pt idx="81">
                  <c:v>-0.24299999999999999</c:v>
                </c:pt>
                <c:pt idx="82">
                  <c:v>-6.4000000000000001E-2</c:v>
                </c:pt>
                <c:pt idx="83">
                  <c:v>0.13400000000000001</c:v>
                </c:pt>
                <c:pt idx="84">
                  <c:v>-2.5000000000000001E-2</c:v>
                </c:pt>
                <c:pt idx="85">
                  <c:v>-8.2000000000000003E-2</c:v>
                </c:pt>
                <c:pt idx="86">
                  <c:v>-0.16200000000000001</c:v>
                </c:pt>
                <c:pt idx="87">
                  <c:v>-0.17199999999999999</c:v>
                </c:pt>
                <c:pt idx="88">
                  <c:v>-0.188</c:v>
                </c:pt>
                <c:pt idx="89">
                  <c:v>-0.219</c:v>
                </c:pt>
                <c:pt idx="90">
                  <c:v>-0.24399999999999999</c:v>
                </c:pt>
                <c:pt idx="91">
                  <c:v>-0.27500000000000002</c:v>
                </c:pt>
                <c:pt idx="92">
                  <c:v>-0.28799999999999998</c:v>
                </c:pt>
                <c:pt idx="93">
                  <c:v>-0.29199999999999998</c:v>
                </c:pt>
                <c:pt idx="94">
                  <c:v>-0.32900000000000001</c:v>
                </c:pt>
                <c:pt idx="95">
                  <c:v>-0.315</c:v>
                </c:pt>
                <c:pt idx="96">
                  <c:v>-0.33</c:v>
                </c:pt>
                <c:pt idx="97">
                  <c:v>-0.32500000000000001</c:v>
                </c:pt>
                <c:pt idx="98">
                  <c:v>-0.34799999999999998</c:v>
                </c:pt>
                <c:pt idx="99">
                  <c:v>-0.38100000000000001</c:v>
                </c:pt>
                <c:pt idx="100">
                  <c:v>-0.40799999999999997</c:v>
                </c:pt>
                <c:pt idx="101">
                  <c:v>-0.44400000000000001</c:v>
                </c:pt>
                <c:pt idx="102">
                  <c:v>-0.45300000000000001</c:v>
                </c:pt>
                <c:pt idx="103">
                  <c:v>-0.53600000000000003</c:v>
                </c:pt>
                <c:pt idx="104">
                  <c:v>-0.54900000000000004</c:v>
                </c:pt>
                <c:pt idx="105">
                  <c:v>-0.47399999999999998</c:v>
                </c:pt>
                <c:pt idx="106">
                  <c:v>-0.52700000000000002</c:v>
                </c:pt>
                <c:pt idx="107">
                  <c:v>-0.53700000000000003</c:v>
                </c:pt>
                <c:pt idx="108">
                  <c:v>-0.55100000000000005</c:v>
                </c:pt>
                <c:pt idx="109">
                  <c:v>-0.47499999999999998</c:v>
                </c:pt>
                <c:pt idx="110">
                  <c:v>-0.52400000000000002</c:v>
                </c:pt>
                <c:pt idx="111">
                  <c:v>-0.46600000000000003</c:v>
                </c:pt>
                <c:pt idx="112">
                  <c:v>-0.47299999999999998</c:v>
                </c:pt>
                <c:pt idx="113">
                  <c:v>-0.40600000000000003</c:v>
                </c:pt>
                <c:pt idx="114">
                  <c:v>-0.35299999999999998</c:v>
                </c:pt>
                <c:pt idx="115">
                  <c:v>-0.183</c:v>
                </c:pt>
                <c:pt idx="116">
                  <c:v>-0.06</c:v>
                </c:pt>
                <c:pt idx="117">
                  <c:v>-2.5000000000000001E-2</c:v>
                </c:pt>
                <c:pt idx="118">
                  <c:v>8.0000000000000002E-3</c:v>
                </c:pt>
                <c:pt idx="119">
                  <c:v>2.7E-2</c:v>
                </c:pt>
                <c:pt idx="120">
                  <c:v>-2E-3</c:v>
                </c:pt>
                <c:pt idx="121">
                  <c:v>-0.53400000000000003</c:v>
                </c:pt>
                <c:pt idx="122">
                  <c:v>-0.98</c:v>
                </c:pt>
                <c:pt idx="123">
                  <c:v>-1.1180000000000001</c:v>
                </c:pt>
                <c:pt idx="124">
                  <c:v>-1.0009999999999999</c:v>
                </c:pt>
                <c:pt idx="125">
                  <c:v>-0.84899999999999998</c:v>
                </c:pt>
                <c:pt idx="126">
                  <c:v>-0.84799999999999998</c:v>
                </c:pt>
                <c:pt idx="127">
                  <c:v>-0.85899999999999999</c:v>
                </c:pt>
                <c:pt idx="128">
                  <c:v>-0.76100000000000001</c:v>
                </c:pt>
                <c:pt idx="129">
                  <c:v>-0.7</c:v>
                </c:pt>
                <c:pt idx="130">
                  <c:v>-0.56399999999999995</c:v>
                </c:pt>
                <c:pt idx="131">
                  <c:v>-0.46100000000000002</c:v>
                </c:pt>
                <c:pt idx="132">
                  <c:v>-0.373</c:v>
                </c:pt>
                <c:pt idx="133">
                  <c:v>-0.34</c:v>
                </c:pt>
                <c:pt idx="134">
                  <c:v>-0.32800000000000001</c:v>
                </c:pt>
                <c:pt idx="135">
                  <c:v>-0.33500000000000002</c:v>
                </c:pt>
                <c:pt idx="136">
                  <c:v>-0.47199999999999998</c:v>
                </c:pt>
                <c:pt idx="137">
                  <c:v>-0.47599999999999998</c:v>
                </c:pt>
                <c:pt idx="138">
                  <c:v>-0.55300000000000005</c:v>
                </c:pt>
                <c:pt idx="139">
                  <c:v>-0.624</c:v>
                </c:pt>
                <c:pt idx="140">
                  <c:v>-0.751</c:v>
                </c:pt>
                <c:pt idx="141">
                  <c:v>-0.76400000000000001</c:v>
                </c:pt>
                <c:pt idx="142">
                  <c:v>-0.73199999999999998</c:v>
                </c:pt>
                <c:pt idx="143">
                  <c:v>-0.53800000000000003</c:v>
                </c:pt>
                <c:pt idx="144">
                  <c:v>-0.34699999999999998</c:v>
                </c:pt>
                <c:pt idx="145">
                  <c:v>-0.247</c:v>
                </c:pt>
                <c:pt idx="146">
                  <c:v>-0.219</c:v>
                </c:pt>
                <c:pt idx="147">
                  <c:v>-0.17899999999999999</c:v>
                </c:pt>
                <c:pt idx="148">
                  <c:v>-8.2000000000000003E-2</c:v>
                </c:pt>
                <c:pt idx="149">
                  <c:v>6.3E-2</c:v>
                </c:pt>
                <c:pt idx="150">
                  <c:v>9.5000000000000001E-2</c:v>
                </c:pt>
                <c:pt idx="151">
                  <c:v>0.24399999999999999</c:v>
                </c:pt>
                <c:pt idx="152">
                  <c:v>0.21199999999999999</c:v>
                </c:pt>
                <c:pt idx="153">
                  <c:v>0.26</c:v>
                </c:pt>
                <c:pt idx="154">
                  <c:v>0.22700000000000001</c:v>
                </c:pt>
                <c:pt idx="155">
                  <c:v>0.19800000000000001</c:v>
                </c:pt>
                <c:pt idx="156">
                  <c:v>-0.125</c:v>
                </c:pt>
                <c:pt idx="157">
                  <c:v>-0.19800000000000001</c:v>
                </c:pt>
                <c:pt idx="158">
                  <c:v>-0.27900000000000003</c:v>
                </c:pt>
                <c:pt idx="159">
                  <c:v>-0.35299999999999998</c:v>
                </c:pt>
                <c:pt idx="160">
                  <c:v>-0.39</c:v>
                </c:pt>
                <c:pt idx="161">
                  <c:v>-0.42499999999999999</c:v>
                </c:pt>
                <c:pt idx="162">
                  <c:v>-0.46800000000000003</c:v>
                </c:pt>
                <c:pt idx="163">
                  <c:v>-0.46899999999999997</c:v>
                </c:pt>
                <c:pt idx="164">
                  <c:v>-0.41299999999999998</c:v>
                </c:pt>
                <c:pt idx="165">
                  <c:v>3.4000000000000002E-2</c:v>
                </c:pt>
                <c:pt idx="166">
                  <c:v>-1.6E-2</c:v>
                </c:pt>
                <c:pt idx="167">
                  <c:v>4.4999999999999998E-2</c:v>
                </c:pt>
                <c:pt idx="168">
                  <c:v>-0.09</c:v>
                </c:pt>
                <c:pt idx="169">
                  <c:v>-7.9000000000000001E-2</c:v>
                </c:pt>
                <c:pt idx="170">
                  <c:v>-7.3999999999999996E-2</c:v>
                </c:pt>
                <c:pt idx="171">
                  <c:v>-9.2999999999999999E-2</c:v>
                </c:pt>
                <c:pt idx="172">
                  <c:v>-0.30399999999999999</c:v>
                </c:pt>
                <c:pt idx="173">
                  <c:v>-0.309</c:v>
                </c:pt>
                <c:pt idx="174">
                  <c:v>-0.55300000000000005</c:v>
                </c:pt>
                <c:pt idx="175">
                  <c:v>-0.55300000000000005</c:v>
                </c:pt>
                <c:pt idx="176">
                  <c:v>-0.41799999999999998</c:v>
                </c:pt>
                <c:pt idx="177">
                  <c:v>-0.25900000000000001</c:v>
                </c:pt>
                <c:pt idx="178">
                  <c:v>0.371</c:v>
                </c:pt>
                <c:pt idx="179">
                  <c:v>0.55200000000000005</c:v>
                </c:pt>
                <c:pt idx="180">
                  <c:v>0.74</c:v>
                </c:pt>
                <c:pt idx="181">
                  <c:v>0.69</c:v>
                </c:pt>
              </c:numCache>
            </c:numRef>
          </c:yVal>
          <c:smooth val="1"/>
        </c:ser>
        <c:axId val="49782784"/>
        <c:axId val="49784704"/>
      </c:scatterChart>
      <c:valAx>
        <c:axId val="49782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leftbank-most point (m)</a:t>
                </a:r>
              </a:p>
            </c:rich>
          </c:tx>
          <c:layout/>
        </c:title>
        <c:numFmt formatCode="General" sourceLinked="1"/>
        <c:tickLblPos val="nextTo"/>
        <c:crossAx val="49784704"/>
        <c:crosses val="autoZero"/>
        <c:crossBetween val="midCat"/>
      </c:valAx>
      <c:valAx>
        <c:axId val="4978470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Height above water surface (m)</a:t>
                </a:r>
              </a:p>
            </c:rich>
          </c:tx>
          <c:layout/>
        </c:title>
        <c:numFmt formatCode="General" sourceLinked="1"/>
        <c:tickLblPos val="nextTo"/>
        <c:crossAx val="49782784"/>
        <c:crosses val="autoZero"/>
        <c:crossBetween val="midCat"/>
      </c:valAx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RESI1</a:t>
            </a:r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xVal>
            <c:numRef>
              <c:f>RESI1!$N$5:$N$56</c:f>
              <c:numCache>
                <c:formatCode>General</c:formatCode>
                <c:ptCount val="52"/>
                <c:pt idx="0">
                  <c:v>0</c:v>
                </c:pt>
                <c:pt idx="1">
                  <c:v>2.4304901467186362</c:v>
                </c:pt>
                <c:pt idx="2">
                  <c:v>4.2200069126796791</c:v>
                </c:pt>
                <c:pt idx="3">
                  <c:v>7.6803542914233383</c:v>
                </c:pt>
                <c:pt idx="4">
                  <c:v>11.313432720664938</c:v>
                </c:pt>
                <c:pt idx="5">
                  <c:v>12.746480575931386</c:v>
                </c:pt>
                <c:pt idx="6">
                  <c:v>13.793662520553543</c:v>
                </c:pt>
                <c:pt idx="7">
                  <c:v>14.957470055964221</c:v>
                </c:pt>
                <c:pt idx="8">
                  <c:v>16.262884758121878</c:v>
                </c:pt>
                <c:pt idx="9">
                  <c:v>17.525167267683653</c:v>
                </c:pt>
                <c:pt idx="10">
                  <c:v>18.352991290096497</c:v>
                </c:pt>
                <c:pt idx="11">
                  <c:v>18.863323308162073</c:v>
                </c:pt>
                <c:pt idx="12">
                  <c:v>19.827578831696052</c:v>
                </c:pt>
                <c:pt idx="13">
                  <c:v>20.830300226734501</c:v>
                </c:pt>
                <c:pt idx="14">
                  <c:v>21.54138812560171</c:v>
                </c:pt>
                <c:pt idx="15">
                  <c:v>22.708115748228348</c:v>
                </c:pt>
                <c:pt idx="16">
                  <c:v>23.670702411995414</c:v>
                </c:pt>
                <c:pt idx="17">
                  <c:v>25.073374223659407</c:v>
                </c:pt>
                <c:pt idx="18">
                  <c:v>26.099825486911428</c:v>
                </c:pt>
                <c:pt idx="19">
                  <c:v>26.285975623047626</c:v>
                </c:pt>
                <c:pt idx="20">
                  <c:v>26.725751917616634</c:v>
                </c:pt>
                <c:pt idx="21">
                  <c:v>27.1742617061693</c:v>
                </c:pt>
                <c:pt idx="22">
                  <c:v>28.020634403902896</c:v>
                </c:pt>
                <c:pt idx="23">
                  <c:v>29.478231820936866</c:v>
                </c:pt>
                <c:pt idx="24">
                  <c:v>32.587632938752286</c:v>
                </c:pt>
                <c:pt idx="25">
                  <c:v>33.713448778228475</c:v>
                </c:pt>
                <c:pt idx="26">
                  <c:v>34.351787022374914</c:v>
                </c:pt>
                <c:pt idx="27">
                  <c:v>34.955610976366017</c:v>
                </c:pt>
                <c:pt idx="28">
                  <c:v>35.463336372091604</c:v>
                </c:pt>
                <c:pt idx="29">
                  <c:v>36.042100588656474</c:v>
                </c:pt>
                <c:pt idx="30">
                  <c:v>36.621205801773677</c:v>
                </c:pt>
                <c:pt idx="31">
                  <c:v>37.080015950095536</c:v>
                </c:pt>
                <c:pt idx="32">
                  <c:v>37.878922381277434</c:v>
                </c:pt>
                <c:pt idx="33">
                  <c:v>39.059451168065479</c:v>
                </c:pt>
                <c:pt idx="34">
                  <c:v>39.739400284450369</c:v>
                </c:pt>
                <c:pt idx="35">
                  <c:v>40.275037213465595</c:v>
                </c:pt>
                <c:pt idx="36">
                  <c:v>40.345107734187536</c:v>
                </c:pt>
                <c:pt idx="37">
                  <c:v>40.962271471960179</c:v>
                </c:pt>
                <c:pt idx="38">
                  <c:v>41.841077771565786</c:v>
                </c:pt>
                <c:pt idx="39">
                  <c:v>42.766914836063833</c:v>
                </c:pt>
                <c:pt idx="40">
                  <c:v>43.835254388839701</c:v>
                </c:pt>
                <c:pt idx="41">
                  <c:v>43.835254388839708</c:v>
                </c:pt>
                <c:pt idx="42">
                  <c:v>44.791826934755086</c:v>
                </c:pt>
                <c:pt idx="43">
                  <c:v>45.216799441685204</c:v>
                </c:pt>
                <c:pt idx="44">
                  <c:v>46.253101462440625</c:v>
                </c:pt>
                <c:pt idx="45">
                  <c:v>47.49468628491816</c:v>
                </c:pt>
                <c:pt idx="46">
                  <c:v>49.248850347160207</c:v>
                </c:pt>
                <c:pt idx="47">
                  <c:v>52.424953713959539</c:v>
                </c:pt>
                <c:pt idx="48">
                  <c:v>54.20934640109985</c:v>
                </c:pt>
                <c:pt idx="49">
                  <c:v>55.155139334354814</c:v>
                </c:pt>
                <c:pt idx="50">
                  <c:v>56.400596138325355</c:v>
                </c:pt>
                <c:pt idx="51">
                  <c:v>57.240264522560551</c:v>
                </c:pt>
              </c:numCache>
            </c:numRef>
          </c:xVal>
          <c:yVal>
            <c:numRef>
              <c:f>RESI1!$O$5:$O$56</c:f>
              <c:numCache>
                <c:formatCode>General</c:formatCode>
                <c:ptCount val="52"/>
                <c:pt idx="0">
                  <c:v>6.7960000000000003</c:v>
                </c:pt>
                <c:pt idx="1">
                  <c:v>5.9370000000000003</c:v>
                </c:pt>
                <c:pt idx="2">
                  <c:v>4.8970000000000002</c:v>
                </c:pt>
                <c:pt idx="3">
                  <c:v>2.1029999999999998</c:v>
                </c:pt>
                <c:pt idx="4">
                  <c:v>-0.46399999999999997</c:v>
                </c:pt>
                <c:pt idx="5">
                  <c:v>-0.83000000000000007</c:v>
                </c:pt>
                <c:pt idx="6">
                  <c:v>-0.73399999999999999</c:v>
                </c:pt>
                <c:pt idx="7">
                  <c:v>-0.85699999999999998</c:v>
                </c:pt>
                <c:pt idx="8">
                  <c:v>-1.0050000000000001</c:v>
                </c:pt>
                <c:pt idx="9">
                  <c:v>-1.1719999999999999</c:v>
                </c:pt>
                <c:pt idx="10">
                  <c:v>-1.246</c:v>
                </c:pt>
                <c:pt idx="11">
                  <c:v>-1.206</c:v>
                </c:pt>
                <c:pt idx="12">
                  <c:v>-1.0609999999999999</c:v>
                </c:pt>
                <c:pt idx="13">
                  <c:v>-0.96399999999999997</c:v>
                </c:pt>
                <c:pt idx="14">
                  <c:v>-0.76800000000000002</c:v>
                </c:pt>
                <c:pt idx="15">
                  <c:v>-7.7000000000000013E-2</c:v>
                </c:pt>
                <c:pt idx="16">
                  <c:v>-0.20099999999999996</c:v>
                </c:pt>
                <c:pt idx="17">
                  <c:v>0.29099999999999998</c:v>
                </c:pt>
                <c:pt idx="18">
                  <c:v>0.54</c:v>
                </c:pt>
                <c:pt idx="19">
                  <c:v>0.504</c:v>
                </c:pt>
                <c:pt idx="20">
                  <c:v>0.64999999999999991</c:v>
                </c:pt>
                <c:pt idx="21">
                  <c:v>0.68199999999999994</c:v>
                </c:pt>
                <c:pt idx="22">
                  <c:v>0.42899999999999999</c:v>
                </c:pt>
                <c:pt idx="23">
                  <c:v>0.30099999999999999</c:v>
                </c:pt>
                <c:pt idx="24">
                  <c:v>0.186</c:v>
                </c:pt>
                <c:pt idx="25">
                  <c:v>0</c:v>
                </c:pt>
                <c:pt idx="26">
                  <c:v>0.19399999999999998</c:v>
                </c:pt>
                <c:pt idx="27">
                  <c:v>0.122</c:v>
                </c:pt>
                <c:pt idx="28">
                  <c:v>4.2999999999999983E-2</c:v>
                </c:pt>
                <c:pt idx="29">
                  <c:v>-0.16800000000000004</c:v>
                </c:pt>
                <c:pt idx="30">
                  <c:v>-0.23699999999999999</c:v>
                </c:pt>
                <c:pt idx="31">
                  <c:v>-0.23699999999999999</c:v>
                </c:pt>
                <c:pt idx="32">
                  <c:v>-0.13800000000000001</c:v>
                </c:pt>
                <c:pt idx="33">
                  <c:v>-8.0000000000000071E-3</c:v>
                </c:pt>
                <c:pt idx="34">
                  <c:v>0.13</c:v>
                </c:pt>
                <c:pt idx="35">
                  <c:v>0.251</c:v>
                </c:pt>
                <c:pt idx="36">
                  <c:v>0.251</c:v>
                </c:pt>
                <c:pt idx="37">
                  <c:v>0.41799999999999998</c:v>
                </c:pt>
                <c:pt idx="38">
                  <c:v>0.67399999999999993</c:v>
                </c:pt>
                <c:pt idx="39">
                  <c:v>1.002</c:v>
                </c:pt>
                <c:pt idx="40">
                  <c:v>1.1970000000000001</c:v>
                </c:pt>
                <c:pt idx="41">
                  <c:v>1.1970000000000001</c:v>
                </c:pt>
                <c:pt idx="42">
                  <c:v>1.1419999999999999</c:v>
                </c:pt>
                <c:pt idx="43">
                  <c:v>0.93099999999999994</c:v>
                </c:pt>
                <c:pt idx="44">
                  <c:v>0.67900000000000005</c:v>
                </c:pt>
                <c:pt idx="45">
                  <c:v>0.83299999999999996</c:v>
                </c:pt>
                <c:pt idx="46">
                  <c:v>0.91600000000000004</c:v>
                </c:pt>
                <c:pt idx="47">
                  <c:v>0.83599999999999997</c:v>
                </c:pt>
                <c:pt idx="48">
                  <c:v>1.901</c:v>
                </c:pt>
                <c:pt idx="49">
                  <c:v>2.3979999999999997</c:v>
                </c:pt>
                <c:pt idx="50">
                  <c:v>3.2169999999999996</c:v>
                </c:pt>
                <c:pt idx="51">
                  <c:v>3.8390000000000004</c:v>
                </c:pt>
              </c:numCache>
            </c:numRef>
          </c:yVal>
          <c:smooth val="1"/>
        </c:ser>
        <c:axId val="49870720"/>
        <c:axId val="49889280"/>
      </c:scatterChart>
      <c:valAx>
        <c:axId val="49870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leftbank-most point (m)</a:t>
                </a:r>
              </a:p>
            </c:rich>
          </c:tx>
          <c:layout/>
        </c:title>
        <c:numFmt formatCode="General" sourceLinked="1"/>
        <c:tickLblPos val="nextTo"/>
        <c:crossAx val="49889280"/>
        <c:crosses val="autoZero"/>
        <c:crossBetween val="midCat"/>
      </c:valAx>
      <c:valAx>
        <c:axId val="4988928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Height above water surface (m)</a:t>
                </a:r>
              </a:p>
            </c:rich>
          </c:tx>
          <c:layout/>
        </c:title>
        <c:numFmt formatCode="General" sourceLinked="1"/>
        <c:tickLblPos val="nextTo"/>
        <c:crossAx val="49870720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4</xdr:row>
      <xdr:rowOff>123825</xdr:rowOff>
    </xdr:from>
    <xdr:to>
      <xdr:col>6</xdr:col>
      <xdr:colOff>276225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5</xdr:row>
      <xdr:rowOff>114300</xdr:rowOff>
    </xdr:from>
    <xdr:to>
      <xdr:col>8</xdr:col>
      <xdr:colOff>276225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7</xdr:row>
      <xdr:rowOff>47625</xdr:rowOff>
    </xdr:from>
    <xdr:to>
      <xdr:col>8</xdr:col>
      <xdr:colOff>228600</xdr:colOff>
      <xdr:row>21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0</xdr:rowOff>
    </xdr:from>
    <xdr:to>
      <xdr:col>9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2</xdr:row>
      <xdr:rowOff>76200</xdr:rowOff>
    </xdr:from>
    <xdr:to>
      <xdr:col>16</xdr:col>
      <xdr:colOff>600075</xdr:colOff>
      <xdr:row>17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771525</xdr:colOff>
      <xdr:row>13</xdr:row>
      <xdr:rowOff>180975</xdr:rowOff>
    </xdr:from>
    <xdr:to>
      <xdr:col>5</xdr:col>
      <xdr:colOff>523875</xdr:colOff>
      <xdr:row>18</xdr:row>
      <xdr:rowOff>161925</xdr:rowOff>
    </xdr:to>
    <xdr:sp macro="" textlink="">
      <xdr:nvSpPr>
        <xdr:cNvPr id="4" name="TextBox 3"/>
        <xdr:cNvSpPr txBox="1"/>
      </xdr:nvSpPr>
      <xdr:spPr>
        <a:xfrm>
          <a:off x="771525" y="2466975"/>
          <a:ext cx="3048000" cy="933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Note that water level varies by channel.  Used</a:t>
          </a:r>
          <a:r>
            <a:rPr lang="en-US" sz="1100" baseline="0"/>
            <a:t> average here, but relative height above water level should be made relative to nearest channel.</a:t>
          </a:r>
        </a:p>
        <a:p>
          <a:r>
            <a:rPr lang="en-US" sz="1100" baseline="0"/>
            <a:t>These measurements ARE accurate!</a:t>
          </a:r>
          <a:endParaRPr 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2</xdr:row>
      <xdr:rowOff>76200</xdr:rowOff>
    </xdr:from>
    <xdr:to>
      <xdr:col>16</xdr:col>
      <xdr:colOff>600075</xdr:colOff>
      <xdr:row>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771525</xdr:colOff>
      <xdr:row>13</xdr:row>
      <xdr:rowOff>180975</xdr:rowOff>
    </xdr:from>
    <xdr:to>
      <xdr:col>5</xdr:col>
      <xdr:colOff>523875</xdr:colOff>
      <xdr:row>18</xdr:row>
      <xdr:rowOff>161925</xdr:rowOff>
    </xdr:to>
    <xdr:sp macro="" textlink="">
      <xdr:nvSpPr>
        <xdr:cNvPr id="3" name="TextBox 2"/>
        <xdr:cNvSpPr txBox="1"/>
      </xdr:nvSpPr>
      <xdr:spPr>
        <a:xfrm>
          <a:off x="771525" y="2657475"/>
          <a:ext cx="3048000" cy="933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Note that water level varies by channel.  Used</a:t>
          </a:r>
          <a:r>
            <a:rPr lang="en-US" sz="1100" baseline="0"/>
            <a:t> average here, but relative height above water level should be made relative to nearest channel.</a:t>
          </a:r>
        </a:p>
        <a:p>
          <a:r>
            <a:rPr lang="en-US" sz="1100" baseline="0"/>
            <a:t>These measurements ARE accurate!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22</xdr:row>
      <xdr:rowOff>104775</xdr:rowOff>
    </xdr:from>
    <xdr:to>
      <xdr:col>8</xdr:col>
      <xdr:colOff>209550</xdr:colOff>
      <xdr:row>36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161925</xdr:colOff>
      <xdr:row>5</xdr:row>
      <xdr:rowOff>28575</xdr:rowOff>
    </xdr:from>
    <xdr:to>
      <xdr:col>7</xdr:col>
      <xdr:colOff>466725</xdr:colOff>
      <xdr:row>19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</xdr:row>
      <xdr:rowOff>152400</xdr:rowOff>
    </xdr:from>
    <xdr:to>
      <xdr:col>8</xdr:col>
      <xdr:colOff>0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1</xdr:row>
      <xdr:rowOff>133350</xdr:rowOff>
    </xdr:from>
    <xdr:to>
      <xdr:col>11</xdr:col>
      <xdr:colOff>114300</xdr:colOff>
      <xdr:row>16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6</xdr:row>
      <xdr:rowOff>76200</xdr:rowOff>
    </xdr:from>
    <xdr:to>
      <xdr:col>2</xdr:col>
      <xdr:colOff>571500</xdr:colOff>
      <xdr:row>13</xdr:row>
      <xdr:rowOff>171450</xdr:rowOff>
    </xdr:to>
    <xdr:sp macro="" textlink="">
      <xdr:nvSpPr>
        <xdr:cNvPr id="3" name="TextBox 2"/>
        <xdr:cNvSpPr txBox="1"/>
      </xdr:nvSpPr>
      <xdr:spPr>
        <a:xfrm>
          <a:off x="228600" y="1219200"/>
          <a:ext cx="1562100" cy="1428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Channel cross section based on poor measurements with a measuring tape;</a:t>
          </a:r>
          <a:r>
            <a:rPr lang="en-US" sz="1100" baseline="0"/>
            <a:t> not to be viewed as totally accurate!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5</xdr:row>
      <xdr:rowOff>85725</xdr:rowOff>
    </xdr:from>
    <xdr:to>
      <xdr:col>7</xdr:col>
      <xdr:colOff>581025</xdr:colOff>
      <xdr:row>19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3</xdr:row>
      <xdr:rowOff>95250</xdr:rowOff>
    </xdr:from>
    <xdr:to>
      <xdr:col>8</xdr:col>
      <xdr:colOff>123825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504824</xdr:colOff>
      <xdr:row>6</xdr:row>
      <xdr:rowOff>180975</xdr:rowOff>
    </xdr:from>
    <xdr:to>
      <xdr:col>18</xdr:col>
      <xdr:colOff>285749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8</xdr:row>
      <xdr:rowOff>19050</xdr:rowOff>
    </xdr:from>
    <xdr:to>
      <xdr:col>9</xdr:col>
      <xdr:colOff>209550</xdr:colOff>
      <xdr:row>22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6</xdr:row>
      <xdr:rowOff>85725</xdr:rowOff>
    </xdr:from>
    <xdr:to>
      <xdr:col>9</xdr:col>
      <xdr:colOff>257175</xdr:colOff>
      <xdr:row>20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7"/>
  <sheetViews>
    <sheetView tabSelected="1" topLeftCell="C7" workbookViewId="0">
      <selection activeCell="Q11" sqref="Q11"/>
    </sheetView>
  </sheetViews>
  <sheetFormatPr defaultRowHeight="15"/>
  <cols>
    <col min="1" max="1" width="11.85546875" bestFit="1" customWidth="1"/>
    <col min="5" max="5" width="14.42578125" bestFit="1" customWidth="1"/>
    <col min="6" max="8" width="14.42578125" customWidth="1"/>
  </cols>
  <sheetData>
    <row r="1" spans="1:15">
      <c r="A1" t="s">
        <v>0</v>
      </c>
      <c r="B1" t="s">
        <v>1</v>
      </c>
    </row>
    <row r="2" spans="1:15">
      <c r="A2" t="s">
        <v>2</v>
      </c>
      <c r="B2" s="1">
        <v>40365</v>
      </c>
    </row>
    <row r="3" spans="1:15">
      <c r="B3" s="1"/>
    </row>
    <row r="4" spans="1:1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M4" t="s">
        <v>185</v>
      </c>
      <c r="N4" t="s">
        <v>186</v>
      </c>
      <c r="O4" t="s">
        <v>187</v>
      </c>
    </row>
    <row r="5" spans="1:15">
      <c r="A5" t="s">
        <v>14</v>
      </c>
      <c r="B5" t="s">
        <v>15</v>
      </c>
      <c r="C5">
        <v>7.0000000000000001E-3</v>
      </c>
      <c r="D5">
        <v>8.9659999999999993</v>
      </c>
      <c r="E5">
        <f t="shared" ref="E5:E16" si="0">SQRT((C5-C$7)^2+(D5-D$7)^2)</f>
        <v>1.7371522673617292</v>
      </c>
      <c r="F5">
        <f t="shared" ref="F5:F16" si="1">E5</f>
        <v>1.7371522673617292</v>
      </c>
      <c r="G5">
        <f>F$7+F5</f>
        <v>1.7371522673617292</v>
      </c>
      <c r="H5">
        <f t="shared" ref="H5:H37" si="2">G5-MIN(G$5:G$37)</f>
        <v>40.365278872858518</v>
      </c>
      <c r="I5">
        <v>-0.74</v>
      </c>
      <c r="J5">
        <f t="shared" ref="J5:J16" si="3">I5</f>
        <v>-0.74</v>
      </c>
      <c r="K5">
        <f t="shared" ref="K5:K37" si="4">J5-J$5</f>
        <v>0</v>
      </c>
      <c r="M5" t="s">
        <v>32</v>
      </c>
      <c r="N5">
        <v>0</v>
      </c>
      <c r="O5">
        <v>8.6039999999999992</v>
      </c>
    </row>
    <row r="6" spans="1:15">
      <c r="A6" t="s">
        <v>16</v>
      </c>
      <c r="B6" t="s">
        <v>15</v>
      </c>
      <c r="C6">
        <v>8.2000000000000003E-2</v>
      </c>
      <c r="D6">
        <v>8.2040000000000006</v>
      </c>
      <c r="E6">
        <f t="shared" si="0"/>
        <v>0.9763856819925214</v>
      </c>
      <c r="F6">
        <f t="shared" si="1"/>
        <v>0.9763856819925214</v>
      </c>
      <c r="G6">
        <f>F$7+F6</f>
        <v>0.9763856819925214</v>
      </c>
      <c r="H6">
        <f t="shared" si="2"/>
        <v>39.604512287489307</v>
      </c>
      <c r="I6">
        <v>-0.59899999999999998</v>
      </c>
      <c r="J6">
        <f t="shared" si="3"/>
        <v>-0.59899999999999998</v>
      </c>
      <c r="K6">
        <f t="shared" si="4"/>
        <v>0.14100000000000001</v>
      </c>
      <c r="M6" t="s">
        <v>31</v>
      </c>
      <c r="N6">
        <v>3.6733259673242316</v>
      </c>
      <c r="O6">
        <v>8.2690000000000001</v>
      </c>
    </row>
    <row r="7" spans="1:15">
      <c r="A7" t="s">
        <v>17</v>
      </c>
      <c r="B7" t="s">
        <v>15</v>
      </c>
      <c r="C7">
        <v>0.03</v>
      </c>
      <c r="D7">
        <v>7.2290000000000001</v>
      </c>
      <c r="E7">
        <f t="shared" si="0"/>
        <v>0</v>
      </c>
      <c r="F7">
        <f t="shared" si="1"/>
        <v>0</v>
      </c>
      <c r="G7">
        <f t="shared" ref="G7:G22" si="5">F$7-F7</f>
        <v>0</v>
      </c>
      <c r="H7">
        <f t="shared" si="2"/>
        <v>38.628126605496789</v>
      </c>
      <c r="I7">
        <v>-0.59</v>
      </c>
      <c r="J7">
        <f t="shared" si="3"/>
        <v>-0.59</v>
      </c>
      <c r="K7">
        <f t="shared" si="4"/>
        <v>0.15000000000000002</v>
      </c>
      <c r="M7" t="s">
        <v>30</v>
      </c>
      <c r="N7">
        <v>4.4831010811082734</v>
      </c>
      <c r="O7">
        <v>7.1300000000000008</v>
      </c>
    </row>
    <row r="8" spans="1:15">
      <c r="A8" t="s">
        <v>18</v>
      </c>
      <c r="B8" t="s">
        <v>15</v>
      </c>
      <c r="C8">
        <v>0.70799999999999996</v>
      </c>
      <c r="D8">
        <v>5.4610000000000003</v>
      </c>
      <c r="E8">
        <f t="shared" si="0"/>
        <v>1.893543767648374</v>
      </c>
      <c r="F8">
        <f t="shared" si="1"/>
        <v>1.893543767648374</v>
      </c>
      <c r="G8">
        <f t="shared" si="5"/>
        <v>-1.893543767648374</v>
      </c>
      <c r="H8">
        <f t="shared" si="2"/>
        <v>36.734582837848414</v>
      </c>
      <c r="I8">
        <v>-0.50800000000000001</v>
      </c>
      <c r="J8">
        <f t="shared" si="3"/>
        <v>-0.50800000000000001</v>
      </c>
      <c r="K8">
        <f t="shared" si="4"/>
        <v>0.23199999999999998</v>
      </c>
      <c r="M8" t="s">
        <v>29</v>
      </c>
      <c r="N8">
        <v>6.6281266054967922</v>
      </c>
      <c r="O8">
        <v>5.4690000000000003</v>
      </c>
    </row>
    <row r="9" spans="1:15">
      <c r="A9" t="s">
        <v>19</v>
      </c>
      <c r="B9" t="s">
        <v>15</v>
      </c>
      <c r="C9">
        <v>1.756</v>
      </c>
      <c r="D9">
        <v>1.726</v>
      </c>
      <c r="E9">
        <f t="shared" si="0"/>
        <v>5.7673291045335704</v>
      </c>
      <c r="F9">
        <f t="shared" si="1"/>
        <v>5.7673291045335704</v>
      </c>
      <c r="G9">
        <f t="shared" si="5"/>
        <v>-5.7673291045335704</v>
      </c>
      <c r="H9">
        <f t="shared" si="2"/>
        <v>32.860797500963216</v>
      </c>
      <c r="I9">
        <v>-0.115</v>
      </c>
      <c r="J9">
        <f t="shared" si="3"/>
        <v>-0.115</v>
      </c>
      <c r="K9">
        <f t="shared" si="4"/>
        <v>0.625</v>
      </c>
      <c r="M9" t="s">
        <v>28</v>
      </c>
      <c r="N9">
        <v>9.3994270100728592</v>
      </c>
      <c r="O9">
        <v>3.7729999999999997</v>
      </c>
    </row>
    <row r="10" spans="1:15">
      <c r="A10" t="s">
        <v>20</v>
      </c>
      <c r="B10" t="s">
        <v>15</v>
      </c>
      <c r="C10">
        <v>3.1160000000000001</v>
      </c>
      <c r="D10">
        <v>-1.857</v>
      </c>
      <c r="E10">
        <f t="shared" si="0"/>
        <v>9.5957694845176444</v>
      </c>
      <c r="F10">
        <f t="shared" si="1"/>
        <v>9.5957694845176444</v>
      </c>
      <c r="G10">
        <f t="shared" si="5"/>
        <v>-9.5957694845176444</v>
      </c>
      <c r="H10">
        <f t="shared" si="2"/>
        <v>29.032357120979142</v>
      </c>
      <c r="I10">
        <v>0.06</v>
      </c>
      <c r="J10">
        <f t="shared" si="3"/>
        <v>0.06</v>
      </c>
      <c r="K10">
        <f t="shared" si="4"/>
        <v>0.8</v>
      </c>
      <c r="M10" t="s">
        <v>27</v>
      </c>
      <c r="N10">
        <v>13.704189140551154</v>
      </c>
      <c r="O10">
        <v>3.7119999999999997</v>
      </c>
    </row>
    <row r="11" spans="1:15">
      <c r="A11" t="s">
        <v>21</v>
      </c>
      <c r="B11" t="s">
        <v>15</v>
      </c>
      <c r="C11">
        <v>3.7080000000000002</v>
      </c>
      <c r="D11">
        <v>-3.919</v>
      </c>
      <c r="E11">
        <f t="shared" si="0"/>
        <v>11.739062483861307</v>
      </c>
      <c r="F11">
        <f t="shared" si="1"/>
        <v>11.739062483861307</v>
      </c>
      <c r="G11">
        <f t="shared" si="5"/>
        <v>-11.739062483861307</v>
      </c>
      <c r="H11">
        <f t="shared" si="2"/>
        <v>26.889064121635482</v>
      </c>
      <c r="I11">
        <v>0.65900000000000003</v>
      </c>
      <c r="J11">
        <f t="shared" si="3"/>
        <v>0.65900000000000003</v>
      </c>
      <c r="K11">
        <f t="shared" si="4"/>
        <v>1.399</v>
      </c>
      <c r="M11" t="s">
        <v>26</v>
      </c>
      <c r="N11">
        <v>18.597153963111197</v>
      </c>
      <c r="O11">
        <v>3.9530000000000003</v>
      </c>
    </row>
    <row r="12" spans="1:15">
      <c r="A12" t="s">
        <v>22</v>
      </c>
      <c r="B12" t="s">
        <v>15</v>
      </c>
      <c r="C12">
        <v>4.1230000000000002</v>
      </c>
      <c r="D12">
        <v>-5.36</v>
      </c>
      <c r="E12">
        <f t="shared" si="0"/>
        <v>13.237657270076152</v>
      </c>
      <c r="F12">
        <f t="shared" si="1"/>
        <v>13.237657270076152</v>
      </c>
      <c r="G12">
        <f t="shared" si="5"/>
        <v>-13.237657270076152</v>
      </c>
      <c r="H12">
        <f t="shared" si="2"/>
        <v>25.390469335420637</v>
      </c>
      <c r="I12">
        <v>1.1990000000000001</v>
      </c>
      <c r="J12">
        <f t="shared" si="3"/>
        <v>1.1990000000000001</v>
      </c>
      <c r="K12">
        <f t="shared" si="4"/>
        <v>1.9390000000000001</v>
      </c>
      <c r="M12" t="s">
        <v>25</v>
      </c>
      <c r="N12">
        <v>18.937748752342216</v>
      </c>
      <c r="O12">
        <v>3.6219999999999999</v>
      </c>
    </row>
    <row r="13" spans="1:15">
      <c r="A13" t="s">
        <v>23</v>
      </c>
      <c r="B13" t="s">
        <v>15</v>
      </c>
      <c r="C13">
        <v>5.5540000000000003</v>
      </c>
      <c r="D13">
        <v>-8.4649999999999999</v>
      </c>
      <c r="E13">
        <f t="shared" si="0"/>
        <v>16.637794685594603</v>
      </c>
      <c r="F13">
        <f t="shared" si="1"/>
        <v>16.637794685594603</v>
      </c>
      <c r="G13">
        <f t="shared" si="5"/>
        <v>-16.637794685594603</v>
      </c>
      <c r="H13">
        <f t="shared" si="2"/>
        <v>21.990331919902186</v>
      </c>
      <c r="I13">
        <v>1.984</v>
      </c>
      <c r="J13">
        <f t="shared" si="3"/>
        <v>1.984</v>
      </c>
      <c r="K13">
        <f t="shared" si="4"/>
        <v>2.7240000000000002</v>
      </c>
      <c r="M13" t="s">
        <v>24</v>
      </c>
      <c r="N13">
        <v>20.433208606231172</v>
      </c>
      <c r="O13">
        <v>2.492</v>
      </c>
    </row>
    <row r="14" spans="1:15">
      <c r="A14" t="s">
        <v>24</v>
      </c>
      <c r="B14" t="s">
        <v>15</v>
      </c>
      <c r="C14">
        <v>5.5259999999999998</v>
      </c>
      <c r="D14">
        <v>-10.116</v>
      </c>
      <c r="E14">
        <f t="shared" si="0"/>
        <v>18.194917999265616</v>
      </c>
      <c r="F14">
        <f t="shared" si="1"/>
        <v>18.194917999265616</v>
      </c>
      <c r="G14">
        <f t="shared" si="5"/>
        <v>-18.194917999265616</v>
      </c>
      <c r="H14">
        <f t="shared" si="2"/>
        <v>20.433208606231172</v>
      </c>
      <c r="I14">
        <v>1.752</v>
      </c>
      <c r="J14">
        <f t="shared" si="3"/>
        <v>1.752</v>
      </c>
      <c r="K14">
        <f t="shared" si="4"/>
        <v>2.492</v>
      </c>
      <c r="M14" t="s">
        <v>23</v>
      </c>
      <c r="N14">
        <v>21.990331919902186</v>
      </c>
      <c r="O14">
        <v>2.7240000000000002</v>
      </c>
    </row>
    <row r="15" spans="1:15">
      <c r="A15" t="s">
        <v>25</v>
      </c>
      <c r="B15" t="s">
        <v>15</v>
      </c>
      <c r="C15">
        <v>5.6139999999999999</v>
      </c>
      <c r="D15">
        <v>-11.653</v>
      </c>
      <c r="E15">
        <f t="shared" si="0"/>
        <v>19.690377853154573</v>
      </c>
      <c r="F15">
        <f t="shared" si="1"/>
        <v>19.690377853154573</v>
      </c>
      <c r="G15">
        <f t="shared" si="5"/>
        <v>-19.690377853154573</v>
      </c>
      <c r="H15">
        <f t="shared" si="2"/>
        <v>18.937748752342216</v>
      </c>
      <c r="I15">
        <v>2.8820000000000001</v>
      </c>
      <c r="J15">
        <f t="shared" si="3"/>
        <v>2.8820000000000001</v>
      </c>
      <c r="K15">
        <f t="shared" si="4"/>
        <v>3.6219999999999999</v>
      </c>
      <c r="M15" t="s">
        <v>22</v>
      </c>
      <c r="N15">
        <v>25.390469335420637</v>
      </c>
      <c r="O15">
        <v>1.9390000000000001</v>
      </c>
    </row>
    <row r="16" spans="1:15">
      <c r="A16" t="s">
        <v>26</v>
      </c>
      <c r="B16" t="s">
        <v>15</v>
      </c>
      <c r="C16">
        <v>5.4740000000000002</v>
      </c>
      <c r="D16">
        <v>-12.048</v>
      </c>
      <c r="E16">
        <f t="shared" si="0"/>
        <v>20.030972642385592</v>
      </c>
      <c r="F16">
        <f t="shared" si="1"/>
        <v>20.030972642385592</v>
      </c>
      <c r="G16">
        <f t="shared" si="5"/>
        <v>-20.030972642385592</v>
      </c>
      <c r="H16">
        <f t="shared" si="2"/>
        <v>18.597153963111197</v>
      </c>
      <c r="I16">
        <v>3.2130000000000001</v>
      </c>
      <c r="J16">
        <f t="shared" si="3"/>
        <v>3.2130000000000001</v>
      </c>
      <c r="K16">
        <f t="shared" si="4"/>
        <v>3.9530000000000003</v>
      </c>
      <c r="M16" t="s">
        <v>21</v>
      </c>
      <c r="N16">
        <v>26.889064121635482</v>
      </c>
      <c r="O16">
        <v>1.399</v>
      </c>
    </row>
    <row r="17" spans="1:15">
      <c r="A17" t="s">
        <v>27</v>
      </c>
      <c r="B17" t="s">
        <v>15</v>
      </c>
      <c r="C17">
        <v>-0.879</v>
      </c>
      <c r="D17">
        <v>-8.8350000000000009</v>
      </c>
      <c r="E17">
        <f t="shared" ref="E17:E22" si="6">SQRT((C17-C$17)^2+(D17-D$17)^2)</f>
        <v>0</v>
      </c>
      <c r="F17">
        <f t="shared" ref="F17:F22" si="7">E17+32-E$19</f>
        <v>24.923937464945634</v>
      </c>
      <c r="G17">
        <f t="shared" si="5"/>
        <v>-24.923937464945634</v>
      </c>
      <c r="H17">
        <f t="shared" si="2"/>
        <v>13.704189140551154</v>
      </c>
      <c r="I17">
        <v>-0.24099999999999999</v>
      </c>
      <c r="J17">
        <f t="shared" ref="J17:J22" si="8">I17+I$16</f>
        <v>2.972</v>
      </c>
      <c r="K17">
        <f t="shared" si="4"/>
        <v>3.7119999999999997</v>
      </c>
      <c r="M17" t="s">
        <v>20</v>
      </c>
      <c r="N17">
        <v>29.032357120979142</v>
      </c>
      <c r="O17">
        <v>0.8</v>
      </c>
    </row>
    <row r="18" spans="1:15">
      <c r="A18" t="s">
        <v>28</v>
      </c>
      <c r="B18" t="s">
        <v>15</v>
      </c>
      <c r="C18">
        <v>-3.7029999999999998</v>
      </c>
      <c r="D18">
        <v>-5.5860000000000003</v>
      </c>
      <c r="E18">
        <f t="shared" si="6"/>
        <v>4.3047621304782924</v>
      </c>
      <c r="F18">
        <f t="shared" si="7"/>
        <v>29.228699595423929</v>
      </c>
      <c r="G18">
        <f t="shared" si="5"/>
        <v>-29.228699595423929</v>
      </c>
      <c r="H18">
        <f t="shared" si="2"/>
        <v>9.3994270100728592</v>
      </c>
      <c r="I18">
        <v>-0.18</v>
      </c>
      <c r="J18">
        <f t="shared" si="8"/>
        <v>3.0329999999999999</v>
      </c>
      <c r="K18">
        <f t="shared" si="4"/>
        <v>3.7729999999999997</v>
      </c>
      <c r="M18" t="s">
        <v>19</v>
      </c>
      <c r="N18">
        <v>32.860797500963216</v>
      </c>
      <c r="O18">
        <v>0.625</v>
      </c>
    </row>
    <row r="19" spans="1:15">
      <c r="A19" t="s">
        <v>29</v>
      </c>
      <c r="B19" t="s">
        <v>15</v>
      </c>
      <c r="C19">
        <v>-6.1740000000000004</v>
      </c>
      <c r="D19">
        <v>-4.141</v>
      </c>
      <c r="E19">
        <f t="shared" si="6"/>
        <v>7.0760625350543656</v>
      </c>
      <c r="F19">
        <f t="shared" si="7"/>
        <v>31.999999999999996</v>
      </c>
      <c r="G19">
        <f t="shared" si="5"/>
        <v>-31.999999999999996</v>
      </c>
      <c r="H19">
        <f t="shared" si="2"/>
        <v>6.6281266054967922</v>
      </c>
      <c r="I19">
        <v>1.516</v>
      </c>
      <c r="J19">
        <f t="shared" si="8"/>
        <v>4.7290000000000001</v>
      </c>
      <c r="K19">
        <f t="shared" si="4"/>
        <v>5.4690000000000003</v>
      </c>
      <c r="M19" t="s">
        <v>18</v>
      </c>
      <c r="N19">
        <v>36.734582837848414</v>
      </c>
      <c r="O19">
        <v>0.23199999999999998</v>
      </c>
    </row>
    <row r="20" spans="1:15">
      <c r="A20" t="s">
        <v>30</v>
      </c>
      <c r="B20" t="s">
        <v>15</v>
      </c>
      <c r="C20">
        <v>-7.9630000000000001</v>
      </c>
      <c r="D20">
        <v>-2.9319999999999999</v>
      </c>
      <c r="E20">
        <f t="shared" si="6"/>
        <v>9.2210880594428772</v>
      </c>
      <c r="F20">
        <f t="shared" si="7"/>
        <v>34.145025524388515</v>
      </c>
      <c r="G20">
        <f t="shared" si="5"/>
        <v>-34.145025524388515</v>
      </c>
      <c r="H20">
        <f t="shared" si="2"/>
        <v>4.4831010811082734</v>
      </c>
      <c r="I20">
        <v>3.177</v>
      </c>
      <c r="J20">
        <f t="shared" si="8"/>
        <v>6.3900000000000006</v>
      </c>
      <c r="K20">
        <f t="shared" si="4"/>
        <v>7.1300000000000008</v>
      </c>
      <c r="M20" t="s">
        <v>17</v>
      </c>
      <c r="N20">
        <v>38.628126605496789</v>
      </c>
      <c r="O20">
        <v>0.15000000000000002</v>
      </c>
    </row>
    <row r="21" spans="1:15">
      <c r="A21" t="s">
        <v>31</v>
      </c>
      <c r="B21" t="s">
        <v>15</v>
      </c>
      <c r="C21">
        <v>-8.9250000000000007</v>
      </c>
      <c r="D21">
        <v>-2.8450000000000002</v>
      </c>
      <c r="E21">
        <f t="shared" si="6"/>
        <v>10.030863173226919</v>
      </c>
      <c r="F21">
        <f t="shared" si="7"/>
        <v>34.954800638172557</v>
      </c>
      <c r="G21">
        <f t="shared" si="5"/>
        <v>-34.954800638172557</v>
      </c>
      <c r="H21">
        <f t="shared" si="2"/>
        <v>3.6733259673242316</v>
      </c>
      <c r="I21">
        <v>4.3159999999999998</v>
      </c>
      <c r="J21">
        <f t="shared" si="8"/>
        <v>7.5289999999999999</v>
      </c>
      <c r="K21">
        <f t="shared" si="4"/>
        <v>8.2690000000000001</v>
      </c>
      <c r="M21" t="s">
        <v>16</v>
      </c>
      <c r="N21">
        <v>39.604512287489307</v>
      </c>
      <c r="O21">
        <v>0.14100000000000001</v>
      </c>
    </row>
    <row r="22" spans="1:15">
      <c r="A22" t="s">
        <v>32</v>
      </c>
      <c r="B22" t="s">
        <v>15</v>
      </c>
      <c r="C22">
        <v>-11.798999999999999</v>
      </c>
      <c r="D22">
        <v>-0.55500000000000005</v>
      </c>
      <c r="E22">
        <f t="shared" si="6"/>
        <v>13.704189140551147</v>
      </c>
      <c r="F22">
        <f t="shared" si="7"/>
        <v>38.628126605496789</v>
      </c>
      <c r="G22">
        <f t="shared" si="5"/>
        <v>-38.628126605496789</v>
      </c>
      <c r="H22">
        <f t="shared" si="2"/>
        <v>0</v>
      </c>
      <c r="I22">
        <v>4.6509999999999998</v>
      </c>
      <c r="J22">
        <f t="shared" si="8"/>
        <v>7.8639999999999999</v>
      </c>
      <c r="K22">
        <f t="shared" si="4"/>
        <v>8.6039999999999992</v>
      </c>
      <c r="M22" t="s">
        <v>14</v>
      </c>
      <c r="N22">
        <v>40.365278872858518</v>
      </c>
      <c r="O22">
        <v>0</v>
      </c>
    </row>
    <row r="23" spans="1:15">
      <c r="A23" t="s">
        <v>33</v>
      </c>
      <c r="B23" t="s">
        <v>15</v>
      </c>
      <c r="C23">
        <v>6.0430000000000001</v>
      </c>
      <c r="D23">
        <v>1.3009999999999999</v>
      </c>
      <c r="E23">
        <v>2.2091149811632715</v>
      </c>
      <c r="F23">
        <f t="shared" ref="F23:F30" si="9">E23-(E$23-E$5)</f>
        <v>1.7371522673617292</v>
      </c>
      <c r="G23">
        <f t="shared" ref="G23:G37" si="10">F$7+F23</f>
        <v>1.7371522673617292</v>
      </c>
      <c r="H23">
        <f t="shared" si="2"/>
        <v>40.365278872858518</v>
      </c>
      <c r="I23">
        <v>-0.39300000000000002</v>
      </c>
      <c r="J23">
        <f t="shared" ref="J23:J30" si="11">I23-(I$23-I$5)</f>
        <v>-0.74</v>
      </c>
      <c r="K23">
        <f t="shared" si="4"/>
        <v>0</v>
      </c>
      <c r="M23" t="s">
        <v>33</v>
      </c>
      <c r="N23">
        <v>40.365278872858518</v>
      </c>
      <c r="O23">
        <v>0</v>
      </c>
    </row>
    <row r="24" spans="1:15">
      <c r="A24" t="s">
        <v>34</v>
      </c>
      <c r="B24" t="s">
        <v>15</v>
      </c>
      <c r="C24">
        <v>9.8510000000000009</v>
      </c>
      <c r="D24">
        <v>3.4039999999999999</v>
      </c>
      <c r="E24">
        <v>6.4507056978287274</v>
      </c>
      <c r="F24">
        <f t="shared" si="9"/>
        <v>5.9787429840271855</v>
      </c>
      <c r="G24">
        <f t="shared" si="10"/>
        <v>5.9787429840271855</v>
      </c>
      <c r="H24">
        <f t="shared" si="2"/>
        <v>44.606869589523974</v>
      </c>
      <c r="I24">
        <v>-0.47799999999999998</v>
      </c>
      <c r="J24">
        <f t="shared" si="11"/>
        <v>-0.82499999999999996</v>
      </c>
      <c r="K24">
        <f t="shared" si="4"/>
        <v>-8.4999999999999964E-2</v>
      </c>
      <c r="M24" t="s">
        <v>34</v>
      </c>
      <c r="N24">
        <v>44.606869589523974</v>
      </c>
      <c r="O24">
        <v>-8.4999999999999964E-2</v>
      </c>
    </row>
    <row r="25" spans="1:15">
      <c r="A25" t="s">
        <v>35</v>
      </c>
      <c r="B25" t="s">
        <v>15</v>
      </c>
      <c r="C25">
        <v>14.599</v>
      </c>
      <c r="D25">
        <v>5.0679999999999996</v>
      </c>
      <c r="E25">
        <v>11.357692195160073</v>
      </c>
      <c r="F25">
        <f t="shared" si="9"/>
        <v>10.885729481358531</v>
      </c>
      <c r="G25">
        <f t="shared" si="10"/>
        <v>10.885729481358531</v>
      </c>
      <c r="H25">
        <f t="shared" si="2"/>
        <v>49.51385608685532</v>
      </c>
      <c r="I25">
        <v>-0.71699999999999997</v>
      </c>
      <c r="J25">
        <f t="shared" si="11"/>
        <v>-1.0640000000000001</v>
      </c>
      <c r="K25">
        <f t="shared" si="4"/>
        <v>-0.32400000000000007</v>
      </c>
      <c r="M25" t="s">
        <v>35</v>
      </c>
      <c r="N25">
        <v>49.51385608685532</v>
      </c>
      <c r="O25">
        <v>-0.32400000000000007</v>
      </c>
    </row>
    <row r="26" spans="1:15">
      <c r="A26" t="s">
        <v>36</v>
      </c>
      <c r="B26" t="s">
        <v>15</v>
      </c>
      <c r="C26">
        <v>17.759</v>
      </c>
      <c r="D26">
        <v>6.7169999999999996</v>
      </c>
      <c r="E26">
        <v>14.921358014604436</v>
      </c>
      <c r="F26">
        <f t="shared" si="9"/>
        <v>14.449395300802895</v>
      </c>
      <c r="G26">
        <f t="shared" si="10"/>
        <v>14.449395300802895</v>
      </c>
      <c r="H26">
        <f t="shared" si="2"/>
        <v>53.07752190629968</v>
      </c>
      <c r="I26">
        <v>-0.98299999999999998</v>
      </c>
      <c r="J26">
        <f t="shared" si="11"/>
        <v>-1.33</v>
      </c>
      <c r="K26">
        <f t="shared" si="4"/>
        <v>-0.59000000000000008</v>
      </c>
      <c r="M26" t="s">
        <v>36</v>
      </c>
      <c r="N26">
        <v>53.07752190629968</v>
      </c>
      <c r="O26">
        <v>-0.59000000000000008</v>
      </c>
    </row>
    <row r="27" spans="1:15">
      <c r="A27" t="s">
        <v>37</v>
      </c>
      <c r="B27" t="s">
        <v>15</v>
      </c>
      <c r="C27">
        <v>20.908000000000001</v>
      </c>
      <c r="D27">
        <v>7.88</v>
      </c>
      <c r="E27">
        <v>18.249620297419892</v>
      </c>
      <c r="F27">
        <f t="shared" si="9"/>
        <v>17.77765758361835</v>
      </c>
      <c r="G27">
        <f t="shared" si="10"/>
        <v>17.77765758361835</v>
      </c>
      <c r="H27">
        <f t="shared" si="2"/>
        <v>56.405784189115138</v>
      </c>
      <c r="I27">
        <v>-1.1220000000000001</v>
      </c>
      <c r="J27">
        <f t="shared" si="11"/>
        <v>-1.4690000000000001</v>
      </c>
      <c r="K27">
        <f t="shared" si="4"/>
        <v>-0.72900000000000009</v>
      </c>
      <c r="M27" t="s">
        <v>37</v>
      </c>
      <c r="N27">
        <v>56.405784189115138</v>
      </c>
      <c r="O27">
        <v>-0.72900000000000009</v>
      </c>
    </row>
    <row r="28" spans="1:15">
      <c r="A28" t="s">
        <v>38</v>
      </c>
      <c r="B28" t="s">
        <v>15</v>
      </c>
      <c r="C28">
        <v>23.239000000000001</v>
      </c>
      <c r="D28">
        <v>9.2100000000000009</v>
      </c>
      <c r="E28">
        <v>20.930821101906158</v>
      </c>
      <c r="F28">
        <f t="shared" si="9"/>
        <v>20.458858388104616</v>
      </c>
      <c r="G28">
        <f t="shared" si="10"/>
        <v>20.458858388104616</v>
      </c>
      <c r="H28">
        <f t="shared" si="2"/>
        <v>59.086984993601405</v>
      </c>
      <c r="I28">
        <v>-0.98799999999999999</v>
      </c>
      <c r="J28">
        <f t="shared" si="11"/>
        <v>-1.335</v>
      </c>
      <c r="K28">
        <f t="shared" si="4"/>
        <v>-0.59499999999999997</v>
      </c>
      <c r="M28" t="s">
        <v>38</v>
      </c>
      <c r="N28">
        <v>59.086984993601405</v>
      </c>
      <c r="O28">
        <v>-0.59499999999999997</v>
      </c>
    </row>
    <row r="29" spans="1:15">
      <c r="A29" t="s">
        <v>39</v>
      </c>
      <c r="B29" t="s">
        <v>15</v>
      </c>
      <c r="C29">
        <v>24.161000000000001</v>
      </c>
      <c r="D29">
        <v>10.913</v>
      </c>
      <c r="E29">
        <v>22.558996099117532</v>
      </c>
      <c r="F29">
        <f t="shared" si="9"/>
        <v>22.087033385315991</v>
      </c>
      <c r="G29">
        <f t="shared" si="10"/>
        <v>22.087033385315991</v>
      </c>
      <c r="H29">
        <f t="shared" si="2"/>
        <v>60.715159990812779</v>
      </c>
      <c r="I29">
        <v>-0.68400000000000005</v>
      </c>
      <c r="J29">
        <f t="shared" si="11"/>
        <v>-1.0310000000000001</v>
      </c>
      <c r="K29">
        <f t="shared" si="4"/>
        <v>-0.29100000000000015</v>
      </c>
      <c r="M29" t="s">
        <v>39</v>
      </c>
      <c r="N29">
        <v>60.715159990812779</v>
      </c>
      <c r="O29">
        <v>-0.29100000000000015</v>
      </c>
    </row>
    <row r="30" spans="1:15">
      <c r="A30" t="s">
        <v>40</v>
      </c>
      <c r="B30" t="s">
        <v>15</v>
      </c>
      <c r="C30">
        <v>24.149000000000001</v>
      </c>
      <c r="D30">
        <v>10.946</v>
      </c>
      <c r="E30">
        <f>SQRT((C30-C$7)^2+(D30-D$7)^2)</f>
        <v>24.403734345382471</v>
      </c>
      <c r="F30">
        <f t="shared" si="9"/>
        <v>23.931771631580929</v>
      </c>
      <c r="G30">
        <f t="shared" si="10"/>
        <v>23.931771631580929</v>
      </c>
      <c r="H30">
        <f t="shared" si="2"/>
        <v>62.559898237077718</v>
      </c>
      <c r="I30">
        <v>-0.68700000000000006</v>
      </c>
      <c r="J30">
        <f t="shared" si="11"/>
        <v>-1.034</v>
      </c>
      <c r="K30">
        <f t="shared" si="4"/>
        <v>-0.29400000000000004</v>
      </c>
      <c r="M30" t="s">
        <v>40</v>
      </c>
      <c r="N30">
        <v>62.559898237077718</v>
      </c>
      <c r="O30">
        <v>-0.29400000000000004</v>
      </c>
    </row>
    <row r="31" spans="1:15">
      <c r="A31" t="s">
        <v>41</v>
      </c>
      <c r="B31" t="s">
        <v>15</v>
      </c>
      <c r="C31">
        <v>16.849</v>
      </c>
      <c r="D31">
        <v>7.0289999999999999</v>
      </c>
      <c r="E31">
        <f t="shared" ref="E31:E37" si="12">SQRT((C31-C$31)^2+(D31-D$31)^2)</f>
        <v>0</v>
      </c>
      <c r="F31">
        <f t="shared" ref="F31:F37" si="13">F$30+1+E31</f>
        <v>24.931771631580929</v>
      </c>
      <c r="G31">
        <f t="shared" si="10"/>
        <v>24.931771631580929</v>
      </c>
      <c r="H31">
        <f t="shared" si="2"/>
        <v>63.559898237077718</v>
      </c>
      <c r="I31">
        <v>-3.347</v>
      </c>
      <c r="J31">
        <f t="shared" ref="J31:J37" si="14">I31-(I$31-J$30)+0.1</f>
        <v>-0.93400000000000027</v>
      </c>
      <c r="K31">
        <f t="shared" si="4"/>
        <v>-0.19400000000000028</v>
      </c>
      <c r="M31" t="s">
        <v>41</v>
      </c>
      <c r="N31">
        <v>63.559898237077718</v>
      </c>
      <c r="O31">
        <v>-0.19400000000000028</v>
      </c>
    </row>
    <row r="32" spans="1:15">
      <c r="A32" t="s">
        <v>42</v>
      </c>
      <c r="B32" t="s">
        <v>15</v>
      </c>
      <c r="C32">
        <v>16.004999999999999</v>
      </c>
      <c r="D32">
        <v>6.8289999999999997</v>
      </c>
      <c r="E32">
        <f t="shared" si="12"/>
        <v>0.86737304546544558</v>
      </c>
      <c r="F32">
        <f t="shared" si="13"/>
        <v>25.799144677046375</v>
      </c>
      <c r="G32">
        <f t="shared" si="10"/>
        <v>25.799144677046375</v>
      </c>
      <c r="H32">
        <f t="shared" si="2"/>
        <v>64.42727128254316</v>
      </c>
      <c r="I32">
        <v>-2.996</v>
      </c>
      <c r="J32">
        <f t="shared" si="14"/>
        <v>-0.5830000000000003</v>
      </c>
      <c r="K32">
        <f t="shared" si="4"/>
        <v>0.1569999999999997</v>
      </c>
      <c r="M32" t="s">
        <v>42</v>
      </c>
      <c r="N32">
        <v>64.42727128254316</v>
      </c>
      <c r="O32">
        <v>0.1569999999999997</v>
      </c>
    </row>
    <row r="33" spans="1:15">
      <c r="A33" t="s">
        <v>43</v>
      </c>
      <c r="B33" t="s">
        <v>15</v>
      </c>
      <c r="C33">
        <v>14.21</v>
      </c>
      <c r="D33">
        <v>6.4829999999999997</v>
      </c>
      <c r="E33">
        <f t="shared" si="12"/>
        <v>2.6948909068828737</v>
      </c>
      <c r="F33">
        <f t="shared" si="13"/>
        <v>27.626662538463805</v>
      </c>
      <c r="G33">
        <f t="shared" si="10"/>
        <v>27.626662538463805</v>
      </c>
      <c r="H33">
        <f t="shared" si="2"/>
        <v>66.254789143960593</v>
      </c>
      <c r="I33">
        <v>-2.5550000000000002</v>
      </c>
      <c r="J33">
        <f t="shared" si="14"/>
        <v>-0.14200000000000043</v>
      </c>
      <c r="K33">
        <f t="shared" si="4"/>
        <v>0.59799999999999953</v>
      </c>
      <c r="M33" t="s">
        <v>43</v>
      </c>
      <c r="N33">
        <v>66.254789143960593</v>
      </c>
      <c r="O33">
        <v>0.59799999999999953</v>
      </c>
    </row>
    <row r="34" spans="1:15">
      <c r="A34" t="s">
        <v>44</v>
      </c>
      <c r="B34" t="s">
        <v>15</v>
      </c>
      <c r="C34">
        <v>10.337999999999999</v>
      </c>
      <c r="D34">
        <v>5.7450000000000001</v>
      </c>
      <c r="E34">
        <f t="shared" si="12"/>
        <v>6.6363978934358672</v>
      </c>
      <c r="F34">
        <f t="shared" si="13"/>
        <v>31.568169525016796</v>
      </c>
      <c r="G34">
        <f t="shared" si="10"/>
        <v>31.568169525016796</v>
      </c>
      <c r="H34">
        <f t="shared" si="2"/>
        <v>70.196296130513588</v>
      </c>
      <c r="I34">
        <v>-1.7909999999999999</v>
      </c>
      <c r="J34">
        <f t="shared" si="14"/>
        <v>0.62199999999999978</v>
      </c>
      <c r="K34">
        <f t="shared" si="4"/>
        <v>1.3619999999999997</v>
      </c>
      <c r="M34" t="s">
        <v>44</v>
      </c>
      <c r="N34">
        <v>70.196296130513588</v>
      </c>
      <c r="O34">
        <v>1.3619999999999997</v>
      </c>
    </row>
    <row r="35" spans="1:15">
      <c r="A35" t="s">
        <v>45</v>
      </c>
      <c r="B35" t="s">
        <v>15</v>
      </c>
      <c r="C35">
        <v>3.2269999999999999</v>
      </c>
      <c r="D35">
        <v>2.585</v>
      </c>
      <c r="E35">
        <f t="shared" si="12"/>
        <v>14.328573550776085</v>
      </c>
      <c r="F35">
        <f t="shared" si="13"/>
        <v>39.260345182357014</v>
      </c>
      <c r="G35">
        <f t="shared" si="10"/>
        <v>39.260345182357014</v>
      </c>
      <c r="H35">
        <f t="shared" si="2"/>
        <v>77.888471787853803</v>
      </c>
      <c r="I35">
        <v>-0.63700000000000001</v>
      </c>
      <c r="J35">
        <f t="shared" si="14"/>
        <v>1.7759999999999998</v>
      </c>
      <c r="K35">
        <f t="shared" si="4"/>
        <v>2.516</v>
      </c>
      <c r="M35" t="s">
        <v>45</v>
      </c>
      <c r="N35">
        <v>77.888471787853803</v>
      </c>
      <c r="O35">
        <v>2.516</v>
      </c>
    </row>
    <row r="36" spans="1:15">
      <c r="A36" t="s">
        <v>46</v>
      </c>
      <c r="B36" t="s">
        <v>15</v>
      </c>
      <c r="C36">
        <v>-10.055</v>
      </c>
      <c r="D36">
        <v>-5.4130000000000003</v>
      </c>
      <c r="E36">
        <f t="shared" si="12"/>
        <v>29.641669656077067</v>
      </c>
      <c r="F36">
        <f t="shared" si="13"/>
        <v>54.573441287658</v>
      </c>
      <c r="G36">
        <f t="shared" si="10"/>
        <v>54.573441287658</v>
      </c>
      <c r="H36">
        <f t="shared" si="2"/>
        <v>93.201567893154788</v>
      </c>
      <c r="I36">
        <v>1.5529999999999999</v>
      </c>
      <c r="J36">
        <f t="shared" si="14"/>
        <v>3.9659999999999997</v>
      </c>
      <c r="K36">
        <f t="shared" si="4"/>
        <v>4.7059999999999995</v>
      </c>
      <c r="M36" t="s">
        <v>46</v>
      </c>
      <c r="N36">
        <v>93.201567893154788</v>
      </c>
      <c r="O36">
        <v>4.7059999999999995</v>
      </c>
    </row>
    <row r="37" spans="1:15">
      <c r="A37" t="s">
        <v>47</v>
      </c>
      <c r="B37" t="s">
        <v>15</v>
      </c>
      <c r="C37">
        <v>-13.471</v>
      </c>
      <c r="D37">
        <v>-7.6349999999999998</v>
      </c>
      <c r="E37">
        <f t="shared" si="12"/>
        <v>33.679894536651979</v>
      </c>
      <c r="F37">
        <f t="shared" si="13"/>
        <v>58.611666168232908</v>
      </c>
      <c r="G37">
        <f t="shared" si="10"/>
        <v>58.611666168232908</v>
      </c>
      <c r="H37">
        <f t="shared" si="2"/>
        <v>97.239792773729704</v>
      </c>
      <c r="I37">
        <v>4.74</v>
      </c>
      <c r="J37">
        <f t="shared" si="14"/>
        <v>7.1529999999999996</v>
      </c>
      <c r="K37">
        <f t="shared" si="4"/>
        <v>7.8929999999999998</v>
      </c>
      <c r="M37" t="s">
        <v>47</v>
      </c>
      <c r="N37">
        <v>97.239792773729704</v>
      </c>
      <c r="O37">
        <v>7.8929999999999998</v>
      </c>
    </row>
  </sheetData>
  <sortState ref="M5:O37">
    <sortCondition ref="N5:N37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63"/>
  <sheetViews>
    <sheetView topLeftCell="A4" workbookViewId="0">
      <selection activeCell="Q18" sqref="Q18"/>
    </sheetView>
  </sheetViews>
  <sheetFormatPr defaultRowHeight="15"/>
  <sheetData>
    <row r="1" spans="1:15">
      <c r="A1" t="s">
        <v>0</v>
      </c>
      <c r="B1" t="s">
        <v>266</v>
      </c>
    </row>
    <row r="2" spans="1:15">
      <c r="A2" t="s">
        <v>2</v>
      </c>
      <c r="B2" s="1">
        <v>40367</v>
      </c>
    </row>
    <row r="4" spans="1:15">
      <c r="A4" t="s">
        <v>3</v>
      </c>
      <c r="B4" t="s">
        <v>4</v>
      </c>
      <c r="C4" t="s">
        <v>5</v>
      </c>
      <c r="D4" t="s">
        <v>6</v>
      </c>
      <c r="E4" t="s">
        <v>228</v>
      </c>
      <c r="F4" t="s">
        <v>9</v>
      </c>
      <c r="G4" t="s">
        <v>8</v>
      </c>
      <c r="H4" t="s">
        <v>10</v>
      </c>
      <c r="I4" t="s">
        <v>11</v>
      </c>
      <c r="J4" t="s">
        <v>12</v>
      </c>
      <c r="K4" t="s">
        <v>13</v>
      </c>
      <c r="M4" t="s">
        <v>185</v>
      </c>
      <c r="N4" t="s">
        <v>186</v>
      </c>
      <c r="O4" t="s">
        <v>187</v>
      </c>
    </row>
    <row r="5" spans="1:15">
      <c r="A5" t="s">
        <v>133</v>
      </c>
      <c r="B5" t="s">
        <v>15</v>
      </c>
      <c r="C5">
        <v>-6.2290000000000001</v>
      </c>
      <c r="D5">
        <v>7.07</v>
      </c>
      <c r="E5">
        <f t="shared" ref="E5:E36" si="0">SQRT(C5^2+D5^2)</f>
        <v>9.4225973595394592</v>
      </c>
      <c r="F5">
        <f>E5</f>
        <v>9.4225973595394592</v>
      </c>
      <c r="G5">
        <f>F5</f>
        <v>9.4225973595394592</v>
      </c>
      <c r="H5">
        <f>G5-MIN(G$5:G$63)</f>
        <v>40.413849351028929</v>
      </c>
      <c r="I5">
        <v>-2.6909999999999998</v>
      </c>
      <c r="J5">
        <f>I5</f>
        <v>-2.6909999999999998</v>
      </c>
      <c r="K5">
        <f>J5-J$44</f>
        <v>-0.10299999999999976</v>
      </c>
      <c r="M5" t="s">
        <v>253</v>
      </c>
      <c r="N5">
        <v>0</v>
      </c>
      <c r="O5">
        <v>20.769000000000002</v>
      </c>
    </row>
    <row r="6" spans="1:15">
      <c r="A6" t="s">
        <v>50</v>
      </c>
      <c r="B6" t="s">
        <v>15</v>
      </c>
      <c r="C6">
        <v>-5.532</v>
      </c>
      <c r="D6">
        <v>6.7839999999999998</v>
      </c>
      <c r="E6">
        <f t="shared" si="0"/>
        <v>8.7536095412121284</v>
      </c>
      <c r="F6">
        <f t="shared" ref="F6:F14" si="1">E6</f>
        <v>8.7536095412121284</v>
      </c>
      <c r="G6">
        <f t="shared" ref="G6:G57" si="2">F6</f>
        <v>8.7536095412121284</v>
      </c>
      <c r="H6">
        <f t="shared" ref="H6:H63" si="3">G6-MIN(G$5:G$63)</f>
        <v>39.744861532701599</v>
      </c>
      <c r="I6">
        <v>-2.5030000000000001</v>
      </c>
      <c r="J6">
        <f t="shared" ref="J6:J57" si="4">I6</f>
        <v>-2.5030000000000001</v>
      </c>
      <c r="K6">
        <f t="shared" ref="K6:K63" si="5">J6-J$44</f>
        <v>8.4999999999999964E-2</v>
      </c>
      <c r="M6" t="s">
        <v>255</v>
      </c>
      <c r="N6">
        <v>0.86423205920941015</v>
      </c>
      <c r="O6">
        <v>20.548000000000002</v>
      </c>
    </row>
    <row r="7" spans="1:15">
      <c r="A7" t="s">
        <v>51</v>
      </c>
      <c r="B7" t="s">
        <v>15</v>
      </c>
      <c r="C7">
        <v>-5.2439999999999998</v>
      </c>
      <c r="D7">
        <v>6.4470000000000001</v>
      </c>
      <c r="E7">
        <f t="shared" si="0"/>
        <v>8.3104359091445978</v>
      </c>
      <c r="F7">
        <f t="shared" si="1"/>
        <v>8.3104359091445978</v>
      </c>
      <c r="G7">
        <f t="shared" si="2"/>
        <v>8.3104359091445978</v>
      </c>
      <c r="H7">
        <f t="shared" si="3"/>
        <v>39.301687900634064</v>
      </c>
      <c r="I7">
        <v>-1.8879999999999999</v>
      </c>
      <c r="J7">
        <f t="shared" si="4"/>
        <v>-1.8879999999999999</v>
      </c>
      <c r="K7">
        <f t="shared" si="5"/>
        <v>0.70000000000000018</v>
      </c>
      <c r="M7" t="s">
        <v>254</v>
      </c>
      <c r="N7">
        <v>1.4945836202988012</v>
      </c>
      <c r="O7">
        <v>20.082000000000001</v>
      </c>
    </row>
    <row r="8" spans="1:15">
      <c r="A8" t="s">
        <v>265</v>
      </c>
      <c r="B8" t="s">
        <v>15</v>
      </c>
      <c r="C8">
        <v>-4.5389999999999997</v>
      </c>
      <c r="D8">
        <v>5.7949999999999999</v>
      </c>
      <c r="E8">
        <f t="shared" si="0"/>
        <v>7.3610152832336926</v>
      </c>
      <c r="F8">
        <f t="shared" si="1"/>
        <v>7.3610152832336926</v>
      </c>
      <c r="G8">
        <f t="shared" si="2"/>
        <v>7.3610152832336926</v>
      </c>
      <c r="H8">
        <f t="shared" si="3"/>
        <v>38.352267274723161</v>
      </c>
      <c r="I8">
        <v>-1.5980000000000001</v>
      </c>
      <c r="J8">
        <f t="shared" si="4"/>
        <v>-1.5980000000000001</v>
      </c>
      <c r="K8">
        <f t="shared" si="5"/>
        <v>0.99</v>
      </c>
      <c r="M8" t="s">
        <v>256</v>
      </c>
      <c r="N8">
        <v>2.3317560957134909</v>
      </c>
      <c r="O8">
        <v>18.580000000000002</v>
      </c>
    </row>
    <row r="9" spans="1:15">
      <c r="A9" t="s">
        <v>52</v>
      </c>
      <c r="B9" t="s">
        <v>15</v>
      </c>
      <c r="C9">
        <v>-3.9039999999999999</v>
      </c>
      <c r="D9">
        <v>5.165</v>
      </c>
      <c r="E9">
        <f t="shared" si="0"/>
        <v>6.4744452271990074</v>
      </c>
      <c r="F9">
        <f t="shared" si="1"/>
        <v>6.4744452271990074</v>
      </c>
      <c r="G9">
        <f t="shared" si="2"/>
        <v>6.4744452271990074</v>
      </c>
      <c r="H9">
        <f t="shared" si="3"/>
        <v>37.465697218688476</v>
      </c>
      <c r="I9">
        <v>-1.1879999999999999</v>
      </c>
      <c r="J9">
        <f t="shared" si="4"/>
        <v>-1.1879999999999999</v>
      </c>
      <c r="K9">
        <f t="shared" si="5"/>
        <v>1.4000000000000001</v>
      </c>
      <c r="M9" t="s">
        <v>257</v>
      </c>
      <c r="N9">
        <v>4.7458732363638347</v>
      </c>
      <c r="O9">
        <v>16.66</v>
      </c>
    </row>
    <row r="10" spans="1:15">
      <c r="A10" t="s">
        <v>264</v>
      </c>
      <c r="B10" t="s">
        <v>15</v>
      </c>
      <c r="C10">
        <v>-3.198</v>
      </c>
      <c r="D10">
        <v>4.3239999999999998</v>
      </c>
      <c r="E10">
        <f t="shared" si="0"/>
        <v>5.3781204895390733</v>
      </c>
      <c r="F10">
        <f t="shared" si="1"/>
        <v>5.3781204895390733</v>
      </c>
      <c r="G10">
        <f t="shared" si="2"/>
        <v>5.3781204895390733</v>
      </c>
      <c r="H10">
        <f t="shared" si="3"/>
        <v>36.369372481028542</v>
      </c>
      <c r="I10">
        <v>-1.0820000000000001</v>
      </c>
      <c r="J10">
        <f t="shared" si="4"/>
        <v>-1.0820000000000001</v>
      </c>
      <c r="K10">
        <f t="shared" si="5"/>
        <v>1.506</v>
      </c>
      <c r="M10" t="s">
        <v>229</v>
      </c>
      <c r="N10">
        <v>6.289259318832471</v>
      </c>
      <c r="O10">
        <v>15.352</v>
      </c>
    </row>
    <row r="11" spans="1:15">
      <c r="A11" t="s">
        <v>263</v>
      </c>
      <c r="B11" t="s">
        <v>15</v>
      </c>
      <c r="C11">
        <v>-2.1560000000000001</v>
      </c>
      <c r="D11">
        <v>3.4369999999999998</v>
      </c>
      <c r="E11">
        <f t="shared" si="0"/>
        <v>4.0572533812913383</v>
      </c>
      <c r="F11">
        <f t="shared" si="1"/>
        <v>4.0572533812913383</v>
      </c>
      <c r="G11">
        <f t="shared" si="2"/>
        <v>4.0572533812913383</v>
      </c>
      <c r="H11">
        <f t="shared" si="3"/>
        <v>35.048505372780809</v>
      </c>
      <c r="I11">
        <v>-0.72799999999999998</v>
      </c>
      <c r="J11">
        <f t="shared" si="4"/>
        <v>-0.72799999999999998</v>
      </c>
      <c r="K11">
        <f t="shared" si="5"/>
        <v>1.86</v>
      </c>
      <c r="M11" t="s">
        <v>235</v>
      </c>
      <c r="N11">
        <v>7.4163086405501062</v>
      </c>
      <c r="O11">
        <v>14.434000000000001</v>
      </c>
    </row>
    <row r="12" spans="1:15">
      <c r="A12" t="s">
        <v>262</v>
      </c>
      <c r="B12" t="s">
        <v>15</v>
      </c>
      <c r="C12">
        <v>-2.0049999999999999</v>
      </c>
      <c r="D12">
        <v>3.024</v>
      </c>
      <c r="E12">
        <f t="shared" si="0"/>
        <v>3.6283055273777594</v>
      </c>
      <c r="F12">
        <f t="shared" si="1"/>
        <v>3.6283055273777594</v>
      </c>
      <c r="G12">
        <f t="shared" si="2"/>
        <v>3.6283055273777594</v>
      </c>
      <c r="H12">
        <f t="shared" si="3"/>
        <v>34.619557518867232</v>
      </c>
      <c r="I12">
        <v>-0.12</v>
      </c>
      <c r="J12">
        <f t="shared" si="4"/>
        <v>-0.12</v>
      </c>
      <c r="K12">
        <f t="shared" si="5"/>
        <v>2.468</v>
      </c>
      <c r="M12" t="s">
        <v>236</v>
      </c>
      <c r="N12">
        <v>8.8748021633637997</v>
      </c>
      <c r="O12">
        <v>13.349</v>
      </c>
    </row>
    <row r="13" spans="1:15">
      <c r="A13" t="s">
        <v>225</v>
      </c>
      <c r="B13" t="s">
        <v>15</v>
      </c>
      <c r="C13">
        <v>-1.4910000000000001</v>
      </c>
      <c r="D13">
        <v>2.4260000000000002</v>
      </c>
      <c r="E13">
        <f t="shared" si="0"/>
        <v>2.8475528089923112</v>
      </c>
      <c r="F13">
        <f t="shared" si="1"/>
        <v>2.8475528089923112</v>
      </c>
      <c r="G13">
        <f t="shared" si="2"/>
        <v>2.8475528089923112</v>
      </c>
      <c r="H13">
        <f t="shared" si="3"/>
        <v>33.838804800481782</v>
      </c>
      <c r="I13">
        <v>-0.22700000000000001</v>
      </c>
      <c r="J13">
        <f t="shared" si="4"/>
        <v>-0.22700000000000001</v>
      </c>
      <c r="K13">
        <f t="shared" si="5"/>
        <v>2.3610000000000002</v>
      </c>
      <c r="M13" t="s">
        <v>237</v>
      </c>
      <c r="N13">
        <v>10.172623410336485</v>
      </c>
      <c r="O13">
        <v>12.472000000000001</v>
      </c>
    </row>
    <row r="14" spans="1:15">
      <c r="A14" t="s">
        <v>226</v>
      </c>
      <c r="B14" t="s">
        <v>15</v>
      </c>
      <c r="C14">
        <v>-0.63700000000000001</v>
      </c>
      <c r="D14">
        <v>1.2789999999999999</v>
      </c>
      <c r="E14">
        <f t="shared" si="0"/>
        <v>1.4288491872832485</v>
      </c>
      <c r="F14">
        <f t="shared" si="1"/>
        <v>1.4288491872832485</v>
      </c>
      <c r="G14">
        <f t="shared" si="2"/>
        <v>1.4288491872832485</v>
      </c>
      <c r="H14">
        <f t="shared" si="3"/>
        <v>32.420101178772718</v>
      </c>
      <c r="I14">
        <v>-0.13300000000000001</v>
      </c>
      <c r="J14">
        <f t="shared" si="4"/>
        <v>-0.13300000000000001</v>
      </c>
      <c r="K14">
        <f t="shared" si="5"/>
        <v>2.4550000000000001</v>
      </c>
      <c r="M14" t="s">
        <v>238</v>
      </c>
      <c r="N14">
        <v>10.486826517948398</v>
      </c>
      <c r="O14">
        <v>11.834</v>
      </c>
    </row>
    <row r="15" spans="1:15">
      <c r="A15" t="s">
        <v>57</v>
      </c>
      <c r="B15" t="s">
        <v>15</v>
      </c>
      <c r="C15">
        <v>1.9630000000000001</v>
      </c>
      <c r="D15">
        <v>-2.2610000000000001</v>
      </c>
      <c r="E15">
        <f t="shared" si="0"/>
        <v>2.9942428091255393</v>
      </c>
      <c r="F15">
        <f t="shared" ref="F15:F38" si="6">-E15</f>
        <v>-2.9942428091255393</v>
      </c>
      <c r="G15">
        <f t="shared" si="2"/>
        <v>-2.9942428091255393</v>
      </c>
      <c r="H15">
        <f t="shared" si="3"/>
        <v>27.997009182363932</v>
      </c>
      <c r="I15">
        <v>0.33200000000000002</v>
      </c>
      <c r="J15">
        <f t="shared" si="4"/>
        <v>0.33200000000000002</v>
      </c>
      <c r="K15">
        <f t="shared" si="5"/>
        <v>2.92</v>
      </c>
      <c r="M15" t="s">
        <v>239</v>
      </c>
      <c r="N15">
        <v>11.301880188407484</v>
      </c>
      <c r="O15">
        <v>11.428000000000001</v>
      </c>
    </row>
    <row r="16" spans="1:15">
      <c r="A16" t="s">
        <v>58</v>
      </c>
      <c r="B16" t="s">
        <v>15</v>
      </c>
      <c r="C16">
        <v>3.6779999999999999</v>
      </c>
      <c r="D16">
        <v>-4.5739999999999998</v>
      </c>
      <c r="E16">
        <f t="shared" si="0"/>
        <v>5.8693406784748827</v>
      </c>
      <c r="F16">
        <f t="shared" si="6"/>
        <v>-5.8693406784748827</v>
      </c>
      <c r="G16">
        <f t="shared" si="2"/>
        <v>-5.8693406784748827</v>
      </c>
      <c r="H16">
        <f t="shared" si="3"/>
        <v>25.121911313014586</v>
      </c>
      <c r="I16">
        <v>1.026</v>
      </c>
      <c r="J16">
        <f t="shared" si="4"/>
        <v>1.026</v>
      </c>
      <c r="K16">
        <f t="shared" si="5"/>
        <v>3.6139999999999999</v>
      </c>
      <c r="M16" t="s">
        <v>210</v>
      </c>
      <c r="N16">
        <v>12.29225338193821</v>
      </c>
      <c r="O16">
        <v>10.792999999999999</v>
      </c>
    </row>
    <row r="17" spans="1:15">
      <c r="A17" t="s">
        <v>59</v>
      </c>
      <c r="B17" t="s">
        <v>15</v>
      </c>
      <c r="C17">
        <v>4.2309999999999999</v>
      </c>
      <c r="D17">
        <v>-5.2560000000000002</v>
      </c>
      <c r="E17">
        <f t="shared" si="0"/>
        <v>6.7473622253440642</v>
      </c>
      <c r="F17">
        <f t="shared" si="6"/>
        <v>-6.7473622253440642</v>
      </c>
      <c r="G17">
        <f t="shared" si="2"/>
        <v>-6.7473622253440642</v>
      </c>
      <c r="H17">
        <f t="shared" si="3"/>
        <v>24.243889766145408</v>
      </c>
      <c r="I17">
        <v>1.427</v>
      </c>
      <c r="J17">
        <f t="shared" si="4"/>
        <v>1.427</v>
      </c>
      <c r="K17">
        <f t="shared" si="5"/>
        <v>4.0150000000000006</v>
      </c>
      <c r="M17" t="s">
        <v>258</v>
      </c>
      <c r="N17">
        <v>14.296368823284908</v>
      </c>
      <c r="O17">
        <v>9.3120000000000012</v>
      </c>
    </row>
    <row r="18" spans="1:15">
      <c r="A18" t="s">
        <v>60</v>
      </c>
      <c r="B18" t="s">
        <v>15</v>
      </c>
      <c r="C18">
        <v>4.9089999999999998</v>
      </c>
      <c r="D18">
        <v>-6.4409999999999998</v>
      </c>
      <c r="E18">
        <f t="shared" si="0"/>
        <v>8.0984419489183228</v>
      </c>
      <c r="F18">
        <f t="shared" si="6"/>
        <v>-8.0984419489183228</v>
      </c>
      <c r="G18">
        <f t="shared" si="2"/>
        <v>-8.0984419489183228</v>
      </c>
      <c r="H18">
        <f t="shared" si="3"/>
        <v>22.892810042571149</v>
      </c>
      <c r="I18">
        <v>1.95</v>
      </c>
      <c r="J18">
        <f t="shared" si="4"/>
        <v>1.95</v>
      </c>
      <c r="K18">
        <f t="shared" si="5"/>
        <v>4.5380000000000003</v>
      </c>
      <c r="M18" t="s">
        <v>259</v>
      </c>
      <c r="N18">
        <v>15.529334484271939</v>
      </c>
      <c r="O18">
        <v>8.4459999999999997</v>
      </c>
    </row>
    <row r="19" spans="1:15">
      <c r="A19" t="s">
        <v>61</v>
      </c>
      <c r="B19" t="s">
        <v>15</v>
      </c>
      <c r="C19">
        <v>4.9169999999999998</v>
      </c>
      <c r="D19">
        <v>-6.4509999999999996</v>
      </c>
      <c r="E19">
        <f t="shared" si="0"/>
        <v>8.1112446640450937</v>
      </c>
      <c r="F19">
        <f t="shared" si="6"/>
        <v>-8.1112446640450937</v>
      </c>
      <c r="G19">
        <f t="shared" si="2"/>
        <v>-8.1112446640450937</v>
      </c>
      <c r="H19">
        <f t="shared" si="3"/>
        <v>22.880007327444375</v>
      </c>
      <c r="I19">
        <v>1.948</v>
      </c>
      <c r="J19">
        <f t="shared" si="4"/>
        <v>1.948</v>
      </c>
      <c r="K19">
        <f t="shared" si="5"/>
        <v>4.5359999999999996</v>
      </c>
      <c r="M19" t="s">
        <v>260</v>
      </c>
      <c r="N19">
        <v>17.064580888889253</v>
      </c>
      <c r="O19">
        <v>7.4690000000000003</v>
      </c>
    </row>
    <row r="20" spans="1:15">
      <c r="A20" t="s">
        <v>224</v>
      </c>
      <c r="B20" t="s">
        <v>15</v>
      </c>
      <c r="C20">
        <v>5.7510000000000003</v>
      </c>
      <c r="D20">
        <v>-7.7859999999999996</v>
      </c>
      <c r="E20">
        <f t="shared" si="0"/>
        <v>9.6796589299416951</v>
      </c>
      <c r="F20">
        <f t="shared" si="6"/>
        <v>-9.6796589299416951</v>
      </c>
      <c r="G20">
        <f t="shared" si="2"/>
        <v>-9.6796589299416951</v>
      </c>
      <c r="H20">
        <f t="shared" si="3"/>
        <v>21.311593061547775</v>
      </c>
      <c r="I20">
        <v>2.3519999999999999</v>
      </c>
      <c r="J20">
        <f t="shared" si="4"/>
        <v>2.3519999999999999</v>
      </c>
      <c r="K20">
        <f t="shared" si="5"/>
        <v>4.9399999999999995</v>
      </c>
      <c r="M20" t="s">
        <v>261</v>
      </c>
      <c r="N20">
        <v>18.519702769359927</v>
      </c>
      <c r="O20">
        <v>6.5660000000000007</v>
      </c>
    </row>
    <row r="21" spans="1:15">
      <c r="A21" t="s">
        <v>223</v>
      </c>
      <c r="B21" t="s">
        <v>15</v>
      </c>
      <c r="C21">
        <v>6.3760000000000003</v>
      </c>
      <c r="D21">
        <v>-9.0440000000000005</v>
      </c>
      <c r="E21">
        <f t="shared" si="0"/>
        <v>11.06559135338008</v>
      </c>
      <c r="F21">
        <f t="shared" si="6"/>
        <v>-11.06559135338008</v>
      </c>
      <c r="G21">
        <f t="shared" si="2"/>
        <v>-11.06559135338008</v>
      </c>
      <c r="H21">
        <f t="shared" si="3"/>
        <v>19.925660638109392</v>
      </c>
      <c r="I21">
        <v>3.0289999999999999</v>
      </c>
      <c r="J21">
        <f t="shared" si="4"/>
        <v>3.0289999999999999</v>
      </c>
      <c r="K21">
        <f t="shared" si="5"/>
        <v>5.617</v>
      </c>
      <c r="M21" t="s">
        <v>223</v>
      </c>
      <c r="N21">
        <v>19.925660638109392</v>
      </c>
      <c r="O21">
        <v>5.617</v>
      </c>
    </row>
    <row r="22" spans="1:15">
      <c r="A22" t="s">
        <v>261</v>
      </c>
      <c r="B22" t="s">
        <v>15</v>
      </c>
      <c r="C22">
        <v>7.1820000000000004</v>
      </c>
      <c r="D22">
        <v>-10.196</v>
      </c>
      <c r="E22">
        <f t="shared" si="0"/>
        <v>12.471549222129543</v>
      </c>
      <c r="F22">
        <f t="shared" si="6"/>
        <v>-12.471549222129543</v>
      </c>
      <c r="G22">
        <f t="shared" si="2"/>
        <v>-12.471549222129543</v>
      </c>
      <c r="H22">
        <f t="shared" si="3"/>
        <v>18.519702769359927</v>
      </c>
      <c r="I22">
        <v>3.9780000000000002</v>
      </c>
      <c r="J22">
        <f t="shared" si="4"/>
        <v>3.9780000000000002</v>
      </c>
      <c r="K22">
        <f t="shared" si="5"/>
        <v>6.5660000000000007</v>
      </c>
      <c r="M22" t="s">
        <v>224</v>
      </c>
      <c r="N22">
        <v>21.311593061547775</v>
      </c>
      <c r="O22">
        <v>4.9399999999999995</v>
      </c>
    </row>
    <row r="23" spans="1:15">
      <c r="A23" t="s">
        <v>260</v>
      </c>
      <c r="B23" t="s">
        <v>15</v>
      </c>
      <c r="C23">
        <v>7.8579999999999997</v>
      </c>
      <c r="D23">
        <v>-11.497999999999999</v>
      </c>
      <c r="E23">
        <f t="shared" si="0"/>
        <v>13.926671102600219</v>
      </c>
      <c r="F23">
        <f t="shared" si="6"/>
        <v>-13.926671102600219</v>
      </c>
      <c r="G23">
        <f t="shared" si="2"/>
        <v>-13.926671102600219</v>
      </c>
      <c r="H23">
        <f t="shared" si="3"/>
        <v>17.064580888889253</v>
      </c>
      <c r="I23">
        <v>4.8810000000000002</v>
      </c>
      <c r="J23">
        <f t="shared" si="4"/>
        <v>4.8810000000000002</v>
      </c>
      <c r="K23">
        <f t="shared" si="5"/>
        <v>7.4690000000000003</v>
      </c>
      <c r="M23" t="s">
        <v>61</v>
      </c>
      <c r="N23">
        <v>22.880007327444375</v>
      </c>
      <c r="O23">
        <v>4.5359999999999996</v>
      </c>
    </row>
    <row r="24" spans="1:15">
      <c r="A24" t="s">
        <v>259</v>
      </c>
      <c r="B24" t="s">
        <v>15</v>
      </c>
      <c r="C24">
        <v>8.6780000000000008</v>
      </c>
      <c r="D24">
        <v>-12.797000000000001</v>
      </c>
      <c r="E24">
        <f t="shared" si="0"/>
        <v>15.461917507217532</v>
      </c>
      <c r="F24">
        <f t="shared" si="6"/>
        <v>-15.461917507217532</v>
      </c>
      <c r="G24">
        <f t="shared" si="2"/>
        <v>-15.461917507217532</v>
      </c>
      <c r="H24">
        <f t="shared" si="3"/>
        <v>15.529334484271939</v>
      </c>
      <c r="I24">
        <v>5.8579999999999997</v>
      </c>
      <c r="J24">
        <f t="shared" si="4"/>
        <v>5.8579999999999997</v>
      </c>
      <c r="K24">
        <f t="shared" si="5"/>
        <v>8.4459999999999997</v>
      </c>
      <c r="M24" t="s">
        <v>60</v>
      </c>
      <c r="N24">
        <v>22.892810042571149</v>
      </c>
      <c r="O24">
        <v>4.5380000000000003</v>
      </c>
    </row>
    <row r="25" spans="1:15">
      <c r="A25" t="s">
        <v>258</v>
      </c>
      <c r="B25" t="s">
        <v>15</v>
      </c>
      <c r="C25">
        <v>9.2200000000000006</v>
      </c>
      <c r="D25">
        <v>-13.917999999999999</v>
      </c>
      <c r="E25">
        <f t="shared" si="0"/>
        <v>16.694883168204562</v>
      </c>
      <c r="F25">
        <f t="shared" si="6"/>
        <v>-16.694883168204562</v>
      </c>
      <c r="G25">
        <f t="shared" si="2"/>
        <v>-16.694883168204562</v>
      </c>
      <c r="H25">
        <f t="shared" si="3"/>
        <v>14.296368823284908</v>
      </c>
      <c r="I25">
        <v>6.7240000000000002</v>
      </c>
      <c r="J25">
        <f t="shared" si="4"/>
        <v>6.7240000000000002</v>
      </c>
      <c r="K25">
        <f t="shared" si="5"/>
        <v>9.3120000000000012</v>
      </c>
      <c r="M25" t="s">
        <v>59</v>
      </c>
      <c r="N25">
        <v>24.243889766145408</v>
      </c>
      <c r="O25">
        <v>4.0150000000000006</v>
      </c>
    </row>
    <row r="26" spans="1:15">
      <c r="A26" t="s">
        <v>210</v>
      </c>
      <c r="B26" t="s">
        <v>15</v>
      </c>
      <c r="C26">
        <v>9.91</v>
      </c>
      <c r="D26">
        <v>-15.856999999999999</v>
      </c>
      <c r="E26">
        <f t="shared" si="0"/>
        <v>18.698998609551261</v>
      </c>
      <c r="F26">
        <f t="shared" si="6"/>
        <v>-18.698998609551261</v>
      </c>
      <c r="G26">
        <f t="shared" si="2"/>
        <v>-18.698998609551261</v>
      </c>
      <c r="H26">
        <f t="shared" si="3"/>
        <v>12.29225338193821</v>
      </c>
      <c r="I26">
        <v>8.2050000000000001</v>
      </c>
      <c r="J26">
        <f t="shared" si="4"/>
        <v>8.2050000000000001</v>
      </c>
      <c r="K26">
        <f t="shared" si="5"/>
        <v>10.792999999999999</v>
      </c>
      <c r="M26" t="s">
        <v>58</v>
      </c>
      <c r="N26">
        <v>25.121911313014586</v>
      </c>
      <c r="O26">
        <v>3.6139999999999999</v>
      </c>
    </row>
    <row r="27" spans="1:15">
      <c r="A27" t="s">
        <v>239</v>
      </c>
      <c r="B27" t="s">
        <v>15</v>
      </c>
      <c r="C27">
        <v>10.298999999999999</v>
      </c>
      <c r="D27">
        <v>-16.780999999999999</v>
      </c>
      <c r="E27">
        <f t="shared" si="0"/>
        <v>19.689371803081986</v>
      </c>
      <c r="F27">
        <f t="shared" si="6"/>
        <v>-19.689371803081986</v>
      </c>
      <c r="G27">
        <f t="shared" si="2"/>
        <v>-19.689371803081986</v>
      </c>
      <c r="H27">
        <f t="shared" si="3"/>
        <v>11.301880188407484</v>
      </c>
      <c r="I27">
        <v>8.84</v>
      </c>
      <c r="J27">
        <f t="shared" si="4"/>
        <v>8.84</v>
      </c>
      <c r="K27">
        <f t="shared" si="5"/>
        <v>11.428000000000001</v>
      </c>
      <c r="M27" t="s">
        <v>240</v>
      </c>
      <c r="N27">
        <v>26.018365103574162</v>
      </c>
      <c r="O27">
        <v>3.2270000000000003</v>
      </c>
    </row>
    <row r="28" spans="1:15">
      <c r="A28" t="s">
        <v>238</v>
      </c>
      <c r="B28" t="s">
        <v>15</v>
      </c>
      <c r="C28">
        <v>10.59</v>
      </c>
      <c r="D28">
        <v>-17.558</v>
      </c>
      <c r="E28">
        <f t="shared" si="0"/>
        <v>20.504425473541072</v>
      </c>
      <c r="F28">
        <f t="shared" si="6"/>
        <v>-20.504425473541072</v>
      </c>
      <c r="G28">
        <f t="shared" si="2"/>
        <v>-20.504425473541072</v>
      </c>
      <c r="H28">
        <f t="shared" si="3"/>
        <v>10.486826517948398</v>
      </c>
      <c r="I28">
        <v>9.2460000000000004</v>
      </c>
      <c r="J28">
        <f t="shared" si="4"/>
        <v>9.2460000000000004</v>
      </c>
      <c r="K28">
        <f t="shared" si="5"/>
        <v>11.834</v>
      </c>
      <c r="M28" t="s">
        <v>57</v>
      </c>
      <c r="N28">
        <v>27.997009182363932</v>
      </c>
      <c r="O28">
        <v>2.92</v>
      </c>
    </row>
    <row r="29" spans="1:15">
      <c r="A29" t="s">
        <v>237</v>
      </c>
      <c r="B29" t="s">
        <v>15</v>
      </c>
      <c r="C29">
        <v>10.664</v>
      </c>
      <c r="D29">
        <v>-17.88</v>
      </c>
      <c r="E29">
        <f t="shared" si="0"/>
        <v>20.818628581152986</v>
      </c>
      <c r="F29">
        <f t="shared" si="6"/>
        <v>-20.818628581152986</v>
      </c>
      <c r="G29">
        <f t="shared" si="2"/>
        <v>-20.818628581152986</v>
      </c>
      <c r="H29">
        <f t="shared" si="3"/>
        <v>10.172623410336485</v>
      </c>
      <c r="I29">
        <v>9.8840000000000003</v>
      </c>
      <c r="J29">
        <f t="shared" si="4"/>
        <v>9.8840000000000003</v>
      </c>
      <c r="K29">
        <f t="shared" si="5"/>
        <v>12.472000000000001</v>
      </c>
      <c r="M29" t="s">
        <v>226</v>
      </c>
      <c r="N29">
        <v>32.420101178772718</v>
      </c>
      <c r="O29">
        <v>2.4550000000000001</v>
      </c>
    </row>
    <row r="30" spans="1:15">
      <c r="A30" t="s">
        <v>236</v>
      </c>
      <c r="B30" t="s">
        <v>15</v>
      </c>
      <c r="C30">
        <v>11.052</v>
      </c>
      <c r="D30">
        <v>-19.157</v>
      </c>
      <c r="E30">
        <f t="shared" si="0"/>
        <v>22.116449828125671</v>
      </c>
      <c r="F30">
        <f t="shared" si="6"/>
        <v>-22.116449828125671</v>
      </c>
      <c r="G30">
        <f t="shared" si="2"/>
        <v>-22.116449828125671</v>
      </c>
      <c r="H30">
        <f t="shared" si="3"/>
        <v>8.8748021633637997</v>
      </c>
      <c r="I30">
        <v>10.760999999999999</v>
      </c>
      <c r="J30">
        <f t="shared" si="4"/>
        <v>10.760999999999999</v>
      </c>
      <c r="K30">
        <f t="shared" si="5"/>
        <v>13.349</v>
      </c>
      <c r="M30" t="s">
        <v>225</v>
      </c>
      <c r="N30">
        <v>33.838804800481782</v>
      </c>
      <c r="O30">
        <v>2.3610000000000002</v>
      </c>
    </row>
    <row r="31" spans="1:15">
      <c r="A31" t="s">
        <v>235</v>
      </c>
      <c r="B31" t="s">
        <v>15</v>
      </c>
      <c r="C31">
        <v>11.505000000000001</v>
      </c>
      <c r="D31">
        <v>-20.577000000000002</v>
      </c>
      <c r="E31">
        <f t="shared" si="0"/>
        <v>23.574943350939364</v>
      </c>
      <c r="F31">
        <f t="shared" si="6"/>
        <v>-23.574943350939364</v>
      </c>
      <c r="G31">
        <f t="shared" si="2"/>
        <v>-23.574943350939364</v>
      </c>
      <c r="H31">
        <f t="shared" si="3"/>
        <v>7.4163086405501062</v>
      </c>
      <c r="I31">
        <v>11.846</v>
      </c>
      <c r="J31">
        <f t="shared" si="4"/>
        <v>11.846</v>
      </c>
      <c r="K31">
        <f t="shared" si="5"/>
        <v>14.434000000000001</v>
      </c>
      <c r="M31" t="s">
        <v>262</v>
      </c>
      <c r="N31">
        <v>34.619557518867232</v>
      </c>
      <c r="O31">
        <v>2.468</v>
      </c>
    </row>
    <row r="32" spans="1:15">
      <c r="A32" t="s">
        <v>229</v>
      </c>
      <c r="B32" t="s">
        <v>15</v>
      </c>
      <c r="C32">
        <v>11.749000000000001</v>
      </c>
      <c r="D32">
        <v>-21.728999999999999</v>
      </c>
      <c r="E32">
        <f t="shared" si="0"/>
        <v>24.701992672656999</v>
      </c>
      <c r="F32">
        <f t="shared" si="6"/>
        <v>-24.701992672656999</v>
      </c>
      <c r="G32">
        <f t="shared" si="2"/>
        <v>-24.701992672656999</v>
      </c>
      <c r="H32">
        <f t="shared" si="3"/>
        <v>6.289259318832471</v>
      </c>
      <c r="I32">
        <v>12.763999999999999</v>
      </c>
      <c r="J32">
        <f t="shared" si="4"/>
        <v>12.763999999999999</v>
      </c>
      <c r="K32">
        <f t="shared" si="5"/>
        <v>15.352</v>
      </c>
      <c r="M32" t="s">
        <v>263</v>
      </c>
      <c r="N32">
        <v>35.048505372780809</v>
      </c>
      <c r="O32">
        <v>1.86</v>
      </c>
    </row>
    <row r="33" spans="1:15">
      <c r="A33" t="s">
        <v>257</v>
      </c>
      <c r="B33" t="s">
        <v>15</v>
      </c>
      <c r="C33">
        <v>12.475</v>
      </c>
      <c r="D33">
        <v>-23.091000000000001</v>
      </c>
      <c r="E33">
        <f t="shared" si="0"/>
        <v>26.245378755125635</v>
      </c>
      <c r="F33">
        <f t="shared" si="6"/>
        <v>-26.245378755125635</v>
      </c>
      <c r="G33">
        <f t="shared" si="2"/>
        <v>-26.245378755125635</v>
      </c>
      <c r="H33">
        <f t="shared" si="3"/>
        <v>4.7458732363638347</v>
      </c>
      <c r="I33">
        <v>14.071999999999999</v>
      </c>
      <c r="J33">
        <f t="shared" si="4"/>
        <v>14.071999999999999</v>
      </c>
      <c r="K33">
        <f t="shared" si="5"/>
        <v>16.66</v>
      </c>
      <c r="M33" t="s">
        <v>264</v>
      </c>
      <c r="N33">
        <v>36.369372481028542</v>
      </c>
      <c r="O33">
        <v>1.506</v>
      </c>
    </row>
    <row r="34" spans="1:15">
      <c r="A34" t="s">
        <v>256</v>
      </c>
      <c r="B34" t="s">
        <v>15</v>
      </c>
      <c r="C34">
        <v>13.651999999999999</v>
      </c>
      <c r="D34">
        <v>-25.199000000000002</v>
      </c>
      <c r="E34">
        <f t="shared" si="0"/>
        <v>28.659495895775979</v>
      </c>
      <c r="F34">
        <f t="shared" si="6"/>
        <v>-28.659495895775979</v>
      </c>
      <c r="G34">
        <f t="shared" si="2"/>
        <v>-28.659495895775979</v>
      </c>
      <c r="H34">
        <f t="shared" si="3"/>
        <v>2.3317560957134909</v>
      </c>
      <c r="I34">
        <v>15.992000000000001</v>
      </c>
      <c r="J34">
        <f t="shared" si="4"/>
        <v>15.992000000000001</v>
      </c>
      <c r="K34">
        <f t="shared" si="5"/>
        <v>18.580000000000002</v>
      </c>
      <c r="M34" t="s">
        <v>52</v>
      </c>
      <c r="N34">
        <v>37.465697218688476</v>
      </c>
      <c r="O34">
        <v>1.4000000000000001</v>
      </c>
    </row>
    <row r="35" spans="1:15">
      <c r="A35" t="s">
        <v>255</v>
      </c>
      <c r="B35" t="s">
        <v>15</v>
      </c>
      <c r="C35">
        <v>11.051</v>
      </c>
      <c r="D35">
        <v>-28.027000000000001</v>
      </c>
      <c r="E35">
        <f t="shared" si="0"/>
        <v>30.12701993228006</v>
      </c>
      <c r="F35">
        <f t="shared" si="6"/>
        <v>-30.12701993228006</v>
      </c>
      <c r="G35">
        <f t="shared" si="2"/>
        <v>-30.12701993228006</v>
      </c>
      <c r="H35">
        <f t="shared" si="3"/>
        <v>0.86423205920941015</v>
      </c>
      <c r="I35">
        <v>17.96</v>
      </c>
      <c r="J35">
        <f t="shared" si="4"/>
        <v>17.96</v>
      </c>
      <c r="K35">
        <f t="shared" si="5"/>
        <v>20.548000000000002</v>
      </c>
      <c r="M35" t="s">
        <v>265</v>
      </c>
      <c r="N35">
        <v>38.352267274723161</v>
      </c>
      <c r="O35">
        <v>0.99</v>
      </c>
    </row>
    <row r="36" spans="1:15">
      <c r="A36" t="s">
        <v>254</v>
      </c>
      <c r="B36" t="s">
        <v>106</v>
      </c>
      <c r="C36">
        <v>12.369</v>
      </c>
      <c r="D36">
        <v>-26.777999999999999</v>
      </c>
      <c r="E36">
        <f t="shared" si="0"/>
        <v>29.496668371190669</v>
      </c>
      <c r="F36">
        <f t="shared" si="6"/>
        <v>-29.496668371190669</v>
      </c>
      <c r="G36">
        <f t="shared" si="2"/>
        <v>-29.496668371190669</v>
      </c>
      <c r="H36">
        <f t="shared" si="3"/>
        <v>1.4945836202988012</v>
      </c>
      <c r="I36">
        <v>17.494</v>
      </c>
      <c r="J36">
        <f t="shared" si="4"/>
        <v>17.494</v>
      </c>
      <c r="K36">
        <f t="shared" si="5"/>
        <v>20.082000000000001</v>
      </c>
      <c r="M36" t="s">
        <v>51</v>
      </c>
      <c r="N36">
        <v>39.301687900634064</v>
      </c>
      <c r="O36">
        <v>0.70000000000000018</v>
      </c>
    </row>
    <row r="37" spans="1:15">
      <c r="A37" t="s">
        <v>253</v>
      </c>
      <c r="B37" t="s">
        <v>15</v>
      </c>
      <c r="C37">
        <v>11.098000000000001</v>
      </c>
      <c r="D37">
        <v>-28.936</v>
      </c>
      <c r="E37">
        <f t="shared" ref="E37:E61" si="7">SQRT(C37^2+D37^2)</f>
        <v>30.99125199148947</v>
      </c>
      <c r="F37">
        <f t="shared" si="6"/>
        <v>-30.99125199148947</v>
      </c>
      <c r="G37">
        <f t="shared" si="2"/>
        <v>-30.99125199148947</v>
      </c>
      <c r="H37">
        <f t="shared" si="3"/>
        <v>0</v>
      </c>
      <c r="I37">
        <v>18.181000000000001</v>
      </c>
      <c r="J37">
        <f t="shared" si="4"/>
        <v>18.181000000000001</v>
      </c>
      <c r="K37">
        <f t="shared" si="5"/>
        <v>20.769000000000002</v>
      </c>
      <c r="M37" t="s">
        <v>50</v>
      </c>
      <c r="N37">
        <v>39.744861532701599</v>
      </c>
      <c r="O37">
        <v>8.4999999999999964E-2</v>
      </c>
    </row>
    <row r="38" spans="1:15">
      <c r="A38" t="s">
        <v>240</v>
      </c>
      <c r="B38" t="s">
        <v>15</v>
      </c>
      <c r="C38">
        <v>3.15</v>
      </c>
      <c r="D38">
        <v>-3.8479999999999999</v>
      </c>
      <c r="E38">
        <f t="shared" si="7"/>
        <v>4.9728868879153083</v>
      </c>
      <c r="F38">
        <f t="shared" si="6"/>
        <v>-4.9728868879153083</v>
      </c>
      <c r="G38">
        <f t="shared" si="2"/>
        <v>-4.9728868879153083</v>
      </c>
      <c r="H38">
        <f t="shared" si="3"/>
        <v>26.018365103574162</v>
      </c>
      <c r="I38">
        <v>0.63900000000000001</v>
      </c>
      <c r="J38">
        <f t="shared" si="4"/>
        <v>0.63900000000000001</v>
      </c>
      <c r="K38">
        <f t="shared" si="5"/>
        <v>3.2270000000000003</v>
      </c>
      <c r="M38" t="s">
        <v>133</v>
      </c>
      <c r="N38">
        <v>40.413849351028929</v>
      </c>
      <c r="O38">
        <v>-0.10299999999999976</v>
      </c>
    </row>
    <row r="39" spans="1:15">
      <c r="A39" t="s">
        <v>33</v>
      </c>
      <c r="B39" t="s">
        <v>15</v>
      </c>
      <c r="C39">
        <v>-6.1890000000000001</v>
      </c>
      <c r="D39">
        <v>7.3739999999999997</v>
      </c>
      <c r="E39">
        <f t="shared" si="7"/>
        <v>9.6270243066068968</v>
      </c>
      <c r="F39">
        <f t="shared" ref="F39:F63" si="8">E39</f>
        <v>9.6270243066068968</v>
      </c>
      <c r="G39">
        <f t="shared" si="2"/>
        <v>9.6270243066068968</v>
      </c>
      <c r="H39">
        <f t="shared" si="3"/>
        <v>40.618276298096369</v>
      </c>
      <c r="I39">
        <v>-2.653</v>
      </c>
      <c r="J39">
        <f t="shared" si="4"/>
        <v>-2.653</v>
      </c>
      <c r="K39">
        <f t="shared" si="5"/>
        <v>-6.4999999999999947E-2</v>
      </c>
      <c r="M39" t="s">
        <v>33</v>
      </c>
      <c r="N39">
        <v>40.618276298096369</v>
      </c>
      <c r="O39">
        <v>-6.4999999999999947E-2</v>
      </c>
    </row>
    <row r="40" spans="1:15">
      <c r="A40" t="s">
        <v>34</v>
      </c>
      <c r="B40" t="s">
        <v>15</v>
      </c>
      <c r="C40">
        <v>-6.61</v>
      </c>
      <c r="D40">
        <v>7.8810000000000002</v>
      </c>
      <c r="E40">
        <f t="shared" si="7"/>
        <v>10.286022603513956</v>
      </c>
      <c r="F40">
        <f t="shared" si="8"/>
        <v>10.286022603513956</v>
      </c>
      <c r="G40">
        <f t="shared" si="2"/>
        <v>10.286022603513956</v>
      </c>
      <c r="H40">
        <f t="shared" si="3"/>
        <v>41.277274595003426</v>
      </c>
      <c r="I40">
        <v>-2.6589999999999998</v>
      </c>
      <c r="J40">
        <f t="shared" si="4"/>
        <v>-2.6589999999999998</v>
      </c>
      <c r="K40">
        <f t="shared" si="5"/>
        <v>-7.099999999999973E-2</v>
      </c>
      <c r="M40" t="s">
        <v>34</v>
      </c>
      <c r="N40">
        <v>41.277274595003426</v>
      </c>
      <c r="O40">
        <v>-7.099999999999973E-2</v>
      </c>
    </row>
    <row r="41" spans="1:15">
      <c r="A41" t="s">
        <v>35</v>
      </c>
      <c r="B41" t="s">
        <v>15</v>
      </c>
      <c r="C41">
        <v>-7.0780000000000003</v>
      </c>
      <c r="D41">
        <v>8.2100000000000009</v>
      </c>
      <c r="E41">
        <f t="shared" si="7"/>
        <v>10.8398424342792</v>
      </c>
      <c r="F41">
        <f t="shared" si="8"/>
        <v>10.8398424342792</v>
      </c>
      <c r="G41">
        <f t="shared" si="2"/>
        <v>10.8398424342792</v>
      </c>
      <c r="H41">
        <f t="shared" si="3"/>
        <v>41.831094425768669</v>
      </c>
      <c r="I41">
        <v>-2.649</v>
      </c>
      <c r="J41">
        <f t="shared" si="4"/>
        <v>-2.649</v>
      </c>
      <c r="K41">
        <f t="shared" si="5"/>
        <v>-6.0999999999999943E-2</v>
      </c>
      <c r="M41" t="s">
        <v>35</v>
      </c>
      <c r="N41">
        <v>41.831094425768669</v>
      </c>
      <c r="O41">
        <v>-6.0999999999999943E-2</v>
      </c>
    </row>
    <row r="42" spans="1:15">
      <c r="A42" t="s">
        <v>36</v>
      </c>
      <c r="B42" t="s">
        <v>15</v>
      </c>
      <c r="C42">
        <v>-7.327</v>
      </c>
      <c r="D42">
        <v>8.5329999999999995</v>
      </c>
      <c r="E42">
        <f t="shared" si="7"/>
        <v>11.247089312350996</v>
      </c>
      <c r="F42">
        <f t="shared" si="8"/>
        <v>11.247089312350996</v>
      </c>
      <c r="G42">
        <f t="shared" si="2"/>
        <v>11.247089312350996</v>
      </c>
      <c r="H42">
        <f t="shared" si="3"/>
        <v>42.238341303840464</v>
      </c>
      <c r="I42">
        <v>-2.6579999999999999</v>
      </c>
      <c r="J42">
        <f t="shared" si="4"/>
        <v>-2.6579999999999999</v>
      </c>
      <c r="K42">
        <f t="shared" si="5"/>
        <v>-6.999999999999984E-2</v>
      </c>
      <c r="M42" t="s">
        <v>36</v>
      </c>
      <c r="N42">
        <v>42.238341303840464</v>
      </c>
      <c r="O42">
        <v>-6.999999999999984E-2</v>
      </c>
    </row>
    <row r="43" spans="1:15">
      <c r="A43" t="s">
        <v>37</v>
      </c>
      <c r="B43" t="s">
        <v>15</v>
      </c>
      <c r="C43">
        <v>-7.5640000000000001</v>
      </c>
      <c r="D43">
        <v>8.9049999999999994</v>
      </c>
      <c r="E43">
        <f t="shared" si="7"/>
        <v>11.683882959016664</v>
      </c>
      <c r="F43">
        <f t="shared" si="8"/>
        <v>11.683882959016664</v>
      </c>
      <c r="G43">
        <f t="shared" si="2"/>
        <v>11.683882959016664</v>
      </c>
      <c r="H43">
        <f t="shared" si="3"/>
        <v>42.675134950506134</v>
      </c>
      <c r="I43">
        <v>-2.6360000000000001</v>
      </c>
      <c r="J43">
        <f t="shared" si="4"/>
        <v>-2.6360000000000001</v>
      </c>
      <c r="K43">
        <f t="shared" si="5"/>
        <v>-4.8000000000000043E-2</v>
      </c>
      <c r="M43" t="s">
        <v>37</v>
      </c>
      <c r="N43">
        <v>42.675134950506134</v>
      </c>
      <c r="O43">
        <v>-4.8000000000000043E-2</v>
      </c>
    </row>
    <row r="44" spans="1:15">
      <c r="A44" t="s">
        <v>39</v>
      </c>
      <c r="B44" t="s">
        <v>15</v>
      </c>
      <c r="C44">
        <v>-7.819</v>
      </c>
      <c r="D44">
        <v>9.1639999999999997</v>
      </c>
      <c r="E44">
        <f t="shared" si="7"/>
        <v>12.046396017066682</v>
      </c>
      <c r="F44">
        <f t="shared" si="8"/>
        <v>12.046396017066682</v>
      </c>
      <c r="G44">
        <f t="shared" si="2"/>
        <v>12.046396017066682</v>
      </c>
      <c r="H44">
        <f t="shared" si="3"/>
        <v>43.037648008556154</v>
      </c>
      <c r="I44">
        <v>-2.5880000000000001</v>
      </c>
      <c r="J44">
        <f t="shared" si="4"/>
        <v>-2.5880000000000001</v>
      </c>
      <c r="K44">
        <f t="shared" si="5"/>
        <v>0</v>
      </c>
      <c r="M44" t="s">
        <v>39</v>
      </c>
      <c r="N44">
        <v>43.037648008556154</v>
      </c>
      <c r="O44">
        <v>0</v>
      </c>
    </row>
    <row r="45" spans="1:15">
      <c r="A45" t="s">
        <v>54</v>
      </c>
      <c r="B45" t="s">
        <v>15</v>
      </c>
      <c r="C45">
        <v>-9.0749999999999993</v>
      </c>
      <c r="D45">
        <v>9.0489999999999995</v>
      </c>
      <c r="E45">
        <f t="shared" si="7"/>
        <v>12.815616489268084</v>
      </c>
      <c r="F45">
        <f t="shared" si="8"/>
        <v>12.815616489268084</v>
      </c>
      <c r="G45">
        <f t="shared" si="2"/>
        <v>12.815616489268084</v>
      </c>
      <c r="H45">
        <f t="shared" si="3"/>
        <v>43.806868480757558</v>
      </c>
      <c r="I45">
        <v>-2.5979999999999999</v>
      </c>
      <c r="J45">
        <f t="shared" si="4"/>
        <v>-2.5979999999999999</v>
      </c>
      <c r="K45">
        <f t="shared" si="5"/>
        <v>-9.9999999999997868E-3</v>
      </c>
      <c r="M45" t="s">
        <v>54</v>
      </c>
      <c r="N45">
        <v>43.806868480757558</v>
      </c>
      <c r="O45">
        <v>-9.9999999999997868E-3</v>
      </c>
    </row>
    <row r="46" spans="1:15">
      <c r="A46" t="s">
        <v>55</v>
      </c>
      <c r="B46" t="s">
        <v>15</v>
      </c>
      <c r="C46">
        <v>-9.6289999999999996</v>
      </c>
      <c r="D46">
        <v>9.66</v>
      </c>
      <c r="E46">
        <f t="shared" si="7"/>
        <v>13.63940031672947</v>
      </c>
      <c r="F46">
        <f t="shared" si="8"/>
        <v>13.63940031672947</v>
      </c>
      <c r="G46">
        <f t="shared" si="2"/>
        <v>13.63940031672947</v>
      </c>
      <c r="H46">
        <f t="shared" si="3"/>
        <v>44.630652308218941</v>
      </c>
      <c r="I46">
        <v>-2.573</v>
      </c>
      <c r="J46">
        <f t="shared" si="4"/>
        <v>-2.573</v>
      </c>
      <c r="K46">
        <f t="shared" si="5"/>
        <v>1.5000000000000124E-2</v>
      </c>
      <c r="M46" t="s">
        <v>55</v>
      </c>
      <c r="N46">
        <v>44.630652308218941</v>
      </c>
      <c r="O46">
        <v>1.5000000000000124E-2</v>
      </c>
    </row>
    <row r="47" spans="1:15">
      <c r="A47" t="s">
        <v>252</v>
      </c>
      <c r="B47" t="s">
        <v>15</v>
      </c>
      <c r="C47">
        <v>-10.282</v>
      </c>
      <c r="D47">
        <v>10.459</v>
      </c>
      <c r="E47">
        <f t="shared" si="7"/>
        <v>14.666635776482622</v>
      </c>
      <c r="F47">
        <f t="shared" si="8"/>
        <v>14.666635776482622</v>
      </c>
      <c r="G47">
        <f t="shared" si="2"/>
        <v>14.666635776482622</v>
      </c>
      <c r="H47">
        <f t="shared" si="3"/>
        <v>45.657887767972092</v>
      </c>
      <c r="I47">
        <v>-2.6949999999999998</v>
      </c>
      <c r="J47">
        <f t="shared" si="4"/>
        <v>-2.6949999999999998</v>
      </c>
      <c r="K47">
        <f t="shared" si="5"/>
        <v>-0.10699999999999976</v>
      </c>
      <c r="M47" t="s">
        <v>252</v>
      </c>
      <c r="N47">
        <v>45.657887767972092</v>
      </c>
      <c r="O47">
        <v>-0.10699999999999976</v>
      </c>
    </row>
    <row r="48" spans="1:15">
      <c r="A48" t="s">
        <v>56</v>
      </c>
      <c r="B48" t="s">
        <v>15</v>
      </c>
      <c r="C48">
        <v>-10.909000000000001</v>
      </c>
      <c r="D48">
        <v>11.157999999999999</v>
      </c>
      <c r="E48">
        <f t="shared" si="7"/>
        <v>15.604718677374482</v>
      </c>
      <c r="F48">
        <f t="shared" si="8"/>
        <v>15.604718677374482</v>
      </c>
      <c r="G48">
        <f t="shared" si="2"/>
        <v>15.604718677374482</v>
      </c>
      <c r="H48">
        <f t="shared" si="3"/>
        <v>46.595970668863956</v>
      </c>
      <c r="I48">
        <v>-2.5059999999999998</v>
      </c>
      <c r="J48">
        <f t="shared" si="4"/>
        <v>-2.5059999999999998</v>
      </c>
      <c r="K48">
        <f t="shared" si="5"/>
        <v>8.2000000000000295E-2</v>
      </c>
      <c r="M48" t="s">
        <v>56</v>
      </c>
      <c r="N48">
        <v>46.595970668863956</v>
      </c>
      <c r="O48">
        <v>8.2000000000000295E-2</v>
      </c>
    </row>
    <row r="49" spans="1:15">
      <c r="A49" t="s">
        <v>251</v>
      </c>
      <c r="B49" t="s">
        <v>15</v>
      </c>
      <c r="C49">
        <v>-11.537000000000001</v>
      </c>
      <c r="D49">
        <v>11.927</v>
      </c>
      <c r="E49">
        <f t="shared" si="7"/>
        <v>16.59384518428444</v>
      </c>
      <c r="F49">
        <f t="shared" si="8"/>
        <v>16.59384518428444</v>
      </c>
      <c r="G49">
        <f t="shared" si="2"/>
        <v>16.59384518428444</v>
      </c>
      <c r="H49">
        <f t="shared" si="3"/>
        <v>47.58509717577391</v>
      </c>
      <c r="I49">
        <v>-2.25</v>
      </c>
      <c r="J49">
        <f t="shared" si="4"/>
        <v>-2.25</v>
      </c>
      <c r="K49">
        <f t="shared" si="5"/>
        <v>0.33800000000000008</v>
      </c>
      <c r="M49" t="s">
        <v>251</v>
      </c>
      <c r="N49">
        <v>47.58509717577391</v>
      </c>
      <c r="O49">
        <v>0.33800000000000008</v>
      </c>
    </row>
    <row r="50" spans="1:15">
      <c r="A50" t="s">
        <v>197</v>
      </c>
      <c r="B50" t="s">
        <v>15</v>
      </c>
      <c r="C50">
        <v>-11.997</v>
      </c>
      <c r="D50">
        <v>12.766999999999999</v>
      </c>
      <c r="E50">
        <f t="shared" si="7"/>
        <v>17.519255064071647</v>
      </c>
      <c r="F50">
        <f t="shared" si="8"/>
        <v>17.519255064071647</v>
      </c>
      <c r="G50">
        <f t="shared" si="2"/>
        <v>17.519255064071647</v>
      </c>
      <c r="H50">
        <f t="shared" si="3"/>
        <v>48.510507055561121</v>
      </c>
      <c r="I50">
        <v>-1.909</v>
      </c>
      <c r="J50">
        <f t="shared" si="4"/>
        <v>-1.909</v>
      </c>
      <c r="K50">
        <f t="shared" si="5"/>
        <v>0.67900000000000005</v>
      </c>
      <c r="M50" t="s">
        <v>197</v>
      </c>
      <c r="N50">
        <v>48.510507055561121</v>
      </c>
      <c r="O50">
        <v>0.67900000000000005</v>
      </c>
    </row>
    <row r="51" spans="1:15">
      <c r="A51" t="s">
        <v>250</v>
      </c>
      <c r="B51" t="s">
        <v>15</v>
      </c>
      <c r="C51">
        <v>-12.593</v>
      </c>
      <c r="D51">
        <v>13.913</v>
      </c>
      <c r="E51">
        <f t="shared" si="7"/>
        <v>18.765799156977035</v>
      </c>
      <c r="F51">
        <f t="shared" si="8"/>
        <v>18.765799156977035</v>
      </c>
      <c r="G51">
        <f t="shared" si="2"/>
        <v>18.765799156977035</v>
      </c>
      <c r="H51">
        <f t="shared" si="3"/>
        <v>49.757051148466502</v>
      </c>
      <c r="I51">
        <v>-1.802</v>
      </c>
      <c r="J51">
        <f t="shared" si="4"/>
        <v>-1.802</v>
      </c>
      <c r="K51">
        <f t="shared" si="5"/>
        <v>0.78600000000000003</v>
      </c>
      <c r="M51" t="s">
        <v>250</v>
      </c>
      <c r="N51">
        <v>49.757051148466502</v>
      </c>
      <c r="O51">
        <v>0.78600000000000003</v>
      </c>
    </row>
    <row r="52" spans="1:15">
      <c r="A52" t="s">
        <v>171</v>
      </c>
      <c r="B52" t="s">
        <v>15</v>
      </c>
      <c r="C52">
        <v>-13.176</v>
      </c>
      <c r="D52">
        <v>13.928000000000001</v>
      </c>
      <c r="E52">
        <f t="shared" si="7"/>
        <v>19.172797396311267</v>
      </c>
      <c r="F52">
        <f t="shared" si="8"/>
        <v>19.172797396311267</v>
      </c>
      <c r="G52">
        <f t="shared" si="2"/>
        <v>19.172797396311267</v>
      </c>
      <c r="H52">
        <f t="shared" si="3"/>
        <v>50.164049387800738</v>
      </c>
      <c r="I52">
        <v>-1.57</v>
      </c>
      <c r="J52">
        <f t="shared" si="4"/>
        <v>-1.57</v>
      </c>
      <c r="K52">
        <f t="shared" si="5"/>
        <v>1.018</v>
      </c>
      <c r="M52" t="s">
        <v>171</v>
      </c>
      <c r="N52">
        <v>50.164049387800738</v>
      </c>
      <c r="O52">
        <v>1.018</v>
      </c>
    </row>
    <row r="53" spans="1:15">
      <c r="A53" t="s">
        <v>249</v>
      </c>
      <c r="B53" t="s">
        <v>15</v>
      </c>
      <c r="C53">
        <v>-13.884</v>
      </c>
      <c r="D53">
        <v>14.147</v>
      </c>
      <c r="E53">
        <f t="shared" si="7"/>
        <v>19.821782588859154</v>
      </c>
      <c r="F53">
        <f t="shared" si="8"/>
        <v>19.821782588859154</v>
      </c>
      <c r="G53">
        <f t="shared" si="2"/>
        <v>19.821782588859154</v>
      </c>
      <c r="H53">
        <f t="shared" si="3"/>
        <v>50.813034580348628</v>
      </c>
      <c r="I53">
        <v>-1.57</v>
      </c>
      <c r="J53">
        <f t="shared" si="4"/>
        <v>-1.57</v>
      </c>
      <c r="K53">
        <f t="shared" si="5"/>
        <v>1.018</v>
      </c>
      <c r="M53" t="s">
        <v>249</v>
      </c>
      <c r="N53">
        <v>50.813034580348628</v>
      </c>
      <c r="O53">
        <v>1.018</v>
      </c>
    </row>
    <row r="54" spans="1:15">
      <c r="A54" t="s">
        <v>193</v>
      </c>
      <c r="B54" t="s">
        <v>15</v>
      </c>
      <c r="C54">
        <v>-13.992000000000001</v>
      </c>
      <c r="D54">
        <v>14.667</v>
      </c>
      <c r="E54">
        <f t="shared" si="7"/>
        <v>20.270593306561111</v>
      </c>
      <c r="F54">
        <f t="shared" si="8"/>
        <v>20.270593306561111</v>
      </c>
      <c r="G54">
        <f t="shared" si="2"/>
        <v>20.270593306561111</v>
      </c>
      <c r="H54">
        <f t="shared" si="3"/>
        <v>51.261845298050581</v>
      </c>
      <c r="I54">
        <v>-0.96799999999999997</v>
      </c>
      <c r="J54">
        <f t="shared" si="4"/>
        <v>-0.96799999999999997</v>
      </c>
      <c r="K54">
        <f t="shared" si="5"/>
        <v>1.62</v>
      </c>
      <c r="M54" t="s">
        <v>193</v>
      </c>
      <c r="N54">
        <v>51.261845298050581</v>
      </c>
      <c r="O54">
        <v>1.62</v>
      </c>
    </row>
    <row r="55" spans="1:15">
      <c r="A55" t="s">
        <v>192</v>
      </c>
      <c r="B55" t="s">
        <v>15</v>
      </c>
      <c r="C55">
        <v>-14.135999999999999</v>
      </c>
      <c r="D55">
        <v>15.412000000000001</v>
      </c>
      <c r="E55">
        <f t="shared" si="7"/>
        <v>20.913063859702625</v>
      </c>
      <c r="F55">
        <f t="shared" si="8"/>
        <v>20.913063859702625</v>
      </c>
      <c r="G55">
        <f t="shared" si="2"/>
        <v>20.913063859702625</v>
      </c>
      <c r="H55">
        <f t="shared" si="3"/>
        <v>51.904315851192095</v>
      </c>
      <c r="I55">
        <v>-0.68300000000000005</v>
      </c>
      <c r="J55">
        <f t="shared" si="4"/>
        <v>-0.68300000000000005</v>
      </c>
      <c r="K55">
        <f t="shared" si="5"/>
        <v>1.905</v>
      </c>
      <c r="M55" t="s">
        <v>192</v>
      </c>
      <c r="N55">
        <v>51.904315851192095</v>
      </c>
      <c r="O55">
        <v>1.905</v>
      </c>
    </row>
    <row r="56" spans="1:15">
      <c r="A56" t="s">
        <v>190</v>
      </c>
      <c r="B56" t="s">
        <v>15</v>
      </c>
      <c r="C56">
        <v>-13.542999999999999</v>
      </c>
      <c r="D56">
        <v>17.548999999999999</v>
      </c>
      <c r="E56">
        <f t="shared" si="7"/>
        <v>22.167098366723597</v>
      </c>
      <c r="F56">
        <f t="shared" si="8"/>
        <v>22.167098366723597</v>
      </c>
      <c r="G56">
        <f t="shared" si="2"/>
        <v>22.167098366723597</v>
      </c>
      <c r="H56">
        <f t="shared" si="3"/>
        <v>53.15835035821307</v>
      </c>
      <c r="I56">
        <v>1.1719999999999999</v>
      </c>
      <c r="J56">
        <f t="shared" si="4"/>
        <v>1.1719999999999999</v>
      </c>
      <c r="K56">
        <f t="shared" si="5"/>
        <v>3.76</v>
      </c>
      <c r="M56" t="s">
        <v>190</v>
      </c>
      <c r="N56">
        <v>53.15835035821307</v>
      </c>
      <c r="O56">
        <v>3.76</v>
      </c>
    </row>
    <row r="57" spans="1:15">
      <c r="A57" t="s">
        <v>248</v>
      </c>
      <c r="B57" t="s">
        <v>15</v>
      </c>
      <c r="C57">
        <v>-13.734</v>
      </c>
      <c r="D57">
        <v>18.044</v>
      </c>
      <c r="E57">
        <f t="shared" si="7"/>
        <v>22.676170135188173</v>
      </c>
      <c r="F57">
        <f t="shared" si="8"/>
        <v>22.676170135188173</v>
      </c>
      <c r="G57">
        <f t="shared" si="2"/>
        <v>22.676170135188173</v>
      </c>
      <c r="H57">
        <f t="shared" si="3"/>
        <v>53.667422126677643</v>
      </c>
      <c r="I57">
        <v>1.4059999999999999</v>
      </c>
      <c r="J57">
        <f t="shared" si="4"/>
        <v>1.4059999999999999</v>
      </c>
      <c r="K57">
        <f t="shared" si="5"/>
        <v>3.9939999999999998</v>
      </c>
      <c r="M57" t="s">
        <v>248</v>
      </c>
      <c r="N57">
        <v>53.667422126677643</v>
      </c>
      <c r="O57">
        <v>3.9939999999999998</v>
      </c>
    </row>
    <row r="58" spans="1:15">
      <c r="A58" t="s">
        <v>247</v>
      </c>
      <c r="B58" t="s">
        <v>15</v>
      </c>
      <c r="C58">
        <v>2.4529999999999998</v>
      </c>
      <c r="D58">
        <v>0.61099999999999999</v>
      </c>
      <c r="E58">
        <f t="shared" si="7"/>
        <v>2.5279497621590505</v>
      </c>
      <c r="F58">
        <f t="shared" si="8"/>
        <v>2.5279497621590505</v>
      </c>
      <c r="G58">
        <f>F58+(F$57-F$58)</f>
        <v>22.676170135188173</v>
      </c>
      <c r="H58">
        <f t="shared" si="3"/>
        <v>53.667422126677643</v>
      </c>
      <c r="I58">
        <v>2.0880000000000001</v>
      </c>
      <c r="J58">
        <f>I58+(I$57-I$58)</f>
        <v>1.4059999999999999</v>
      </c>
      <c r="K58">
        <f t="shared" si="5"/>
        <v>3.9939999999999998</v>
      </c>
      <c r="M58" t="s">
        <v>247</v>
      </c>
      <c r="N58">
        <v>53.667422126677643</v>
      </c>
      <c r="O58">
        <v>3.9939999999999998</v>
      </c>
    </row>
    <row r="59" spans="1:15">
      <c r="A59" t="s">
        <v>170</v>
      </c>
      <c r="B59" t="s">
        <v>15</v>
      </c>
      <c r="C59">
        <v>4.9189999999999996</v>
      </c>
      <c r="D59">
        <v>2.1230000000000002</v>
      </c>
      <c r="E59">
        <f t="shared" si="7"/>
        <v>5.3575824771999541</v>
      </c>
      <c r="F59">
        <f t="shared" si="8"/>
        <v>5.3575824771999541</v>
      </c>
      <c r="G59">
        <f t="shared" ref="G59:G63" si="9">F59+(F$57-F$58)</f>
        <v>25.505802850229077</v>
      </c>
      <c r="H59">
        <f t="shared" si="3"/>
        <v>56.497054841718551</v>
      </c>
      <c r="I59">
        <v>3.968</v>
      </c>
      <c r="J59">
        <f t="shared" ref="J59:J63" si="10">I59+(I$57-I$58)</f>
        <v>3.2859999999999996</v>
      </c>
      <c r="K59">
        <f t="shared" si="5"/>
        <v>5.8739999999999997</v>
      </c>
      <c r="M59" t="s">
        <v>170</v>
      </c>
      <c r="N59">
        <v>56.497054841718551</v>
      </c>
      <c r="O59">
        <v>5.8739999999999997</v>
      </c>
    </row>
    <row r="60" spans="1:15">
      <c r="A60" t="s">
        <v>246</v>
      </c>
      <c r="B60" t="s">
        <v>15</v>
      </c>
      <c r="C60">
        <v>7.1680000000000001</v>
      </c>
      <c r="D60">
        <v>2.879</v>
      </c>
      <c r="E60">
        <f t="shared" si="7"/>
        <v>7.7245624471551784</v>
      </c>
      <c r="F60">
        <f t="shared" si="8"/>
        <v>7.7245624471551784</v>
      </c>
      <c r="G60">
        <f t="shared" si="9"/>
        <v>27.872782820184302</v>
      </c>
      <c r="H60">
        <f t="shared" si="3"/>
        <v>58.864034811673775</v>
      </c>
      <c r="I60">
        <v>5.8470000000000004</v>
      </c>
      <c r="J60">
        <f t="shared" si="10"/>
        <v>5.165</v>
      </c>
      <c r="K60">
        <f t="shared" si="5"/>
        <v>7.7530000000000001</v>
      </c>
      <c r="M60" t="s">
        <v>246</v>
      </c>
      <c r="N60">
        <v>58.864034811673775</v>
      </c>
      <c r="O60">
        <v>7.7530000000000001</v>
      </c>
    </row>
    <row r="61" spans="1:15">
      <c r="A61" t="s">
        <v>245</v>
      </c>
      <c r="B61" t="s">
        <v>15</v>
      </c>
      <c r="C61">
        <v>8.1419999999999995</v>
      </c>
      <c r="D61">
        <v>2.9340000000000002</v>
      </c>
      <c r="E61">
        <f t="shared" si="7"/>
        <v>8.6545086515642229</v>
      </c>
      <c r="F61">
        <f t="shared" si="8"/>
        <v>8.6545086515642229</v>
      </c>
      <c r="G61">
        <f t="shared" si="9"/>
        <v>28.802729024593347</v>
      </c>
      <c r="H61">
        <f t="shared" si="3"/>
        <v>59.793981016082817</v>
      </c>
      <c r="I61">
        <v>5.9580000000000002</v>
      </c>
      <c r="J61">
        <f t="shared" si="10"/>
        <v>5.2759999999999998</v>
      </c>
      <c r="K61">
        <f t="shared" si="5"/>
        <v>7.8639999999999999</v>
      </c>
      <c r="M61" t="s">
        <v>245</v>
      </c>
      <c r="N61">
        <v>59.793981016082817</v>
      </c>
      <c r="O61">
        <v>7.8639999999999999</v>
      </c>
    </row>
    <row r="62" spans="1:15">
      <c r="A62" t="s">
        <v>244</v>
      </c>
      <c r="B62" t="s">
        <v>15</v>
      </c>
      <c r="C62">
        <v>9.1389999999999993</v>
      </c>
      <c r="D62">
        <v>3.2469999999999999</v>
      </c>
      <c r="E62">
        <f t="shared" ref="E62:E63" si="11">SQRT(C62^2+D62^2)</f>
        <v>9.6986767138615342</v>
      </c>
      <c r="F62">
        <f t="shared" si="8"/>
        <v>9.6986767138615342</v>
      </c>
      <c r="G62">
        <f t="shared" si="9"/>
        <v>29.846897086890657</v>
      </c>
      <c r="H62">
        <f t="shared" si="3"/>
        <v>60.838149078380127</v>
      </c>
      <c r="I62">
        <v>6.1790000000000003</v>
      </c>
      <c r="J62">
        <f t="shared" si="10"/>
        <v>5.4969999999999999</v>
      </c>
      <c r="K62">
        <f t="shared" si="5"/>
        <v>8.0850000000000009</v>
      </c>
      <c r="M62" t="s">
        <v>244</v>
      </c>
      <c r="N62">
        <v>60.838149078380127</v>
      </c>
      <c r="O62">
        <v>8.0850000000000009</v>
      </c>
    </row>
    <row r="63" spans="1:15">
      <c r="A63" t="s">
        <v>243</v>
      </c>
      <c r="B63" t="s">
        <v>15</v>
      </c>
      <c r="C63">
        <v>10.028</v>
      </c>
      <c r="D63">
        <v>3.3170000000000002</v>
      </c>
      <c r="E63">
        <f t="shared" si="11"/>
        <v>10.562351679432</v>
      </c>
      <c r="F63">
        <f t="shared" si="8"/>
        <v>10.562351679432</v>
      </c>
      <c r="G63">
        <f t="shared" si="9"/>
        <v>30.710572052461124</v>
      </c>
      <c r="H63">
        <f t="shared" si="3"/>
        <v>61.701824043950595</v>
      </c>
      <c r="I63">
        <v>6.7220000000000004</v>
      </c>
      <c r="J63">
        <f t="shared" si="10"/>
        <v>6.04</v>
      </c>
      <c r="K63">
        <f t="shared" si="5"/>
        <v>8.6280000000000001</v>
      </c>
      <c r="M63" t="s">
        <v>243</v>
      </c>
      <c r="N63">
        <v>61.701824043950595</v>
      </c>
      <c r="O63">
        <v>8.6280000000000001</v>
      </c>
    </row>
  </sheetData>
  <sortState ref="M5:O63">
    <sortCondition ref="N5:N63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43"/>
  <sheetViews>
    <sheetView topLeftCell="A4" workbookViewId="0">
      <selection activeCell="O12" sqref="O12"/>
    </sheetView>
  </sheetViews>
  <sheetFormatPr defaultRowHeight="15"/>
  <sheetData>
    <row r="1" spans="1:13">
      <c r="A1" t="s">
        <v>0</v>
      </c>
      <c r="B1" t="s">
        <v>280</v>
      </c>
    </row>
    <row r="2" spans="1:13">
      <c r="A2" t="s">
        <v>2</v>
      </c>
      <c r="B2" s="1">
        <v>40368</v>
      </c>
    </row>
    <row r="4" spans="1:13">
      <c r="A4" t="s">
        <v>3</v>
      </c>
      <c r="B4" t="s">
        <v>4</v>
      </c>
      <c r="C4" t="s">
        <v>5</v>
      </c>
      <c r="D4" t="s">
        <v>6</v>
      </c>
      <c r="E4" t="s">
        <v>228</v>
      </c>
      <c r="F4" t="s">
        <v>9</v>
      </c>
      <c r="G4" t="s">
        <v>10</v>
      </c>
      <c r="H4" t="s">
        <v>11</v>
      </c>
      <c r="I4" t="s">
        <v>13</v>
      </c>
      <c r="K4" t="s">
        <v>185</v>
      </c>
      <c r="L4" t="s">
        <v>186</v>
      </c>
      <c r="M4" t="s">
        <v>187</v>
      </c>
    </row>
    <row r="5" spans="1:13">
      <c r="A5" t="s">
        <v>268</v>
      </c>
      <c r="B5" t="s">
        <v>15</v>
      </c>
      <c r="C5">
        <v>5.5419999999999998</v>
      </c>
      <c r="D5">
        <v>-3.843</v>
      </c>
      <c r="E5">
        <f t="shared" ref="E5:E43" si="0">SQRT(C5^2+D5^2)</f>
        <v>6.7440650204457544</v>
      </c>
      <c r="F5">
        <f t="shared" ref="F5:F11" si="1">E5</f>
        <v>6.7440650204457544</v>
      </c>
      <c r="G5">
        <f t="shared" ref="G5:G43" si="2">F5-MIN(F$5:F$43)</f>
        <v>30.398269403599294</v>
      </c>
      <c r="H5">
        <v>3.7389999999999999</v>
      </c>
      <c r="I5">
        <f t="shared" ref="I5:I43" si="3">H5-H$15</f>
        <v>5.1899999999999995</v>
      </c>
      <c r="K5" t="s">
        <v>236</v>
      </c>
      <c r="L5">
        <v>0</v>
      </c>
      <c r="M5">
        <v>7.3580000000000005</v>
      </c>
    </row>
    <row r="6" spans="1:13">
      <c r="A6" t="s">
        <v>252</v>
      </c>
      <c r="B6" t="s">
        <v>15</v>
      </c>
      <c r="C6">
        <v>4.2240000000000002</v>
      </c>
      <c r="D6">
        <v>-2.8039999999999998</v>
      </c>
      <c r="E6">
        <f t="shared" si="0"/>
        <v>5.0699696251555588</v>
      </c>
      <c r="F6">
        <f t="shared" si="1"/>
        <v>5.0699696251555588</v>
      </c>
      <c r="G6">
        <f t="shared" si="2"/>
        <v>28.724174008309095</v>
      </c>
      <c r="H6">
        <v>2.8210000000000002</v>
      </c>
      <c r="I6">
        <f t="shared" si="3"/>
        <v>4.2720000000000002</v>
      </c>
      <c r="K6" t="s">
        <v>240</v>
      </c>
      <c r="L6">
        <v>1.1036238584752454</v>
      </c>
      <c r="M6">
        <v>7.0570000000000004</v>
      </c>
    </row>
    <row r="7" spans="1:13">
      <c r="A7" t="s">
        <v>251</v>
      </c>
      <c r="B7" t="s">
        <v>15</v>
      </c>
      <c r="C7">
        <v>6.1509999999999998</v>
      </c>
      <c r="D7">
        <v>-4.2850000000000001</v>
      </c>
      <c r="E7">
        <f t="shared" si="0"/>
        <v>7.4964008697507634</v>
      </c>
      <c r="F7">
        <f t="shared" si="1"/>
        <v>7.4964008697507634</v>
      </c>
      <c r="G7">
        <f t="shared" si="2"/>
        <v>31.150605252904299</v>
      </c>
      <c r="H7">
        <v>4.0640000000000001</v>
      </c>
      <c r="I7">
        <f t="shared" si="3"/>
        <v>5.5150000000000006</v>
      </c>
      <c r="K7" t="s">
        <v>239</v>
      </c>
      <c r="L7">
        <v>3.322936444335749</v>
      </c>
      <c r="M7">
        <v>6.3710000000000004</v>
      </c>
    </row>
    <row r="8" spans="1:13">
      <c r="A8" t="s">
        <v>197</v>
      </c>
      <c r="B8" t="s">
        <v>15</v>
      </c>
      <c r="C8">
        <v>7.2309999999999999</v>
      </c>
      <c r="D8">
        <v>-4.8789999999999996</v>
      </c>
      <c r="E8">
        <f t="shared" si="0"/>
        <v>8.7230729677104044</v>
      </c>
      <c r="F8">
        <f t="shared" si="1"/>
        <v>8.7230729677104044</v>
      </c>
      <c r="G8">
        <f t="shared" si="2"/>
        <v>32.377277350863942</v>
      </c>
      <c r="H8">
        <v>4.2729999999999997</v>
      </c>
      <c r="I8">
        <f t="shared" si="3"/>
        <v>5.7240000000000002</v>
      </c>
      <c r="K8" t="s">
        <v>258</v>
      </c>
      <c r="L8">
        <v>4.6505557597970224</v>
      </c>
      <c r="M8">
        <v>5.9540000000000006</v>
      </c>
    </row>
    <row r="9" spans="1:13">
      <c r="A9" t="s">
        <v>250</v>
      </c>
      <c r="B9" t="s">
        <v>15</v>
      </c>
      <c r="C9">
        <v>3.0830000000000002</v>
      </c>
      <c r="D9">
        <v>-1.972</v>
      </c>
      <c r="E9">
        <f t="shared" si="0"/>
        <v>3.6597367391658104</v>
      </c>
      <c r="F9">
        <f t="shared" si="1"/>
        <v>3.6597367391658104</v>
      </c>
      <c r="G9">
        <f t="shared" si="2"/>
        <v>27.313941122319349</v>
      </c>
      <c r="H9">
        <v>2.13</v>
      </c>
      <c r="I9">
        <f t="shared" si="3"/>
        <v>3.581</v>
      </c>
      <c r="K9" t="s">
        <v>267</v>
      </c>
      <c r="L9">
        <v>6.0248731422924706</v>
      </c>
      <c r="M9">
        <v>5.77</v>
      </c>
    </row>
    <row r="10" spans="1:13">
      <c r="A10" t="s">
        <v>196</v>
      </c>
      <c r="B10" t="s">
        <v>15</v>
      </c>
      <c r="C10">
        <v>2.37</v>
      </c>
      <c r="D10">
        <v>-1.244</v>
      </c>
      <c r="E10">
        <f t="shared" si="0"/>
        <v>2.6766464092218083</v>
      </c>
      <c r="F10">
        <f t="shared" si="1"/>
        <v>2.6766464092218083</v>
      </c>
      <c r="G10">
        <f t="shared" si="2"/>
        <v>26.330850792375344</v>
      </c>
      <c r="H10">
        <v>1.389</v>
      </c>
      <c r="I10">
        <f t="shared" si="3"/>
        <v>2.84</v>
      </c>
      <c r="K10" t="s">
        <v>223</v>
      </c>
      <c r="L10">
        <v>6.6747956478647836</v>
      </c>
      <c r="M10">
        <v>5.2640000000000002</v>
      </c>
    </row>
    <row r="11" spans="1:13">
      <c r="A11" t="s">
        <v>171</v>
      </c>
      <c r="B11" t="s">
        <v>15</v>
      </c>
      <c r="C11">
        <v>1.5069999999999999</v>
      </c>
      <c r="D11">
        <v>-0.85299999999999998</v>
      </c>
      <c r="E11">
        <f t="shared" si="0"/>
        <v>1.7316633622040976</v>
      </c>
      <c r="F11">
        <f t="shared" si="1"/>
        <v>1.7316633622040976</v>
      </c>
      <c r="G11">
        <f t="shared" si="2"/>
        <v>25.385867745357636</v>
      </c>
      <c r="H11">
        <v>0.76</v>
      </c>
      <c r="I11">
        <f t="shared" si="3"/>
        <v>2.2110000000000003</v>
      </c>
      <c r="K11" t="s">
        <v>61</v>
      </c>
      <c r="L11">
        <v>7.0018980864269516</v>
      </c>
      <c r="M11">
        <v>4.8410000000000002</v>
      </c>
    </row>
    <row r="12" spans="1:13">
      <c r="A12" t="s">
        <v>56</v>
      </c>
      <c r="B12" t="s">
        <v>15</v>
      </c>
      <c r="C12">
        <v>-1.72</v>
      </c>
      <c r="D12">
        <v>0.85</v>
      </c>
      <c r="E12">
        <f t="shared" si="0"/>
        <v>1.9185671737002068</v>
      </c>
      <c r="F12">
        <f t="shared" ref="F12:F43" si="4">-E12</f>
        <v>-1.9185671737002068</v>
      </c>
      <c r="G12">
        <f t="shared" si="2"/>
        <v>21.73563720945333</v>
      </c>
      <c r="H12">
        <v>-0.68100000000000005</v>
      </c>
      <c r="I12">
        <f t="shared" si="3"/>
        <v>0.77</v>
      </c>
      <c r="K12" t="s">
        <v>60</v>
      </c>
      <c r="L12">
        <v>7.3440002152100838</v>
      </c>
      <c r="M12">
        <v>4.6259999999999994</v>
      </c>
    </row>
    <row r="13" spans="1:13">
      <c r="A13" t="s">
        <v>55</v>
      </c>
      <c r="B13" t="s">
        <v>15</v>
      </c>
      <c r="C13">
        <v>-3.2</v>
      </c>
      <c r="D13">
        <v>2.0030000000000001</v>
      </c>
      <c r="E13">
        <f t="shared" si="0"/>
        <v>3.7751833068077638</v>
      </c>
      <c r="F13">
        <f t="shared" si="4"/>
        <v>-3.7751833068077638</v>
      </c>
      <c r="G13">
        <f t="shared" si="2"/>
        <v>19.879021076345772</v>
      </c>
      <c r="H13">
        <v>-0.92200000000000004</v>
      </c>
      <c r="I13">
        <f t="shared" si="3"/>
        <v>0.52900000000000003</v>
      </c>
      <c r="K13" t="s">
        <v>225</v>
      </c>
      <c r="L13">
        <v>7.9970526626138163</v>
      </c>
      <c r="M13">
        <v>4.048</v>
      </c>
    </row>
    <row r="14" spans="1:13">
      <c r="A14" t="s">
        <v>54</v>
      </c>
      <c r="B14" t="s">
        <v>15</v>
      </c>
      <c r="C14">
        <v>-3.9009999999999998</v>
      </c>
      <c r="D14">
        <v>2.5760000000000001</v>
      </c>
      <c r="E14">
        <f t="shared" si="0"/>
        <v>4.6747809574353321</v>
      </c>
      <c r="F14">
        <f t="shared" si="4"/>
        <v>-4.6747809574353321</v>
      </c>
      <c r="G14">
        <f t="shared" si="2"/>
        <v>18.979423425718206</v>
      </c>
      <c r="H14">
        <v>-1.0740000000000001</v>
      </c>
      <c r="I14">
        <f t="shared" si="3"/>
        <v>0.377</v>
      </c>
      <c r="K14" t="s">
        <v>57</v>
      </c>
      <c r="L14">
        <v>8.8404214429319534</v>
      </c>
      <c r="M14">
        <v>3.42</v>
      </c>
    </row>
    <row r="15" spans="1:13">
      <c r="A15" t="s">
        <v>39</v>
      </c>
      <c r="B15" t="s">
        <v>15</v>
      </c>
      <c r="C15">
        <v>-4.7919999999999998</v>
      </c>
      <c r="D15">
        <v>2.3860000000000001</v>
      </c>
      <c r="E15">
        <f t="shared" si="0"/>
        <v>5.3531542103698078</v>
      </c>
      <c r="F15">
        <f t="shared" si="4"/>
        <v>-5.3531542103698078</v>
      </c>
      <c r="G15">
        <f t="shared" si="2"/>
        <v>18.301050172783729</v>
      </c>
      <c r="H15">
        <v>-1.4510000000000001</v>
      </c>
      <c r="I15">
        <f t="shared" si="3"/>
        <v>0</v>
      </c>
      <c r="K15" t="s">
        <v>226</v>
      </c>
      <c r="L15">
        <v>9.5251342085100568</v>
      </c>
      <c r="M15">
        <v>2.9610000000000003</v>
      </c>
    </row>
    <row r="16" spans="1:13">
      <c r="A16" t="s">
        <v>33</v>
      </c>
      <c r="B16" t="s">
        <v>15</v>
      </c>
      <c r="C16">
        <v>-4.9509999999999996</v>
      </c>
      <c r="D16">
        <v>2.4809999999999999</v>
      </c>
      <c r="E16">
        <f t="shared" si="0"/>
        <v>5.5378481380406228</v>
      </c>
      <c r="F16">
        <f t="shared" si="4"/>
        <v>-5.5378481380406228</v>
      </c>
      <c r="G16">
        <f t="shared" si="2"/>
        <v>18.116356245112915</v>
      </c>
      <c r="H16">
        <v>-1.4810000000000001</v>
      </c>
      <c r="I16">
        <f t="shared" si="3"/>
        <v>-3.0000000000000027E-2</v>
      </c>
      <c r="K16" t="s">
        <v>262</v>
      </c>
      <c r="L16">
        <v>9.8564152486581129</v>
      </c>
      <c r="M16">
        <v>2.6870000000000003</v>
      </c>
    </row>
    <row r="17" spans="1:13">
      <c r="A17" t="s">
        <v>34</v>
      </c>
      <c r="B17" t="s">
        <v>15</v>
      </c>
      <c r="C17">
        <v>-5.2830000000000004</v>
      </c>
      <c r="D17">
        <v>2.6619999999999999</v>
      </c>
      <c r="E17">
        <f t="shared" si="0"/>
        <v>5.9157698569163424</v>
      </c>
      <c r="F17">
        <f t="shared" si="4"/>
        <v>-5.9157698569163424</v>
      </c>
      <c r="G17">
        <f t="shared" si="2"/>
        <v>17.738434526237196</v>
      </c>
      <c r="H17">
        <v>-1.5069999999999999</v>
      </c>
      <c r="I17">
        <f t="shared" si="3"/>
        <v>-5.5999999999999828E-2</v>
      </c>
      <c r="K17" t="s">
        <v>263</v>
      </c>
      <c r="L17">
        <v>10.256838783902317</v>
      </c>
      <c r="M17">
        <v>2.5449999999999999</v>
      </c>
    </row>
    <row r="18" spans="1:13">
      <c r="A18" t="s">
        <v>35</v>
      </c>
      <c r="B18" t="s">
        <v>15</v>
      </c>
      <c r="C18">
        <v>-5.5759999999999996</v>
      </c>
      <c r="D18">
        <v>2.6429999999999998</v>
      </c>
      <c r="E18">
        <f t="shared" si="0"/>
        <v>6.1706745984535596</v>
      </c>
      <c r="F18">
        <f t="shared" si="4"/>
        <v>-6.1706745984535596</v>
      </c>
      <c r="G18">
        <f t="shared" si="2"/>
        <v>17.483529784699979</v>
      </c>
      <c r="H18">
        <v>-1.6060000000000001</v>
      </c>
      <c r="I18">
        <f t="shared" si="3"/>
        <v>-0.15500000000000003</v>
      </c>
      <c r="K18" t="s">
        <v>264</v>
      </c>
      <c r="L18">
        <v>10.579692920005096</v>
      </c>
      <c r="M18">
        <v>1.9040000000000001</v>
      </c>
    </row>
    <row r="19" spans="1:13">
      <c r="A19" t="s">
        <v>36</v>
      </c>
      <c r="B19" t="s">
        <v>15</v>
      </c>
      <c r="C19">
        <v>-6.0670000000000002</v>
      </c>
      <c r="D19">
        <v>3</v>
      </c>
      <c r="E19">
        <f t="shared" si="0"/>
        <v>6.7681968795241172</v>
      </c>
      <c r="F19">
        <f t="shared" si="4"/>
        <v>-6.7681968795241172</v>
      </c>
      <c r="G19">
        <f t="shared" si="2"/>
        <v>16.886007503629422</v>
      </c>
      <c r="H19">
        <v>-1.62</v>
      </c>
      <c r="I19">
        <f t="shared" si="3"/>
        <v>-0.16900000000000004</v>
      </c>
      <c r="K19" t="s">
        <v>52</v>
      </c>
      <c r="L19">
        <v>11.348811215928039</v>
      </c>
      <c r="M19">
        <v>1.581</v>
      </c>
    </row>
    <row r="20" spans="1:13">
      <c r="A20" t="s">
        <v>37</v>
      </c>
      <c r="B20" t="s">
        <v>15</v>
      </c>
      <c r="C20">
        <v>-6.59</v>
      </c>
      <c r="D20">
        <v>3.117</v>
      </c>
      <c r="E20">
        <f t="shared" si="0"/>
        <v>7.2899786693789439</v>
      </c>
      <c r="F20">
        <f t="shared" si="4"/>
        <v>-7.2899786693789439</v>
      </c>
      <c r="G20">
        <f t="shared" si="2"/>
        <v>16.364225713774594</v>
      </c>
      <c r="H20">
        <v>-1.579</v>
      </c>
      <c r="I20">
        <f t="shared" si="3"/>
        <v>-0.12799999999999989</v>
      </c>
      <c r="K20" t="s">
        <v>265</v>
      </c>
      <c r="L20">
        <v>11.97496669398906</v>
      </c>
      <c r="M20">
        <v>1.258</v>
      </c>
    </row>
    <row r="21" spans="1:13">
      <c r="A21" t="s">
        <v>38</v>
      </c>
      <c r="B21" t="s">
        <v>15</v>
      </c>
      <c r="C21">
        <v>-7.5369999999999999</v>
      </c>
      <c r="D21">
        <v>2.7280000000000002</v>
      </c>
      <c r="E21">
        <f t="shared" si="0"/>
        <v>8.0155070332449956</v>
      </c>
      <c r="F21">
        <f t="shared" si="4"/>
        <v>-8.0155070332449956</v>
      </c>
      <c r="G21">
        <f t="shared" si="2"/>
        <v>15.638697349908542</v>
      </c>
      <c r="H21">
        <v>-1.381</v>
      </c>
      <c r="I21">
        <f t="shared" si="3"/>
        <v>7.0000000000000062E-2</v>
      </c>
      <c r="K21" t="s">
        <v>51</v>
      </c>
      <c r="L21">
        <v>12.847856017493655</v>
      </c>
      <c r="M21">
        <v>0.93800000000000006</v>
      </c>
    </row>
    <row r="22" spans="1:13">
      <c r="A22" t="s">
        <v>53</v>
      </c>
      <c r="B22" t="s">
        <v>15</v>
      </c>
      <c r="C22">
        <v>-8.157</v>
      </c>
      <c r="D22">
        <v>2.4540000000000002</v>
      </c>
      <c r="E22">
        <f t="shared" si="0"/>
        <v>8.5181432836035338</v>
      </c>
      <c r="F22">
        <f t="shared" si="4"/>
        <v>-8.5181432836035338</v>
      </c>
      <c r="G22">
        <f t="shared" si="2"/>
        <v>15.136061099550004</v>
      </c>
      <c r="H22">
        <v>-0.86499999999999999</v>
      </c>
      <c r="I22">
        <f t="shared" si="3"/>
        <v>0.58600000000000008</v>
      </c>
      <c r="K22" t="s">
        <v>50</v>
      </c>
      <c r="L22">
        <v>13.313700865432555</v>
      </c>
      <c r="M22">
        <v>0.8620000000000001</v>
      </c>
    </row>
    <row r="23" spans="1:13">
      <c r="A23" t="s">
        <v>175</v>
      </c>
      <c r="B23" t="s">
        <v>15</v>
      </c>
      <c r="C23">
        <v>-8.6340000000000003</v>
      </c>
      <c r="D23">
        <v>2.5070000000000001</v>
      </c>
      <c r="E23">
        <f t="shared" si="0"/>
        <v>8.9906064867727356</v>
      </c>
      <c r="F23">
        <f t="shared" si="4"/>
        <v>-8.9906064867727356</v>
      </c>
      <c r="G23">
        <f t="shared" si="2"/>
        <v>14.663597896380802</v>
      </c>
      <c r="H23">
        <v>-0.90700000000000003</v>
      </c>
      <c r="I23">
        <f t="shared" si="3"/>
        <v>0.54400000000000004</v>
      </c>
      <c r="K23" t="s">
        <v>133</v>
      </c>
      <c r="L23">
        <v>13.869595550910931</v>
      </c>
      <c r="M23">
        <v>0.7380000000000001</v>
      </c>
    </row>
    <row r="24" spans="1:13">
      <c r="A24" t="s">
        <v>174</v>
      </c>
      <c r="B24" t="s">
        <v>15</v>
      </c>
      <c r="C24">
        <v>-9.1259999999999994</v>
      </c>
      <c r="D24">
        <v>2.5529999999999999</v>
      </c>
      <c r="E24">
        <f t="shared" si="0"/>
        <v>9.4763750981058141</v>
      </c>
      <c r="F24">
        <f t="shared" si="4"/>
        <v>-9.4763750981058141</v>
      </c>
      <c r="G24">
        <f t="shared" si="2"/>
        <v>14.177829285047723</v>
      </c>
      <c r="H24">
        <v>-0.81799999999999995</v>
      </c>
      <c r="I24">
        <f t="shared" si="3"/>
        <v>0.63300000000000012</v>
      </c>
      <c r="K24" t="s">
        <v>174</v>
      </c>
      <c r="L24">
        <v>14.177829285047723</v>
      </c>
      <c r="M24">
        <v>0.63300000000000012</v>
      </c>
    </row>
    <row r="25" spans="1:13">
      <c r="A25" t="s">
        <v>133</v>
      </c>
      <c r="B25" t="s">
        <v>15</v>
      </c>
      <c r="C25">
        <v>-9.3490000000000002</v>
      </c>
      <c r="D25">
        <v>2.887</v>
      </c>
      <c r="E25">
        <f t="shared" si="0"/>
        <v>9.7846088322426059</v>
      </c>
      <c r="F25">
        <f t="shared" si="4"/>
        <v>-9.7846088322426059</v>
      </c>
      <c r="G25">
        <f t="shared" si="2"/>
        <v>13.869595550910931</v>
      </c>
      <c r="H25">
        <v>-0.71299999999999997</v>
      </c>
      <c r="I25">
        <f t="shared" si="3"/>
        <v>0.7380000000000001</v>
      </c>
      <c r="K25" t="s">
        <v>175</v>
      </c>
      <c r="L25">
        <v>14.663597896380802</v>
      </c>
      <c r="M25">
        <v>0.54400000000000004</v>
      </c>
    </row>
    <row r="26" spans="1:13">
      <c r="A26" t="s">
        <v>50</v>
      </c>
      <c r="B26" t="s">
        <v>15</v>
      </c>
      <c r="C26">
        <v>-9.9420000000000002</v>
      </c>
      <c r="D26">
        <v>2.843</v>
      </c>
      <c r="E26">
        <f t="shared" si="0"/>
        <v>10.340503517720983</v>
      </c>
      <c r="F26">
        <f t="shared" si="4"/>
        <v>-10.340503517720983</v>
      </c>
      <c r="G26">
        <f t="shared" si="2"/>
        <v>13.313700865432555</v>
      </c>
      <c r="H26">
        <v>-0.58899999999999997</v>
      </c>
      <c r="I26">
        <f t="shared" si="3"/>
        <v>0.8620000000000001</v>
      </c>
      <c r="K26" t="s">
        <v>53</v>
      </c>
      <c r="L26">
        <v>15.136061099550004</v>
      </c>
      <c r="M26">
        <v>0.58600000000000008</v>
      </c>
    </row>
    <row r="27" spans="1:13">
      <c r="A27" t="s">
        <v>51</v>
      </c>
      <c r="B27" t="s">
        <v>15</v>
      </c>
      <c r="C27">
        <v>-10.381</v>
      </c>
      <c r="D27">
        <v>3.0019999999999998</v>
      </c>
      <c r="E27">
        <f t="shared" si="0"/>
        <v>10.806348365659883</v>
      </c>
      <c r="F27">
        <f t="shared" si="4"/>
        <v>-10.806348365659883</v>
      </c>
      <c r="G27">
        <f t="shared" si="2"/>
        <v>12.847856017493655</v>
      </c>
      <c r="H27">
        <v>-0.51300000000000001</v>
      </c>
      <c r="I27">
        <f t="shared" si="3"/>
        <v>0.93800000000000006</v>
      </c>
      <c r="K27" t="s">
        <v>38</v>
      </c>
      <c r="L27">
        <v>15.638697349908542</v>
      </c>
      <c r="M27">
        <v>7.0000000000000062E-2</v>
      </c>
    </row>
    <row r="28" spans="1:13">
      <c r="A28" t="s">
        <v>265</v>
      </c>
      <c r="B28" t="s">
        <v>15</v>
      </c>
      <c r="C28">
        <v>-11.257</v>
      </c>
      <c r="D28">
        <v>3.1120000000000001</v>
      </c>
      <c r="E28">
        <f t="shared" si="0"/>
        <v>11.679237689164477</v>
      </c>
      <c r="F28">
        <f t="shared" si="4"/>
        <v>-11.679237689164477</v>
      </c>
      <c r="G28">
        <f t="shared" si="2"/>
        <v>11.97496669398906</v>
      </c>
      <c r="H28">
        <v>-0.193</v>
      </c>
      <c r="I28">
        <f t="shared" si="3"/>
        <v>1.258</v>
      </c>
      <c r="K28" t="s">
        <v>37</v>
      </c>
      <c r="L28">
        <v>16.364225713774594</v>
      </c>
      <c r="M28">
        <v>-0.12799999999999989</v>
      </c>
    </row>
    <row r="29" spans="1:13">
      <c r="A29" t="s">
        <v>52</v>
      </c>
      <c r="B29" t="s">
        <v>15</v>
      </c>
      <c r="C29">
        <v>-11.875</v>
      </c>
      <c r="D29">
        <v>3.226</v>
      </c>
      <c r="E29">
        <f t="shared" si="0"/>
        <v>12.305393167225498</v>
      </c>
      <c r="F29">
        <f t="shared" si="4"/>
        <v>-12.305393167225498</v>
      </c>
      <c r="G29">
        <f t="shared" si="2"/>
        <v>11.348811215928039</v>
      </c>
      <c r="H29">
        <v>0.13</v>
      </c>
      <c r="I29">
        <f t="shared" si="3"/>
        <v>1.581</v>
      </c>
      <c r="K29" t="s">
        <v>36</v>
      </c>
      <c r="L29">
        <v>16.886007503629422</v>
      </c>
      <c r="M29">
        <v>-0.16900000000000004</v>
      </c>
    </row>
    <row r="30" spans="1:13">
      <c r="A30" t="s">
        <v>264</v>
      </c>
      <c r="B30" t="s">
        <v>15</v>
      </c>
      <c r="C30">
        <v>-12.632999999999999</v>
      </c>
      <c r="D30">
        <v>3.3690000000000002</v>
      </c>
      <c r="E30">
        <f t="shared" si="0"/>
        <v>13.074511463148442</v>
      </c>
      <c r="F30">
        <f t="shared" si="4"/>
        <v>-13.074511463148442</v>
      </c>
      <c r="G30">
        <f t="shared" si="2"/>
        <v>10.579692920005096</v>
      </c>
      <c r="H30">
        <v>0.45300000000000001</v>
      </c>
      <c r="I30">
        <f t="shared" si="3"/>
        <v>1.9040000000000001</v>
      </c>
      <c r="K30" t="s">
        <v>35</v>
      </c>
      <c r="L30">
        <v>17.483529784699979</v>
      </c>
      <c r="M30">
        <v>-0.15500000000000003</v>
      </c>
    </row>
    <row r="31" spans="1:13">
      <c r="A31" t="s">
        <v>263</v>
      </c>
      <c r="B31" t="s">
        <v>15</v>
      </c>
      <c r="C31">
        <v>-12.933999999999999</v>
      </c>
      <c r="D31">
        <v>3.4929999999999999</v>
      </c>
      <c r="E31">
        <f t="shared" si="0"/>
        <v>13.39736559925122</v>
      </c>
      <c r="F31">
        <f t="shared" si="4"/>
        <v>-13.39736559925122</v>
      </c>
      <c r="G31">
        <f t="shared" si="2"/>
        <v>10.256838783902317</v>
      </c>
      <c r="H31">
        <v>1.0940000000000001</v>
      </c>
      <c r="I31">
        <f t="shared" si="3"/>
        <v>2.5449999999999999</v>
      </c>
      <c r="K31" t="s">
        <v>34</v>
      </c>
      <c r="L31">
        <v>17.738434526237196</v>
      </c>
      <c r="M31">
        <v>-5.5999999999999828E-2</v>
      </c>
    </row>
    <row r="32" spans="1:13">
      <c r="A32" t="s">
        <v>262</v>
      </c>
      <c r="B32" t="s">
        <v>15</v>
      </c>
      <c r="C32">
        <v>-13.311999999999999</v>
      </c>
      <c r="D32">
        <v>3.629</v>
      </c>
      <c r="E32">
        <f t="shared" si="0"/>
        <v>13.797789134495424</v>
      </c>
      <c r="F32">
        <f t="shared" si="4"/>
        <v>-13.797789134495424</v>
      </c>
      <c r="G32">
        <f t="shared" si="2"/>
        <v>9.8564152486581129</v>
      </c>
      <c r="H32">
        <v>1.236</v>
      </c>
      <c r="I32">
        <f t="shared" si="3"/>
        <v>2.6870000000000003</v>
      </c>
      <c r="K32" t="s">
        <v>33</v>
      </c>
      <c r="L32">
        <v>18.116356245112915</v>
      </c>
      <c r="M32">
        <v>-3.0000000000000027E-2</v>
      </c>
    </row>
    <row r="33" spans="1:13">
      <c r="A33" t="s">
        <v>226</v>
      </c>
      <c r="B33" t="s">
        <v>15</v>
      </c>
      <c r="C33">
        <v>-13.667999999999999</v>
      </c>
      <c r="D33">
        <v>3.58</v>
      </c>
      <c r="E33">
        <f t="shared" si="0"/>
        <v>14.129070174643481</v>
      </c>
      <c r="F33">
        <f t="shared" si="4"/>
        <v>-14.129070174643481</v>
      </c>
      <c r="G33">
        <f t="shared" si="2"/>
        <v>9.5251342085100568</v>
      </c>
      <c r="H33">
        <v>1.51</v>
      </c>
      <c r="I33">
        <f t="shared" si="3"/>
        <v>2.9610000000000003</v>
      </c>
      <c r="K33" t="s">
        <v>39</v>
      </c>
      <c r="L33">
        <v>18.301050172783729</v>
      </c>
      <c r="M33">
        <v>0</v>
      </c>
    </row>
    <row r="34" spans="1:13">
      <c r="A34" t="s">
        <v>57</v>
      </c>
      <c r="B34" t="s">
        <v>15</v>
      </c>
      <c r="C34">
        <v>-14.353</v>
      </c>
      <c r="D34">
        <v>3.6659999999999999</v>
      </c>
      <c r="E34">
        <f t="shared" si="0"/>
        <v>14.813782940221584</v>
      </c>
      <c r="F34">
        <f t="shared" si="4"/>
        <v>-14.813782940221584</v>
      </c>
      <c r="G34">
        <f t="shared" si="2"/>
        <v>8.8404214429319534</v>
      </c>
      <c r="H34">
        <v>1.9690000000000001</v>
      </c>
      <c r="I34">
        <f t="shared" si="3"/>
        <v>3.42</v>
      </c>
      <c r="K34" t="s">
        <v>54</v>
      </c>
      <c r="L34">
        <v>18.979423425718206</v>
      </c>
      <c r="M34">
        <v>0.377</v>
      </c>
    </row>
    <row r="35" spans="1:13">
      <c r="A35" t="s">
        <v>225</v>
      </c>
      <c r="B35" t="s">
        <v>15</v>
      </c>
      <c r="C35">
        <v>-15.196</v>
      </c>
      <c r="D35">
        <v>3.7719999999999998</v>
      </c>
      <c r="E35">
        <f t="shared" si="0"/>
        <v>15.657151720539721</v>
      </c>
      <c r="F35">
        <f t="shared" si="4"/>
        <v>-15.657151720539721</v>
      </c>
      <c r="G35">
        <f t="shared" si="2"/>
        <v>7.9970526626138163</v>
      </c>
      <c r="H35">
        <v>2.597</v>
      </c>
      <c r="I35">
        <f t="shared" si="3"/>
        <v>4.048</v>
      </c>
      <c r="K35" t="s">
        <v>55</v>
      </c>
      <c r="L35">
        <v>19.879021076345772</v>
      </c>
      <c r="M35">
        <v>0.52900000000000003</v>
      </c>
    </row>
    <row r="36" spans="1:13">
      <c r="A36" t="s">
        <v>60</v>
      </c>
      <c r="B36" t="s">
        <v>15</v>
      </c>
      <c r="C36">
        <v>-15.858000000000001</v>
      </c>
      <c r="D36">
        <v>3.8140000000000001</v>
      </c>
      <c r="E36">
        <f t="shared" si="0"/>
        <v>16.310204167943454</v>
      </c>
      <c r="F36">
        <f t="shared" si="4"/>
        <v>-16.310204167943454</v>
      </c>
      <c r="G36">
        <f t="shared" si="2"/>
        <v>7.3440002152100838</v>
      </c>
      <c r="H36">
        <v>3.1749999999999998</v>
      </c>
      <c r="I36">
        <f t="shared" si="3"/>
        <v>4.6259999999999994</v>
      </c>
      <c r="K36" t="s">
        <v>56</v>
      </c>
      <c r="L36">
        <v>21.73563720945333</v>
      </c>
      <c r="M36">
        <v>0.77</v>
      </c>
    </row>
    <row r="37" spans="1:13">
      <c r="A37" t="s">
        <v>61</v>
      </c>
      <c r="B37" t="s">
        <v>15</v>
      </c>
      <c r="C37">
        <v>-16.207999999999998</v>
      </c>
      <c r="D37">
        <v>3.8210000000000002</v>
      </c>
      <c r="E37">
        <f t="shared" si="0"/>
        <v>16.652306296726586</v>
      </c>
      <c r="F37">
        <f t="shared" si="4"/>
        <v>-16.652306296726586</v>
      </c>
      <c r="G37">
        <f t="shared" si="2"/>
        <v>7.0018980864269516</v>
      </c>
      <c r="H37">
        <v>3.39</v>
      </c>
      <c r="I37">
        <f t="shared" si="3"/>
        <v>4.8410000000000002</v>
      </c>
      <c r="K37" t="s">
        <v>171</v>
      </c>
      <c r="L37">
        <v>25.385867745357636</v>
      </c>
      <c r="M37">
        <v>2.2110000000000003</v>
      </c>
    </row>
    <row r="38" spans="1:13">
      <c r="A38" t="s">
        <v>223</v>
      </c>
      <c r="B38" t="s">
        <v>15</v>
      </c>
      <c r="C38">
        <v>-16.536000000000001</v>
      </c>
      <c r="D38">
        <v>3.855</v>
      </c>
      <c r="E38">
        <f t="shared" si="0"/>
        <v>16.979408735288754</v>
      </c>
      <c r="F38">
        <f t="shared" si="4"/>
        <v>-16.979408735288754</v>
      </c>
      <c r="G38">
        <f t="shared" si="2"/>
        <v>6.6747956478647836</v>
      </c>
      <c r="H38">
        <v>3.8130000000000002</v>
      </c>
      <c r="I38">
        <f t="shared" si="3"/>
        <v>5.2640000000000002</v>
      </c>
      <c r="K38" t="s">
        <v>196</v>
      </c>
      <c r="L38">
        <v>26.330850792375344</v>
      </c>
      <c r="M38">
        <v>2.84</v>
      </c>
    </row>
    <row r="39" spans="1:13">
      <c r="A39" t="s">
        <v>267</v>
      </c>
      <c r="B39" t="s">
        <v>15</v>
      </c>
      <c r="C39">
        <v>-17.218</v>
      </c>
      <c r="D39">
        <v>3.786</v>
      </c>
      <c r="E39">
        <f t="shared" si="0"/>
        <v>17.629331240861067</v>
      </c>
      <c r="F39">
        <f t="shared" si="4"/>
        <v>-17.629331240861067</v>
      </c>
      <c r="G39">
        <f t="shared" si="2"/>
        <v>6.0248731422924706</v>
      </c>
      <c r="H39">
        <v>4.319</v>
      </c>
      <c r="I39">
        <f t="shared" si="3"/>
        <v>5.77</v>
      </c>
      <c r="K39" t="s">
        <v>250</v>
      </c>
      <c r="L39">
        <v>27.313941122319349</v>
      </c>
      <c r="M39">
        <v>3.581</v>
      </c>
    </row>
    <row r="40" spans="1:13">
      <c r="A40" t="s">
        <v>258</v>
      </c>
      <c r="B40" t="s">
        <v>15</v>
      </c>
      <c r="C40">
        <v>-18.431000000000001</v>
      </c>
      <c r="D40">
        <v>4.63</v>
      </c>
      <c r="E40">
        <f t="shared" si="0"/>
        <v>19.003648623356515</v>
      </c>
      <c r="F40">
        <f t="shared" si="4"/>
        <v>-19.003648623356515</v>
      </c>
      <c r="G40">
        <f t="shared" si="2"/>
        <v>4.6505557597970224</v>
      </c>
      <c r="H40">
        <v>4.5030000000000001</v>
      </c>
      <c r="I40">
        <f t="shared" si="3"/>
        <v>5.9540000000000006</v>
      </c>
      <c r="K40" t="s">
        <v>252</v>
      </c>
      <c r="L40">
        <v>28.724174008309095</v>
      </c>
      <c r="M40">
        <v>4.2720000000000002</v>
      </c>
    </row>
    <row r="41" spans="1:13">
      <c r="A41" t="s">
        <v>239</v>
      </c>
      <c r="B41" t="s">
        <v>15</v>
      </c>
      <c r="C41">
        <v>-19.690000000000001</v>
      </c>
      <c r="D41">
        <v>5.0659999999999998</v>
      </c>
      <c r="E41">
        <f t="shared" si="0"/>
        <v>20.331267938817788</v>
      </c>
      <c r="F41">
        <f t="shared" si="4"/>
        <v>-20.331267938817788</v>
      </c>
      <c r="G41">
        <f t="shared" si="2"/>
        <v>3.322936444335749</v>
      </c>
      <c r="H41">
        <v>4.92</v>
      </c>
      <c r="I41">
        <f t="shared" si="3"/>
        <v>6.3710000000000004</v>
      </c>
      <c r="K41" t="s">
        <v>268</v>
      </c>
      <c r="L41">
        <v>30.398269403599294</v>
      </c>
      <c r="M41">
        <v>5.1899999999999995</v>
      </c>
    </row>
    <row r="42" spans="1:13">
      <c r="A42" t="s">
        <v>240</v>
      </c>
      <c r="B42" t="s">
        <v>15</v>
      </c>
      <c r="C42">
        <v>-21.748999999999999</v>
      </c>
      <c r="D42">
        <v>5.9589999999999996</v>
      </c>
      <c r="E42">
        <f t="shared" si="0"/>
        <v>22.550580524678292</v>
      </c>
      <c r="F42">
        <f t="shared" si="4"/>
        <v>-22.550580524678292</v>
      </c>
      <c r="G42">
        <f t="shared" si="2"/>
        <v>1.1036238584752454</v>
      </c>
      <c r="H42">
        <v>5.6059999999999999</v>
      </c>
      <c r="I42">
        <f t="shared" si="3"/>
        <v>7.0570000000000004</v>
      </c>
      <c r="K42" t="s">
        <v>251</v>
      </c>
      <c r="L42">
        <v>31.150605252904299</v>
      </c>
      <c r="M42">
        <v>5.5150000000000006</v>
      </c>
    </row>
    <row r="43" spans="1:13">
      <c r="A43" t="s">
        <v>236</v>
      </c>
      <c r="B43" t="s">
        <v>15</v>
      </c>
      <c r="C43">
        <v>-22.856000000000002</v>
      </c>
      <c r="D43">
        <v>6.093</v>
      </c>
      <c r="E43">
        <f t="shared" si="0"/>
        <v>23.654204383153537</v>
      </c>
      <c r="F43">
        <f t="shared" si="4"/>
        <v>-23.654204383153537</v>
      </c>
      <c r="G43">
        <f t="shared" si="2"/>
        <v>0</v>
      </c>
      <c r="H43">
        <v>5.907</v>
      </c>
      <c r="I43">
        <f t="shared" si="3"/>
        <v>7.3580000000000005</v>
      </c>
      <c r="K43" t="s">
        <v>197</v>
      </c>
      <c r="L43">
        <v>32.377277350863942</v>
      </c>
      <c r="M43">
        <v>5.7240000000000002</v>
      </c>
    </row>
  </sheetData>
  <sortState ref="K5:M43">
    <sortCondition ref="L5:L43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57"/>
  <sheetViews>
    <sheetView topLeftCell="A13" workbookViewId="0">
      <selection activeCell="O14" sqref="O14"/>
    </sheetView>
  </sheetViews>
  <sheetFormatPr defaultRowHeight="15"/>
  <sheetData>
    <row r="1" spans="1:13">
      <c r="A1" t="s">
        <v>0</v>
      </c>
      <c r="B1" t="s">
        <v>279</v>
      </c>
    </row>
    <row r="2" spans="1:13">
      <c r="A2" t="s">
        <v>2</v>
      </c>
      <c r="B2" s="1">
        <v>40368</v>
      </c>
    </row>
    <row r="4" spans="1:13">
      <c r="A4" t="s">
        <v>3</v>
      </c>
      <c r="B4" t="s">
        <v>4</v>
      </c>
      <c r="C4" t="s">
        <v>5</v>
      </c>
      <c r="D4" t="s">
        <v>6</v>
      </c>
      <c r="E4" t="s">
        <v>228</v>
      </c>
      <c r="F4" t="s">
        <v>9</v>
      </c>
      <c r="G4" t="s">
        <v>10</v>
      </c>
      <c r="H4" t="s">
        <v>11</v>
      </c>
      <c r="I4" t="s">
        <v>13</v>
      </c>
      <c r="K4" t="s">
        <v>185</v>
      </c>
      <c r="L4" t="s">
        <v>186</v>
      </c>
      <c r="M4" t="s">
        <v>187</v>
      </c>
    </row>
    <row r="5" spans="1:13">
      <c r="A5" t="s">
        <v>240</v>
      </c>
      <c r="B5" t="s">
        <v>15</v>
      </c>
      <c r="C5">
        <v>2.6869999999999998</v>
      </c>
      <c r="D5">
        <v>6.6239999999999997</v>
      </c>
      <c r="E5">
        <f>SQRT(C5^2+D5^2)</f>
        <v>7.148240692645988</v>
      </c>
      <c r="F5">
        <f>-E5</f>
        <v>-7.148240692645988</v>
      </c>
      <c r="G5">
        <f>F5-MIN(F$5:F$57)</f>
        <v>0</v>
      </c>
      <c r="H5">
        <v>5.6000000000000001E-2</v>
      </c>
      <c r="I5">
        <f>H5-H$35</f>
        <v>2.7800000000000002</v>
      </c>
      <c r="K5" t="s">
        <v>240</v>
      </c>
      <c r="L5">
        <v>0</v>
      </c>
      <c r="M5">
        <v>2.7800000000000002</v>
      </c>
    </row>
    <row r="6" spans="1:13">
      <c r="A6" t="s">
        <v>265</v>
      </c>
      <c r="B6" t="s">
        <v>15</v>
      </c>
      <c r="C6">
        <v>1.415</v>
      </c>
      <c r="D6">
        <v>4.3150000000000004</v>
      </c>
      <c r="E6">
        <f t="shared" ref="E6:E57" si="0">SQRT(C6^2+D6^2)</f>
        <v>4.5410846721901148</v>
      </c>
      <c r="F6">
        <f t="shared" ref="F6:F8" si="1">-E6</f>
        <v>-4.5410846721901148</v>
      </c>
      <c r="G6">
        <f t="shared" ref="G6:G57" si="2">F6-MIN(F$5:F$57)</f>
        <v>2.6071560204558732</v>
      </c>
      <c r="H6">
        <v>-0.33500000000000002</v>
      </c>
      <c r="I6">
        <f t="shared" ref="I6:I57" si="3">H6-H$35</f>
        <v>2.3890000000000002</v>
      </c>
      <c r="K6" t="s">
        <v>265</v>
      </c>
      <c r="L6">
        <v>2.6071560204558732</v>
      </c>
      <c r="M6">
        <v>2.3890000000000002</v>
      </c>
    </row>
    <row r="7" spans="1:13">
      <c r="A7" t="s">
        <v>264</v>
      </c>
      <c r="B7" t="s">
        <v>15</v>
      </c>
      <c r="C7">
        <v>0.439</v>
      </c>
      <c r="D7">
        <v>2.484</v>
      </c>
      <c r="E7">
        <f t="shared" si="0"/>
        <v>2.5224942021737138</v>
      </c>
      <c r="F7">
        <f t="shared" si="1"/>
        <v>-2.5224942021737138</v>
      </c>
      <c r="G7">
        <f t="shared" si="2"/>
        <v>4.6257464904722738</v>
      </c>
      <c r="H7">
        <v>7.0999999999999994E-2</v>
      </c>
      <c r="I7">
        <f t="shared" si="3"/>
        <v>2.7950000000000004</v>
      </c>
      <c r="K7" t="s">
        <v>264</v>
      </c>
      <c r="L7">
        <v>4.6257464904722738</v>
      </c>
      <c r="M7">
        <v>2.7950000000000004</v>
      </c>
    </row>
    <row r="8" spans="1:13">
      <c r="A8" t="s">
        <v>263</v>
      </c>
      <c r="B8" t="s">
        <v>15</v>
      </c>
      <c r="C8">
        <v>-1.198</v>
      </c>
      <c r="D8">
        <v>-1.482</v>
      </c>
      <c r="E8">
        <f t="shared" si="0"/>
        <v>1.9056568421413127</v>
      </c>
      <c r="F8">
        <f t="shared" si="1"/>
        <v>-1.9056568421413127</v>
      </c>
      <c r="G8">
        <f t="shared" si="2"/>
        <v>5.2425838505046753</v>
      </c>
      <c r="H8">
        <v>2.1999999999999999E-2</v>
      </c>
      <c r="I8">
        <f t="shared" si="3"/>
        <v>2.746</v>
      </c>
      <c r="K8" t="s">
        <v>263</v>
      </c>
      <c r="L8">
        <v>5.2425838505046753</v>
      </c>
      <c r="M8">
        <v>2.746</v>
      </c>
    </row>
    <row r="9" spans="1:13">
      <c r="A9" t="s">
        <v>262</v>
      </c>
      <c r="B9" t="s">
        <v>15</v>
      </c>
      <c r="C9">
        <v>-1.5249999999999999</v>
      </c>
      <c r="D9">
        <v>-2.5209999999999999</v>
      </c>
      <c r="E9">
        <f t="shared" si="0"/>
        <v>2.946364878965265</v>
      </c>
      <c r="F9">
        <f>E9</f>
        <v>2.946364878965265</v>
      </c>
      <c r="G9">
        <f t="shared" si="2"/>
        <v>10.094605571611254</v>
      </c>
      <c r="H9">
        <v>-0.41699999999999998</v>
      </c>
      <c r="I9">
        <f t="shared" si="3"/>
        <v>2.3070000000000004</v>
      </c>
      <c r="K9" t="s">
        <v>262</v>
      </c>
      <c r="L9">
        <v>10.094605571611254</v>
      </c>
      <c r="M9">
        <v>2.3070000000000004</v>
      </c>
    </row>
    <row r="10" spans="1:13">
      <c r="A10" t="s">
        <v>226</v>
      </c>
      <c r="B10" t="s">
        <v>15</v>
      </c>
      <c r="C10">
        <v>-1.708</v>
      </c>
      <c r="D10">
        <v>-2.9510000000000001</v>
      </c>
      <c r="E10">
        <f t="shared" si="0"/>
        <v>3.4096429431833473</v>
      </c>
      <c r="F10">
        <f t="shared" ref="F10:F57" si="4">E10</f>
        <v>3.4096429431833473</v>
      </c>
      <c r="G10">
        <f t="shared" si="2"/>
        <v>10.557883635829334</v>
      </c>
      <c r="H10">
        <v>-0.72099999999999997</v>
      </c>
      <c r="I10">
        <f t="shared" si="3"/>
        <v>2.0030000000000001</v>
      </c>
      <c r="K10" t="s">
        <v>226</v>
      </c>
      <c r="L10">
        <v>10.557883635829334</v>
      </c>
      <c r="M10">
        <v>2.0030000000000001</v>
      </c>
    </row>
    <row r="11" spans="1:13">
      <c r="A11" t="s">
        <v>52</v>
      </c>
      <c r="B11" t="s">
        <v>15</v>
      </c>
      <c r="C11">
        <v>-1.946</v>
      </c>
      <c r="D11">
        <v>-3.4809999999999999</v>
      </c>
      <c r="E11">
        <f t="shared" si="0"/>
        <v>3.9880166749902135</v>
      </c>
      <c r="F11">
        <f t="shared" si="4"/>
        <v>3.9880166749902135</v>
      </c>
      <c r="G11">
        <f t="shared" si="2"/>
        <v>11.136257367636201</v>
      </c>
      <c r="H11">
        <v>-1.1120000000000001</v>
      </c>
      <c r="I11">
        <f t="shared" si="3"/>
        <v>1.6120000000000001</v>
      </c>
      <c r="K11" t="s">
        <v>52</v>
      </c>
      <c r="L11">
        <v>11.136257367636201</v>
      </c>
      <c r="M11">
        <v>1.6120000000000001</v>
      </c>
    </row>
    <row r="12" spans="1:13">
      <c r="A12" t="s">
        <v>59</v>
      </c>
      <c r="B12" t="s">
        <v>15</v>
      </c>
      <c r="C12">
        <v>-2.3130000000000002</v>
      </c>
      <c r="D12">
        <v>-3.9580000000000002</v>
      </c>
      <c r="E12">
        <f t="shared" si="0"/>
        <v>4.5842919845926042</v>
      </c>
      <c r="F12">
        <f t="shared" si="4"/>
        <v>4.5842919845926042</v>
      </c>
      <c r="G12">
        <f t="shared" si="2"/>
        <v>11.732532677238591</v>
      </c>
      <c r="H12">
        <v>-1.544</v>
      </c>
      <c r="I12">
        <f t="shared" si="3"/>
        <v>1.1800000000000002</v>
      </c>
      <c r="K12" t="s">
        <v>59</v>
      </c>
      <c r="L12">
        <v>11.732532677238591</v>
      </c>
      <c r="M12">
        <v>1.1800000000000002</v>
      </c>
    </row>
    <row r="13" spans="1:13">
      <c r="A13" t="s">
        <v>51</v>
      </c>
      <c r="B13" t="s">
        <v>15</v>
      </c>
      <c r="C13">
        <v>-2.8069999999999999</v>
      </c>
      <c r="D13">
        <v>-4.7530000000000001</v>
      </c>
      <c r="E13">
        <f t="shared" si="0"/>
        <v>5.519987137666174</v>
      </c>
      <c r="F13">
        <f t="shared" si="4"/>
        <v>5.519987137666174</v>
      </c>
      <c r="G13">
        <f t="shared" si="2"/>
        <v>12.668227830312162</v>
      </c>
      <c r="H13">
        <v>-2.016</v>
      </c>
      <c r="I13">
        <f t="shared" si="3"/>
        <v>0.70800000000000018</v>
      </c>
      <c r="K13" t="s">
        <v>51</v>
      </c>
      <c r="L13">
        <v>12.668227830312162</v>
      </c>
      <c r="M13">
        <v>0.70800000000000018</v>
      </c>
    </row>
    <row r="14" spans="1:13">
      <c r="A14" t="s">
        <v>50</v>
      </c>
      <c r="B14" t="s">
        <v>15</v>
      </c>
      <c r="C14">
        <v>-3.129</v>
      </c>
      <c r="D14">
        <v>-5.1340000000000003</v>
      </c>
      <c r="E14">
        <f t="shared" si="0"/>
        <v>6.0123703312420806</v>
      </c>
      <c r="F14">
        <f t="shared" si="4"/>
        <v>6.0123703312420806</v>
      </c>
      <c r="G14">
        <f t="shared" si="2"/>
        <v>13.16061102388807</v>
      </c>
      <c r="H14">
        <v>-2.165</v>
      </c>
      <c r="I14">
        <f t="shared" si="3"/>
        <v>0.55900000000000016</v>
      </c>
      <c r="K14" t="s">
        <v>50</v>
      </c>
      <c r="L14">
        <v>13.16061102388807</v>
      </c>
      <c r="M14">
        <v>0.55900000000000016</v>
      </c>
    </row>
    <row r="15" spans="1:13">
      <c r="A15" t="s">
        <v>133</v>
      </c>
      <c r="B15" t="s">
        <v>15</v>
      </c>
      <c r="C15">
        <v>-3.4039999999999999</v>
      </c>
      <c r="D15">
        <v>-5.524</v>
      </c>
      <c r="E15">
        <f t="shared" si="0"/>
        <v>6.488589369038543</v>
      </c>
      <c r="F15">
        <f t="shared" si="4"/>
        <v>6.488589369038543</v>
      </c>
      <c r="G15">
        <f t="shared" si="2"/>
        <v>13.636830061684531</v>
      </c>
      <c r="H15">
        <v>-2.9180000000000001</v>
      </c>
      <c r="I15">
        <f t="shared" si="3"/>
        <v>-0.19399999999999995</v>
      </c>
      <c r="K15" t="s">
        <v>133</v>
      </c>
      <c r="L15">
        <v>13.636830061684531</v>
      </c>
      <c r="M15">
        <v>-0.19399999999999995</v>
      </c>
    </row>
    <row r="16" spans="1:13">
      <c r="A16" t="s">
        <v>33</v>
      </c>
      <c r="B16" t="s">
        <v>15</v>
      </c>
      <c r="C16">
        <v>-3.4849999999999999</v>
      </c>
      <c r="D16">
        <v>-5.7060000000000004</v>
      </c>
      <c r="E16">
        <f t="shared" si="0"/>
        <v>6.6860796435579504</v>
      </c>
      <c r="F16">
        <f t="shared" si="4"/>
        <v>6.6860796435579504</v>
      </c>
      <c r="G16">
        <f t="shared" si="2"/>
        <v>13.834320336203938</v>
      </c>
      <c r="H16">
        <v>-3.0089999999999999</v>
      </c>
      <c r="I16">
        <f t="shared" si="3"/>
        <v>-0.2849999999999997</v>
      </c>
      <c r="K16" t="s">
        <v>33</v>
      </c>
      <c r="L16">
        <v>13.834320336203938</v>
      </c>
      <c r="M16">
        <v>-0.2849999999999997</v>
      </c>
    </row>
    <row r="17" spans="1:13">
      <c r="A17" t="s">
        <v>34</v>
      </c>
      <c r="B17" t="s">
        <v>15</v>
      </c>
      <c r="C17">
        <v>-3.609</v>
      </c>
      <c r="D17">
        <v>-6.0510000000000002</v>
      </c>
      <c r="E17">
        <f t="shared" si="0"/>
        <v>7.0455292207186258</v>
      </c>
      <c r="F17">
        <f t="shared" si="4"/>
        <v>7.0455292207186258</v>
      </c>
      <c r="G17">
        <f t="shared" si="2"/>
        <v>14.193769913364614</v>
      </c>
      <c r="H17">
        <v>-3.198</v>
      </c>
      <c r="I17">
        <f t="shared" si="3"/>
        <v>-0.47399999999999975</v>
      </c>
      <c r="K17" t="s">
        <v>34</v>
      </c>
      <c r="L17">
        <v>14.193769913364614</v>
      </c>
      <c r="M17">
        <v>-0.47399999999999975</v>
      </c>
    </row>
    <row r="18" spans="1:13">
      <c r="A18" t="s">
        <v>35</v>
      </c>
      <c r="B18" t="s">
        <v>15</v>
      </c>
      <c r="C18">
        <v>-3.9889999999999999</v>
      </c>
      <c r="D18">
        <v>-6.6929999999999996</v>
      </c>
      <c r="E18">
        <f t="shared" si="0"/>
        <v>7.7915576106449986</v>
      </c>
      <c r="F18">
        <f t="shared" si="4"/>
        <v>7.7915576106449986</v>
      </c>
      <c r="G18">
        <f t="shared" si="2"/>
        <v>14.939798303290987</v>
      </c>
      <c r="H18">
        <v>-3.173</v>
      </c>
      <c r="I18">
        <f t="shared" si="3"/>
        <v>-0.44899999999999984</v>
      </c>
      <c r="K18" t="s">
        <v>35</v>
      </c>
      <c r="L18">
        <v>14.939798303290987</v>
      </c>
      <c r="M18">
        <v>-0.44899999999999984</v>
      </c>
    </row>
    <row r="19" spans="1:13">
      <c r="A19" t="s">
        <v>36</v>
      </c>
      <c r="B19" t="s">
        <v>15</v>
      </c>
      <c r="C19">
        <v>-4.2430000000000003</v>
      </c>
      <c r="D19">
        <v>-7.3490000000000002</v>
      </c>
      <c r="E19">
        <f t="shared" si="0"/>
        <v>8.4859206925353714</v>
      </c>
      <c r="F19">
        <f t="shared" si="4"/>
        <v>8.4859206925353714</v>
      </c>
      <c r="G19">
        <f t="shared" si="2"/>
        <v>15.634161385181359</v>
      </c>
      <c r="H19">
        <v>-3.05</v>
      </c>
      <c r="I19">
        <f t="shared" si="3"/>
        <v>-0.32599999999999962</v>
      </c>
      <c r="K19" t="s">
        <v>36</v>
      </c>
      <c r="L19">
        <v>15.634161385181359</v>
      </c>
      <c r="M19">
        <v>-0.32599999999999962</v>
      </c>
    </row>
    <row r="20" spans="1:13">
      <c r="A20" t="s">
        <v>37</v>
      </c>
      <c r="B20" t="s">
        <v>15</v>
      </c>
      <c r="C20">
        <v>-4.6379999999999999</v>
      </c>
      <c r="D20">
        <v>-8.0830000000000002</v>
      </c>
      <c r="E20">
        <f t="shared" si="0"/>
        <v>9.3191165353803793</v>
      </c>
      <c r="F20">
        <f t="shared" si="4"/>
        <v>9.3191165353803793</v>
      </c>
      <c r="G20">
        <f t="shared" si="2"/>
        <v>16.467357228026366</v>
      </c>
      <c r="H20">
        <v>-2.9790000000000001</v>
      </c>
      <c r="I20">
        <f t="shared" si="3"/>
        <v>-0.25499999999999989</v>
      </c>
      <c r="K20" t="s">
        <v>37</v>
      </c>
      <c r="L20">
        <v>16.467357228026366</v>
      </c>
      <c r="M20">
        <v>-0.25499999999999989</v>
      </c>
    </row>
    <row r="21" spans="1:13">
      <c r="A21" t="s">
        <v>278</v>
      </c>
      <c r="B21" t="s">
        <v>15</v>
      </c>
      <c r="C21">
        <v>-4.8559999999999999</v>
      </c>
      <c r="D21">
        <v>-8.6159999999999997</v>
      </c>
      <c r="E21">
        <f t="shared" si="0"/>
        <v>9.8902068734683208</v>
      </c>
      <c r="F21">
        <f t="shared" si="4"/>
        <v>9.8902068734683208</v>
      </c>
      <c r="G21">
        <f t="shared" si="2"/>
        <v>17.038447566114307</v>
      </c>
      <c r="H21">
        <v>-2.8969999999999998</v>
      </c>
      <c r="I21">
        <f t="shared" si="3"/>
        <v>-0.1729999999999996</v>
      </c>
      <c r="K21" t="s">
        <v>278</v>
      </c>
      <c r="L21">
        <v>17.038447566114307</v>
      </c>
      <c r="M21">
        <v>-0.1729999999999996</v>
      </c>
    </row>
    <row r="22" spans="1:13">
      <c r="A22" t="s">
        <v>277</v>
      </c>
      <c r="B22" t="s">
        <v>15</v>
      </c>
      <c r="C22">
        <v>-5.1929999999999996</v>
      </c>
      <c r="D22">
        <v>-9.3140000000000001</v>
      </c>
      <c r="E22">
        <f t="shared" si="0"/>
        <v>10.663856947652665</v>
      </c>
      <c r="F22">
        <f t="shared" si="4"/>
        <v>10.663856947652665</v>
      </c>
      <c r="G22">
        <f t="shared" si="2"/>
        <v>17.812097640298653</v>
      </c>
      <c r="H22">
        <v>-2.7730000000000001</v>
      </c>
      <c r="I22">
        <f t="shared" si="3"/>
        <v>-4.8999999999999932E-2</v>
      </c>
      <c r="K22" t="s">
        <v>273</v>
      </c>
      <c r="L22">
        <v>17.071698255411093</v>
      </c>
      <c r="M22">
        <v>-0.17899999999999983</v>
      </c>
    </row>
    <row r="23" spans="1:13">
      <c r="A23" t="s">
        <v>276</v>
      </c>
      <c r="B23" t="s">
        <v>15</v>
      </c>
      <c r="C23">
        <v>-5.5510000000000002</v>
      </c>
      <c r="D23">
        <v>-10.039999999999999</v>
      </c>
      <c r="E23">
        <f t="shared" si="0"/>
        <v>11.472366843855717</v>
      </c>
      <c r="F23">
        <f t="shared" si="4"/>
        <v>11.472366843855717</v>
      </c>
      <c r="G23">
        <f t="shared" si="2"/>
        <v>18.620607536501705</v>
      </c>
      <c r="H23">
        <v>-2.6560000000000001</v>
      </c>
      <c r="I23">
        <f t="shared" si="3"/>
        <v>6.800000000000006E-2</v>
      </c>
      <c r="K23" t="s">
        <v>277</v>
      </c>
      <c r="L23">
        <v>17.812097640298653</v>
      </c>
      <c r="M23">
        <v>-4.8999999999999932E-2</v>
      </c>
    </row>
    <row r="24" spans="1:13">
      <c r="A24" t="s">
        <v>275</v>
      </c>
      <c r="B24" t="s">
        <v>15</v>
      </c>
      <c r="C24">
        <v>-5.9450000000000003</v>
      </c>
      <c r="D24">
        <v>-10.927</v>
      </c>
      <c r="E24">
        <f t="shared" si="0"/>
        <v>12.439547982141473</v>
      </c>
      <c r="F24">
        <f t="shared" si="4"/>
        <v>12.439547982141473</v>
      </c>
      <c r="G24">
        <f t="shared" si="2"/>
        <v>19.587788674787461</v>
      </c>
      <c r="H24">
        <v>-2.6859999999999999</v>
      </c>
      <c r="I24">
        <f t="shared" si="3"/>
        <v>3.8000000000000256E-2</v>
      </c>
      <c r="K24" t="s">
        <v>276</v>
      </c>
      <c r="L24">
        <v>18.620607536501705</v>
      </c>
      <c r="M24">
        <v>6.800000000000006E-2</v>
      </c>
    </row>
    <row r="25" spans="1:13">
      <c r="A25" t="s">
        <v>274</v>
      </c>
      <c r="B25" t="s">
        <v>15</v>
      </c>
      <c r="C25">
        <v>-6.5149999999999997</v>
      </c>
      <c r="D25">
        <v>-11.675000000000001</v>
      </c>
      <c r="E25">
        <f t="shared" si="0"/>
        <v>13.369773745280808</v>
      </c>
      <c r="F25">
        <f t="shared" si="4"/>
        <v>13.369773745280808</v>
      </c>
      <c r="G25">
        <f t="shared" si="2"/>
        <v>20.518014437926794</v>
      </c>
      <c r="H25">
        <v>-2.786</v>
      </c>
      <c r="I25">
        <f t="shared" si="3"/>
        <v>-6.1999999999999833E-2</v>
      </c>
      <c r="K25" t="s">
        <v>275</v>
      </c>
      <c r="L25">
        <v>19.587788674787461</v>
      </c>
      <c r="M25">
        <v>3.8000000000000256E-2</v>
      </c>
    </row>
    <row r="26" spans="1:13">
      <c r="A26" t="s">
        <v>149</v>
      </c>
      <c r="B26" t="s">
        <v>15</v>
      </c>
      <c r="C26">
        <v>-7.15</v>
      </c>
      <c r="D26">
        <v>-12.303000000000001</v>
      </c>
      <c r="E26">
        <f t="shared" si="0"/>
        <v>14.229768409921506</v>
      </c>
      <c r="F26">
        <f t="shared" si="4"/>
        <v>14.229768409921506</v>
      </c>
      <c r="G26">
        <f t="shared" si="2"/>
        <v>21.378009102567496</v>
      </c>
      <c r="H26">
        <v>-2.8340000000000001</v>
      </c>
      <c r="I26">
        <f t="shared" si="3"/>
        <v>-0.10999999999999988</v>
      </c>
      <c r="K26" t="s">
        <v>274</v>
      </c>
      <c r="L26">
        <v>20.518014437926794</v>
      </c>
      <c r="M26">
        <v>-6.1999999999999833E-2</v>
      </c>
    </row>
    <row r="27" spans="1:13">
      <c r="A27" t="s">
        <v>273</v>
      </c>
      <c r="B27" t="s">
        <v>15</v>
      </c>
      <c r="C27">
        <v>-4.9909999999999997</v>
      </c>
      <c r="D27">
        <v>-8.577</v>
      </c>
      <c r="E27">
        <f t="shared" si="0"/>
        <v>9.9234575627651065</v>
      </c>
      <c r="F27">
        <f t="shared" si="4"/>
        <v>9.9234575627651065</v>
      </c>
      <c r="G27">
        <f t="shared" si="2"/>
        <v>17.071698255411093</v>
      </c>
      <c r="H27">
        <v>-2.903</v>
      </c>
      <c r="I27">
        <f t="shared" si="3"/>
        <v>-0.17899999999999983</v>
      </c>
      <c r="K27" t="s">
        <v>272</v>
      </c>
      <c r="L27">
        <v>20.651215216801766</v>
      </c>
      <c r="M27">
        <v>-2.8999999999999915E-2</v>
      </c>
    </row>
    <row r="28" spans="1:13">
      <c r="A28" t="s">
        <v>272</v>
      </c>
      <c r="B28" t="s">
        <v>15</v>
      </c>
      <c r="C28">
        <v>-6.76</v>
      </c>
      <c r="D28">
        <v>-11.689</v>
      </c>
      <c r="E28">
        <f t="shared" si="0"/>
        <v>13.50297452415578</v>
      </c>
      <c r="F28">
        <f t="shared" si="4"/>
        <v>13.50297452415578</v>
      </c>
      <c r="G28">
        <f t="shared" si="2"/>
        <v>20.651215216801766</v>
      </c>
      <c r="H28">
        <v>-2.7530000000000001</v>
      </c>
      <c r="I28">
        <f t="shared" si="3"/>
        <v>-2.8999999999999915E-2</v>
      </c>
      <c r="K28" t="s">
        <v>149</v>
      </c>
      <c r="L28">
        <v>21.378009102567496</v>
      </c>
      <c r="M28">
        <v>-0.10999999999999988</v>
      </c>
    </row>
    <row r="29" spans="1:13">
      <c r="A29" t="s">
        <v>148</v>
      </c>
      <c r="B29" t="s">
        <v>15</v>
      </c>
      <c r="C29">
        <v>-7.3550000000000004</v>
      </c>
      <c r="D29">
        <v>-12.802</v>
      </c>
      <c r="E29">
        <f t="shared" si="0"/>
        <v>14.76439057326783</v>
      </c>
      <c r="F29">
        <f t="shared" si="4"/>
        <v>14.76439057326783</v>
      </c>
      <c r="G29">
        <f t="shared" si="2"/>
        <v>21.912631265913816</v>
      </c>
      <c r="H29">
        <v>-2.867</v>
      </c>
      <c r="I29">
        <f t="shared" si="3"/>
        <v>-0.14299999999999979</v>
      </c>
      <c r="K29" t="s">
        <v>148</v>
      </c>
      <c r="L29">
        <v>21.912631265913816</v>
      </c>
      <c r="M29">
        <v>-0.14299999999999979</v>
      </c>
    </row>
    <row r="30" spans="1:13">
      <c r="A30" t="s">
        <v>147</v>
      </c>
      <c r="B30" t="s">
        <v>15</v>
      </c>
      <c r="C30">
        <v>-7.7359999999999998</v>
      </c>
      <c r="D30">
        <v>-13.939</v>
      </c>
      <c r="E30">
        <f t="shared" si="0"/>
        <v>15.941813479024274</v>
      </c>
      <c r="F30">
        <f t="shared" si="4"/>
        <v>15.941813479024274</v>
      </c>
      <c r="G30">
        <f t="shared" si="2"/>
        <v>23.090054171670261</v>
      </c>
      <c r="H30">
        <v>-3.0939999999999999</v>
      </c>
      <c r="I30">
        <f t="shared" si="3"/>
        <v>-0.36999999999999966</v>
      </c>
      <c r="K30" t="s">
        <v>147</v>
      </c>
      <c r="L30">
        <v>23.090054171670261</v>
      </c>
      <c r="M30">
        <v>-0.36999999999999966</v>
      </c>
    </row>
    <row r="31" spans="1:13">
      <c r="A31" t="s">
        <v>146</v>
      </c>
      <c r="B31" t="s">
        <v>15</v>
      </c>
      <c r="C31">
        <v>-8.5969999999999995</v>
      </c>
      <c r="D31">
        <v>-15.023</v>
      </c>
      <c r="E31">
        <f t="shared" si="0"/>
        <v>17.308926540949901</v>
      </c>
      <c r="F31">
        <f t="shared" si="4"/>
        <v>17.308926540949901</v>
      </c>
      <c r="G31">
        <f t="shared" si="2"/>
        <v>24.457167233595889</v>
      </c>
      <c r="H31">
        <v>-3.0030000000000001</v>
      </c>
      <c r="I31">
        <f t="shared" si="3"/>
        <v>-0.27899999999999991</v>
      </c>
      <c r="K31" t="s">
        <v>146</v>
      </c>
      <c r="L31">
        <v>24.457167233595889</v>
      </c>
      <c r="M31">
        <v>-0.27899999999999991</v>
      </c>
    </row>
    <row r="32" spans="1:13">
      <c r="A32" t="s">
        <v>145</v>
      </c>
      <c r="B32" t="s">
        <v>15</v>
      </c>
      <c r="C32">
        <v>-9.1489999999999991</v>
      </c>
      <c r="D32">
        <v>-16.515000000000001</v>
      </c>
      <c r="E32">
        <f t="shared" si="0"/>
        <v>18.879868272845549</v>
      </c>
      <c r="F32">
        <f t="shared" si="4"/>
        <v>18.879868272845549</v>
      </c>
      <c r="G32">
        <f t="shared" si="2"/>
        <v>26.028108965491537</v>
      </c>
      <c r="H32">
        <v>-3.0510000000000002</v>
      </c>
      <c r="I32">
        <f t="shared" si="3"/>
        <v>-0.32699999999999996</v>
      </c>
      <c r="K32" t="s">
        <v>145</v>
      </c>
      <c r="L32">
        <v>26.028108965491537</v>
      </c>
      <c r="M32">
        <v>-0.32699999999999996</v>
      </c>
    </row>
    <row r="33" spans="1:13">
      <c r="A33" t="s">
        <v>144</v>
      </c>
      <c r="B33" t="s">
        <v>15</v>
      </c>
      <c r="C33">
        <v>-9.7850000000000001</v>
      </c>
      <c r="D33">
        <v>-17.95</v>
      </c>
      <c r="E33">
        <f t="shared" si="0"/>
        <v>20.4437942906888</v>
      </c>
      <c r="F33">
        <f t="shared" si="4"/>
        <v>20.4437942906888</v>
      </c>
      <c r="G33">
        <f t="shared" si="2"/>
        <v>27.592034983334788</v>
      </c>
      <c r="H33">
        <v>-2.9</v>
      </c>
      <c r="I33">
        <f t="shared" si="3"/>
        <v>-0.17599999999999971</v>
      </c>
      <c r="K33" t="s">
        <v>144</v>
      </c>
      <c r="L33">
        <v>27.592034983334788</v>
      </c>
      <c r="M33">
        <v>-0.17599999999999971</v>
      </c>
    </row>
    <row r="34" spans="1:13">
      <c r="A34" t="s">
        <v>143</v>
      </c>
      <c r="B34" t="s">
        <v>15</v>
      </c>
      <c r="C34">
        <v>-9.9209999999999994</v>
      </c>
      <c r="D34">
        <v>-19.675000000000001</v>
      </c>
      <c r="E34">
        <f t="shared" si="0"/>
        <v>22.034787632287269</v>
      </c>
      <c r="F34">
        <f t="shared" si="4"/>
        <v>22.034787632287269</v>
      </c>
      <c r="G34">
        <f t="shared" si="2"/>
        <v>29.183028324933257</v>
      </c>
      <c r="H34">
        <v>-2.859</v>
      </c>
      <c r="I34">
        <f t="shared" si="3"/>
        <v>-0.13499999999999979</v>
      </c>
      <c r="K34" t="s">
        <v>143</v>
      </c>
      <c r="L34">
        <v>29.183028324933257</v>
      </c>
      <c r="M34">
        <v>-0.13499999999999979</v>
      </c>
    </row>
    <row r="35" spans="1:13">
      <c r="A35" t="s">
        <v>39</v>
      </c>
      <c r="B35" t="s">
        <v>15</v>
      </c>
      <c r="C35">
        <v>-9.9960000000000004</v>
      </c>
      <c r="D35">
        <v>-20.43</v>
      </c>
      <c r="E35">
        <f t="shared" si="0"/>
        <v>22.744338108637059</v>
      </c>
      <c r="F35">
        <f t="shared" si="4"/>
        <v>22.744338108637059</v>
      </c>
      <c r="G35">
        <f t="shared" si="2"/>
        <v>29.892578801283047</v>
      </c>
      <c r="H35">
        <v>-2.7240000000000002</v>
      </c>
      <c r="I35">
        <f t="shared" si="3"/>
        <v>0</v>
      </c>
      <c r="K35" t="s">
        <v>39</v>
      </c>
      <c r="L35">
        <v>29.892578801283047</v>
      </c>
      <c r="M35">
        <v>0</v>
      </c>
    </row>
    <row r="36" spans="1:13">
      <c r="A36" t="s">
        <v>54</v>
      </c>
      <c r="B36" t="s">
        <v>15</v>
      </c>
      <c r="C36">
        <v>-5.8319999999999999</v>
      </c>
      <c r="D36">
        <v>-22.838999999999999</v>
      </c>
      <c r="E36">
        <f t="shared" si="0"/>
        <v>23.571850691025514</v>
      </c>
      <c r="F36">
        <f t="shared" si="4"/>
        <v>23.571850691025514</v>
      </c>
      <c r="G36">
        <f t="shared" si="2"/>
        <v>30.720091383671502</v>
      </c>
      <c r="H36">
        <v>-2.6909999999999998</v>
      </c>
      <c r="I36">
        <f t="shared" si="3"/>
        <v>3.3000000000000362E-2</v>
      </c>
      <c r="K36" t="s">
        <v>252</v>
      </c>
      <c r="L36">
        <v>30.64041404889381</v>
      </c>
      <c r="M36">
        <v>1.6000000000000014E-2</v>
      </c>
    </row>
    <row r="37" spans="1:13">
      <c r="A37" t="s">
        <v>55</v>
      </c>
      <c r="B37" t="s">
        <v>15</v>
      </c>
      <c r="C37">
        <v>-5.9770000000000003</v>
      </c>
      <c r="D37">
        <v>-23.821000000000002</v>
      </c>
      <c r="E37">
        <f t="shared" si="0"/>
        <v>24.559408991260355</v>
      </c>
      <c r="F37">
        <f t="shared" si="4"/>
        <v>24.559408991260355</v>
      </c>
      <c r="G37">
        <f t="shared" si="2"/>
        <v>31.707649683906343</v>
      </c>
      <c r="H37">
        <v>-2.6379999999999999</v>
      </c>
      <c r="I37">
        <f t="shared" si="3"/>
        <v>8.6000000000000298E-2</v>
      </c>
      <c r="K37" t="s">
        <v>54</v>
      </c>
      <c r="L37">
        <v>30.720091383671502</v>
      </c>
      <c r="M37">
        <v>3.3000000000000362E-2</v>
      </c>
    </row>
    <row r="38" spans="1:13">
      <c r="A38" t="s">
        <v>56</v>
      </c>
      <c r="B38" t="s">
        <v>15</v>
      </c>
      <c r="C38">
        <v>-6.673</v>
      </c>
      <c r="D38">
        <v>-25.643999999999998</v>
      </c>
      <c r="E38">
        <f t="shared" si="0"/>
        <v>26.497993603290038</v>
      </c>
      <c r="F38">
        <f t="shared" si="4"/>
        <v>26.497993603290038</v>
      </c>
      <c r="G38">
        <f t="shared" si="2"/>
        <v>33.646234295936026</v>
      </c>
      <c r="H38">
        <v>-2.5659999999999998</v>
      </c>
      <c r="I38">
        <f t="shared" si="3"/>
        <v>0.15800000000000036</v>
      </c>
      <c r="K38" t="s">
        <v>55</v>
      </c>
      <c r="L38">
        <v>31.707649683906343</v>
      </c>
      <c r="M38">
        <v>8.6000000000000298E-2</v>
      </c>
    </row>
    <row r="39" spans="1:13">
      <c r="A39" t="s">
        <v>252</v>
      </c>
      <c r="B39" t="s">
        <v>106</v>
      </c>
      <c r="C39">
        <v>-5.8970000000000002</v>
      </c>
      <c r="D39">
        <v>-22.74</v>
      </c>
      <c r="E39">
        <f t="shared" si="0"/>
        <v>23.492173356247822</v>
      </c>
      <c r="F39">
        <f t="shared" si="4"/>
        <v>23.492173356247822</v>
      </c>
      <c r="G39">
        <f t="shared" si="2"/>
        <v>30.64041404889381</v>
      </c>
      <c r="H39">
        <v>-2.7080000000000002</v>
      </c>
      <c r="I39">
        <f t="shared" si="3"/>
        <v>1.6000000000000014E-2</v>
      </c>
      <c r="K39" t="s">
        <v>56</v>
      </c>
      <c r="L39">
        <v>33.646234295936026</v>
      </c>
      <c r="M39">
        <v>0.15800000000000036</v>
      </c>
    </row>
    <row r="40" spans="1:13">
      <c r="A40" t="s">
        <v>251</v>
      </c>
      <c r="B40" t="s">
        <v>15</v>
      </c>
      <c r="C40">
        <v>-7.6150000000000002</v>
      </c>
      <c r="D40">
        <v>-27.581</v>
      </c>
      <c r="E40">
        <f t="shared" si="0"/>
        <v>28.612930398685137</v>
      </c>
      <c r="F40">
        <f t="shared" si="4"/>
        <v>28.612930398685137</v>
      </c>
      <c r="G40">
        <f t="shared" si="2"/>
        <v>35.761171091331121</v>
      </c>
      <c r="H40">
        <v>-2.419</v>
      </c>
      <c r="I40">
        <f t="shared" si="3"/>
        <v>0.30500000000000016</v>
      </c>
      <c r="K40" t="s">
        <v>251</v>
      </c>
      <c r="L40">
        <v>35.761171091331121</v>
      </c>
      <c r="M40">
        <v>0.30500000000000016</v>
      </c>
    </row>
    <row r="41" spans="1:13">
      <c r="A41" t="s">
        <v>171</v>
      </c>
      <c r="B41" t="s">
        <v>15</v>
      </c>
      <c r="C41">
        <v>-8.3640000000000008</v>
      </c>
      <c r="D41">
        <v>-29.294</v>
      </c>
      <c r="E41">
        <f t="shared" si="0"/>
        <v>30.464650531394579</v>
      </c>
      <c r="F41">
        <f t="shared" si="4"/>
        <v>30.464650531394579</v>
      </c>
      <c r="G41">
        <f t="shared" si="2"/>
        <v>37.612891224040567</v>
      </c>
      <c r="H41">
        <v>-2.3650000000000002</v>
      </c>
      <c r="I41">
        <f t="shared" si="3"/>
        <v>0.35899999999999999</v>
      </c>
      <c r="K41" t="s">
        <v>171</v>
      </c>
      <c r="L41">
        <v>37.612891224040567</v>
      </c>
      <c r="M41">
        <v>0.35899999999999999</v>
      </c>
    </row>
    <row r="42" spans="1:13">
      <c r="A42" t="s">
        <v>196</v>
      </c>
      <c r="B42" t="s">
        <v>15</v>
      </c>
      <c r="C42">
        <v>-9.8369999999999997</v>
      </c>
      <c r="D42">
        <v>-32.981000000000002</v>
      </c>
      <c r="E42">
        <f t="shared" si="0"/>
        <v>34.41675362378038</v>
      </c>
      <c r="F42">
        <f t="shared" si="4"/>
        <v>34.41675362378038</v>
      </c>
      <c r="G42">
        <f t="shared" si="2"/>
        <v>41.564994316426365</v>
      </c>
      <c r="H42">
        <v>-2.3290000000000002</v>
      </c>
      <c r="I42">
        <f t="shared" si="3"/>
        <v>0.39500000000000002</v>
      </c>
      <c r="K42" t="s">
        <v>196</v>
      </c>
      <c r="L42">
        <v>41.564994316426365</v>
      </c>
      <c r="M42">
        <v>0.39500000000000002</v>
      </c>
    </row>
    <row r="43" spans="1:13">
      <c r="A43" t="s">
        <v>170</v>
      </c>
      <c r="B43" t="s">
        <v>15</v>
      </c>
      <c r="C43">
        <v>-11.252000000000001</v>
      </c>
      <c r="D43">
        <v>-36.618000000000002</v>
      </c>
      <c r="E43">
        <f t="shared" si="0"/>
        <v>38.307772422838688</v>
      </c>
      <c r="F43">
        <f t="shared" si="4"/>
        <v>38.307772422838688</v>
      </c>
      <c r="G43">
        <f t="shared" si="2"/>
        <v>45.45601311548468</v>
      </c>
      <c r="H43">
        <v>-2.3159999999999998</v>
      </c>
      <c r="I43">
        <f t="shared" si="3"/>
        <v>0.40800000000000036</v>
      </c>
      <c r="K43" t="s">
        <v>170</v>
      </c>
      <c r="L43">
        <v>45.45601311548468</v>
      </c>
      <c r="M43">
        <v>0.40800000000000036</v>
      </c>
    </row>
    <row r="44" spans="1:13">
      <c r="A44" t="s">
        <v>194</v>
      </c>
      <c r="B44" t="s">
        <v>15</v>
      </c>
      <c r="C44">
        <v>-12.888999999999999</v>
      </c>
      <c r="D44">
        <v>-41.164999999999999</v>
      </c>
      <c r="E44">
        <f t="shared" si="0"/>
        <v>43.13564124943548</v>
      </c>
      <c r="F44">
        <f t="shared" si="4"/>
        <v>43.13564124943548</v>
      </c>
      <c r="G44">
        <f t="shared" si="2"/>
        <v>50.283881942081464</v>
      </c>
      <c r="H44">
        <v>-2.044</v>
      </c>
      <c r="I44">
        <f t="shared" si="3"/>
        <v>0.68000000000000016</v>
      </c>
      <c r="K44" t="s">
        <v>194</v>
      </c>
      <c r="L44">
        <v>50.283881942081464</v>
      </c>
      <c r="M44">
        <v>0.68000000000000016</v>
      </c>
    </row>
    <row r="45" spans="1:13">
      <c r="A45" t="s">
        <v>249</v>
      </c>
      <c r="B45" t="s">
        <v>15</v>
      </c>
      <c r="C45">
        <v>-12.898</v>
      </c>
      <c r="D45">
        <v>-41.345999999999997</v>
      </c>
      <c r="E45">
        <f t="shared" si="0"/>
        <v>43.311085417015349</v>
      </c>
      <c r="F45">
        <f t="shared" si="4"/>
        <v>43.311085417015349</v>
      </c>
      <c r="G45">
        <f t="shared" si="2"/>
        <v>50.459326109661333</v>
      </c>
      <c r="H45">
        <v>-2.0049999999999999</v>
      </c>
      <c r="I45">
        <f t="shared" si="3"/>
        <v>0.71900000000000031</v>
      </c>
      <c r="K45" t="s">
        <v>249</v>
      </c>
      <c r="L45">
        <v>50.459326109661333</v>
      </c>
      <c r="M45">
        <v>0.71900000000000031</v>
      </c>
    </row>
    <row r="46" spans="1:13">
      <c r="A46" t="s">
        <v>193</v>
      </c>
      <c r="B46" t="s">
        <v>106</v>
      </c>
      <c r="C46">
        <v>-13.003</v>
      </c>
      <c r="D46">
        <v>-41.679000000000002</v>
      </c>
      <c r="E46">
        <f t="shared" si="0"/>
        <v>43.660245647499515</v>
      </c>
      <c r="F46">
        <f t="shared" si="4"/>
        <v>43.660245647499515</v>
      </c>
      <c r="G46">
        <f t="shared" si="2"/>
        <v>50.808486340145507</v>
      </c>
      <c r="H46">
        <v>-1.4830000000000001</v>
      </c>
      <c r="I46">
        <f t="shared" si="3"/>
        <v>1.2410000000000001</v>
      </c>
      <c r="K46" t="s">
        <v>193</v>
      </c>
      <c r="L46">
        <v>50.808486340145507</v>
      </c>
      <c r="M46">
        <v>1.2410000000000001</v>
      </c>
    </row>
    <row r="47" spans="1:13">
      <c r="A47" t="s">
        <v>168</v>
      </c>
      <c r="B47" t="s">
        <v>15</v>
      </c>
      <c r="C47">
        <v>-13.125</v>
      </c>
      <c r="D47">
        <v>-42.045999999999999</v>
      </c>
      <c r="E47">
        <f t="shared" si="0"/>
        <v>44.046926578366396</v>
      </c>
      <c r="F47">
        <f t="shared" si="4"/>
        <v>44.046926578366396</v>
      </c>
      <c r="G47">
        <f t="shared" si="2"/>
        <v>51.19516727101238</v>
      </c>
      <c r="H47">
        <v>-1.341</v>
      </c>
      <c r="I47">
        <f t="shared" si="3"/>
        <v>1.3830000000000002</v>
      </c>
      <c r="K47" t="s">
        <v>168</v>
      </c>
      <c r="L47">
        <v>51.19516727101238</v>
      </c>
      <c r="M47">
        <v>1.3830000000000002</v>
      </c>
    </row>
    <row r="48" spans="1:13">
      <c r="A48" t="s">
        <v>192</v>
      </c>
      <c r="B48" t="s">
        <v>15</v>
      </c>
      <c r="C48">
        <v>-13.324999999999999</v>
      </c>
      <c r="D48">
        <v>-43.06</v>
      </c>
      <c r="E48">
        <f t="shared" si="0"/>
        <v>45.074596226699583</v>
      </c>
      <c r="F48">
        <f t="shared" si="4"/>
        <v>45.074596226699583</v>
      </c>
      <c r="G48">
        <f t="shared" si="2"/>
        <v>52.222836919345568</v>
      </c>
      <c r="H48">
        <v>-1.4770000000000001</v>
      </c>
      <c r="I48">
        <f t="shared" si="3"/>
        <v>1.2470000000000001</v>
      </c>
      <c r="K48" t="s">
        <v>192</v>
      </c>
      <c r="L48">
        <v>52.222836919345568</v>
      </c>
      <c r="M48">
        <v>1.2470000000000001</v>
      </c>
    </row>
    <row r="49" spans="1:13">
      <c r="A49" t="s">
        <v>190</v>
      </c>
      <c r="B49" t="s">
        <v>15</v>
      </c>
      <c r="C49">
        <v>-13.701000000000001</v>
      </c>
      <c r="D49">
        <v>-44.066000000000003</v>
      </c>
      <c r="E49">
        <f t="shared" si="0"/>
        <v>46.146828244203306</v>
      </c>
      <c r="F49">
        <f t="shared" si="4"/>
        <v>46.146828244203306</v>
      </c>
      <c r="G49">
        <f t="shared" si="2"/>
        <v>53.29506893684929</v>
      </c>
      <c r="H49">
        <v>-1.9119999999999999</v>
      </c>
      <c r="I49">
        <f t="shared" si="3"/>
        <v>0.81200000000000028</v>
      </c>
      <c r="K49" t="s">
        <v>190</v>
      </c>
      <c r="L49">
        <v>53.29506893684929</v>
      </c>
      <c r="M49">
        <v>0.81200000000000028</v>
      </c>
    </row>
    <row r="50" spans="1:13">
      <c r="A50" t="s">
        <v>248</v>
      </c>
      <c r="B50" t="s">
        <v>15</v>
      </c>
      <c r="C50">
        <v>-14.141</v>
      </c>
      <c r="D50">
        <v>-45.493000000000002</v>
      </c>
      <c r="E50">
        <f t="shared" si="0"/>
        <v>47.640118912530014</v>
      </c>
      <c r="F50">
        <f t="shared" si="4"/>
        <v>47.640118912530014</v>
      </c>
      <c r="G50">
        <f t="shared" si="2"/>
        <v>54.788359605175998</v>
      </c>
      <c r="H50">
        <v>-1.2889999999999999</v>
      </c>
      <c r="I50">
        <f t="shared" si="3"/>
        <v>1.4350000000000003</v>
      </c>
      <c r="K50" t="s">
        <v>248</v>
      </c>
      <c r="L50">
        <v>54.788359605175998</v>
      </c>
      <c r="M50">
        <v>1.4350000000000003</v>
      </c>
    </row>
    <row r="51" spans="1:13">
      <c r="A51" t="s">
        <v>233</v>
      </c>
      <c r="B51" t="s">
        <v>15</v>
      </c>
      <c r="C51">
        <v>-15.077999999999999</v>
      </c>
      <c r="D51">
        <v>-48.112000000000002</v>
      </c>
      <c r="E51">
        <f t="shared" si="0"/>
        <v>50.41934775460706</v>
      </c>
      <c r="F51">
        <f t="shared" si="4"/>
        <v>50.41934775460706</v>
      </c>
      <c r="G51">
        <f t="shared" si="2"/>
        <v>57.567588447253044</v>
      </c>
      <c r="H51">
        <v>-0.77</v>
      </c>
      <c r="I51">
        <f t="shared" si="3"/>
        <v>1.9540000000000002</v>
      </c>
      <c r="K51" t="s">
        <v>233</v>
      </c>
      <c r="L51">
        <v>57.567588447253044</v>
      </c>
      <c r="M51">
        <v>1.9540000000000002</v>
      </c>
    </row>
    <row r="52" spans="1:13">
      <c r="A52" t="s">
        <v>271</v>
      </c>
      <c r="B52" t="s">
        <v>15</v>
      </c>
      <c r="C52">
        <v>-15.359</v>
      </c>
      <c r="D52">
        <v>-49.317999999999998</v>
      </c>
      <c r="E52">
        <f t="shared" si="0"/>
        <v>51.654273830923223</v>
      </c>
      <c r="F52">
        <f t="shared" si="4"/>
        <v>51.654273830923223</v>
      </c>
      <c r="G52">
        <f t="shared" si="2"/>
        <v>58.802514523569215</v>
      </c>
      <c r="H52">
        <v>-0.53900000000000003</v>
      </c>
      <c r="I52">
        <f t="shared" si="3"/>
        <v>2.1850000000000001</v>
      </c>
      <c r="K52" t="s">
        <v>271</v>
      </c>
      <c r="L52">
        <v>58.802514523569215</v>
      </c>
      <c r="M52">
        <v>2.1850000000000001</v>
      </c>
    </row>
    <row r="53" spans="1:13">
      <c r="A53" t="s">
        <v>270</v>
      </c>
      <c r="B53" t="s">
        <v>15</v>
      </c>
      <c r="C53">
        <v>-16.248000000000001</v>
      </c>
      <c r="D53">
        <v>-50.854999999999997</v>
      </c>
      <c r="E53">
        <f t="shared" si="0"/>
        <v>53.387531587440897</v>
      </c>
      <c r="F53">
        <f t="shared" si="4"/>
        <v>53.387531587440897</v>
      </c>
      <c r="G53">
        <f t="shared" si="2"/>
        <v>60.535772280086888</v>
      </c>
      <c r="H53">
        <v>-0.36</v>
      </c>
      <c r="I53">
        <f t="shared" si="3"/>
        <v>2.3640000000000003</v>
      </c>
      <c r="K53" t="s">
        <v>270</v>
      </c>
      <c r="L53">
        <v>60.535772280086888</v>
      </c>
      <c r="M53">
        <v>2.3640000000000003</v>
      </c>
    </row>
    <row r="54" spans="1:13">
      <c r="A54" t="s">
        <v>245</v>
      </c>
      <c r="B54" t="s">
        <v>15</v>
      </c>
      <c r="C54">
        <v>-17.131</v>
      </c>
      <c r="D54">
        <v>-52.244</v>
      </c>
      <c r="E54">
        <f t="shared" si="0"/>
        <v>54.980966679388239</v>
      </c>
      <c r="F54">
        <f t="shared" si="4"/>
        <v>54.980966679388239</v>
      </c>
      <c r="G54">
        <f t="shared" si="2"/>
        <v>62.12920737203423</v>
      </c>
      <c r="H54">
        <v>-0.253</v>
      </c>
      <c r="I54">
        <f t="shared" si="3"/>
        <v>2.4710000000000001</v>
      </c>
      <c r="K54" t="s">
        <v>245</v>
      </c>
      <c r="L54">
        <v>62.12920737203423</v>
      </c>
      <c r="M54">
        <v>2.4710000000000001</v>
      </c>
    </row>
    <row r="55" spans="1:13">
      <c r="A55" t="s">
        <v>244</v>
      </c>
      <c r="B55" t="s">
        <v>15</v>
      </c>
      <c r="C55">
        <v>-18.172000000000001</v>
      </c>
      <c r="D55">
        <v>-56.866999999999997</v>
      </c>
      <c r="E55">
        <f t="shared" si="0"/>
        <v>59.699893408615054</v>
      </c>
      <c r="F55">
        <f t="shared" si="4"/>
        <v>59.699893408615054</v>
      </c>
      <c r="G55">
        <f t="shared" si="2"/>
        <v>66.848134101261039</v>
      </c>
      <c r="H55">
        <v>-0.30299999999999999</v>
      </c>
      <c r="I55">
        <f t="shared" si="3"/>
        <v>2.4210000000000003</v>
      </c>
      <c r="K55" t="s">
        <v>244</v>
      </c>
      <c r="L55">
        <v>66.848134101261039</v>
      </c>
      <c r="M55">
        <v>2.4210000000000003</v>
      </c>
    </row>
    <row r="56" spans="1:13">
      <c r="A56" t="s">
        <v>243</v>
      </c>
      <c r="B56" t="s">
        <v>15</v>
      </c>
      <c r="C56">
        <v>-20.132000000000001</v>
      </c>
      <c r="D56">
        <v>-63.884</v>
      </c>
      <c r="E56">
        <f t="shared" si="0"/>
        <v>66.98106359263042</v>
      </c>
      <c r="F56">
        <f t="shared" si="4"/>
        <v>66.98106359263042</v>
      </c>
      <c r="G56">
        <f t="shared" si="2"/>
        <v>74.129304285276405</v>
      </c>
      <c r="H56">
        <v>-0.34599999999999997</v>
      </c>
      <c r="I56">
        <f t="shared" si="3"/>
        <v>2.3780000000000001</v>
      </c>
      <c r="K56" t="s">
        <v>243</v>
      </c>
      <c r="L56">
        <v>74.129304285276405</v>
      </c>
      <c r="M56">
        <v>2.3780000000000001</v>
      </c>
    </row>
    <row r="57" spans="1:13">
      <c r="A57" t="s">
        <v>269</v>
      </c>
      <c r="B57" t="s">
        <v>15</v>
      </c>
      <c r="C57">
        <v>-21.452000000000002</v>
      </c>
      <c r="D57">
        <v>-68.19</v>
      </c>
      <c r="E57">
        <f t="shared" si="0"/>
        <v>71.48471447799173</v>
      </c>
      <c r="F57">
        <f t="shared" si="4"/>
        <v>71.48471447799173</v>
      </c>
      <c r="G57">
        <f t="shared" si="2"/>
        <v>78.632955170637715</v>
      </c>
      <c r="H57">
        <v>-0.28299999999999997</v>
      </c>
      <c r="I57">
        <f t="shared" si="3"/>
        <v>2.4410000000000003</v>
      </c>
      <c r="K57" t="s">
        <v>269</v>
      </c>
      <c r="L57">
        <v>78.632955170637715</v>
      </c>
      <c r="M57">
        <v>2.4410000000000003</v>
      </c>
    </row>
  </sheetData>
  <sortState ref="K5:M57">
    <sortCondition ref="L5:L57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81"/>
  <sheetViews>
    <sheetView topLeftCell="A11" workbookViewId="0">
      <selection activeCell="K22" sqref="K22"/>
    </sheetView>
  </sheetViews>
  <sheetFormatPr defaultRowHeight="15"/>
  <cols>
    <col min="1" max="1" width="12.85546875" bestFit="1" customWidth="1"/>
  </cols>
  <sheetData>
    <row r="1" spans="1:9">
      <c r="A1" t="s">
        <v>467</v>
      </c>
      <c r="B1">
        <v>312905.57799999998</v>
      </c>
      <c r="C1">
        <v>5750675.7560000001</v>
      </c>
      <c r="D1">
        <v>57.22</v>
      </c>
    </row>
    <row r="2" spans="1:9">
      <c r="A2" t="s">
        <v>468</v>
      </c>
      <c r="B2">
        <v>1</v>
      </c>
      <c r="C2">
        <v>1</v>
      </c>
      <c r="D2">
        <v>1</v>
      </c>
    </row>
    <row r="3" spans="1:9">
      <c r="A3" t="s">
        <v>469</v>
      </c>
      <c r="B3" t="s">
        <v>3</v>
      </c>
      <c r="C3" t="s">
        <v>5</v>
      </c>
      <c r="D3" t="s">
        <v>6</v>
      </c>
      <c r="E3" t="s">
        <v>228</v>
      </c>
      <c r="F3" t="s">
        <v>470</v>
      </c>
      <c r="G3" t="s">
        <v>10</v>
      </c>
      <c r="H3" t="s">
        <v>11</v>
      </c>
      <c r="I3" t="s">
        <v>13</v>
      </c>
    </row>
    <row r="4" spans="1:9">
      <c r="A4" t="s">
        <v>472</v>
      </c>
      <c r="B4" t="s">
        <v>471</v>
      </c>
      <c r="C4" t="s">
        <v>471</v>
      </c>
      <c r="D4" t="s">
        <v>471</v>
      </c>
      <c r="E4">
        <v>0</v>
      </c>
      <c r="F4">
        <v>0</v>
      </c>
      <c r="G4">
        <f>F$81-F4</f>
        <v>359.41879617068281</v>
      </c>
      <c r="H4" t="s">
        <v>471</v>
      </c>
      <c r="I4">
        <v>1.8</v>
      </c>
    </row>
    <row r="5" spans="1:9">
      <c r="A5" t="s">
        <v>473</v>
      </c>
      <c r="B5" t="s">
        <v>471</v>
      </c>
      <c r="C5" t="s">
        <v>471</v>
      </c>
      <c r="D5" t="s">
        <v>471</v>
      </c>
      <c r="E5">
        <v>5</v>
      </c>
      <c r="F5">
        <f t="shared" ref="F5:F6" si="0">E5+F4</f>
        <v>5</v>
      </c>
      <c r="G5">
        <f>F$81-F5</f>
        <v>354.41879617068281</v>
      </c>
      <c r="H5" t="s">
        <v>471</v>
      </c>
      <c r="I5">
        <v>2</v>
      </c>
    </row>
    <row r="6" spans="1:9">
      <c r="A6" t="s">
        <v>476</v>
      </c>
      <c r="B6" t="s">
        <v>471</v>
      </c>
      <c r="C6" t="s">
        <v>471</v>
      </c>
      <c r="D6" t="s">
        <v>471</v>
      </c>
      <c r="E6">
        <v>5</v>
      </c>
      <c r="F6">
        <f t="shared" si="0"/>
        <v>10</v>
      </c>
      <c r="G6">
        <f>F$81-F6</f>
        <v>349.41879617068281</v>
      </c>
      <c r="H6" t="s">
        <v>471</v>
      </c>
      <c r="I6">
        <f>I7</f>
        <v>3.5362307692307695</v>
      </c>
    </row>
    <row r="7" spans="1:9">
      <c r="A7">
        <f>B7</f>
        <v>1029</v>
      </c>
      <c r="B7">
        <v>1029</v>
      </c>
      <c r="C7">
        <v>312852.90700000001</v>
      </c>
      <c r="D7">
        <v>5750748.3380000005</v>
      </c>
      <c r="E7">
        <v>3</v>
      </c>
      <c r="F7">
        <f>E7+F6</f>
        <v>13</v>
      </c>
      <c r="G7">
        <f>F$81-F7</f>
        <v>346.41879617068281</v>
      </c>
      <c r="H7">
        <v>60.732999999999997</v>
      </c>
      <c r="I7">
        <f>H7-AVERAGE(H$12,H$16,H$22,H$30,H$37,H$43,H$47,H$53,H$56,H$59,H$64,H$67,H$75)</f>
        <v>3.5362307692307695</v>
      </c>
    </row>
    <row r="8" spans="1:9">
      <c r="A8">
        <f t="shared" ref="A8:A71" si="1">B8</f>
        <v>1030</v>
      </c>
      <c r="B8">
        <v>1030</v>
      </c>
      <c r="C8">
        <v>312854.23499999999</v>
      </c>
      <c r="D8">
        <v>5750748.2010000004</v>
      </c>
      <c r="E8">
        <f>SQRT((C8-C7)^2+(D8-D7)^2)</f>
        <v>1.3350479392044923</v>
      </c>
      <c r="F8">
        <f>E8+F7</f>
        <v>14.335047939204493</v>
      </c>
      <c r="G8">
        <f t="shared" ref="G8:G71" si="2">F$81-F8</f>
        <v>345.0837482314783</v>
      </c>
      <c r="H8">
        <v>60.716999999999999</v>
      </c>
      <c r="I8">
        <f t="shared" ref="I8:I71" si="3">H8-AVERAGE(H$12,H$16,H$22,H$30,H$37,H$43,H$47,H$53,H$56,H$59,H$64,H$67,H$75)</f>
        <v>3.5202307692307713</v>
      </c>
    </row>
    <row r="9" spans="1:9">
      <c r="A9">
        <f t="shared" si="1"/>
        <v>1031</v>
      </c>
      <c r="B9">
        <v>1031</v>
      </c>
      <c r="C9">
        <v>312858.783</v>
      </c>
      <c r="D9">
        <v>5750747.7199999997</v>
      </c>
      <c r="E9">
        <f t="shared" ref="E9:E72" si="4">SQRT((C9-C8)^2+(D9-D8)^2)</f>
        <v>4.5733647351459608</v>
      </c>
      <c r="F9">
        <f t="shared" ref="F9:F72" si="5">E9+F8</f>
        <v>18.908412674350455</v>
      </c>
      <c r="G9">
        <f t="shared" si="2"/>
        <v>340.51038349633234</v>
      </c>
      <c r="H9">
        <v>57.695999999999998</v>
      </c>
      <c r="I9">
        <f t="shared" si="3"/>
        <v>0.49923076923077048</v>
      </c>
    </row>
    <row r="10" spans="1:9">
      <c r="A10">
        <f t="shared" si="1"/>
        <v>1032</v>
      </c>
      <c r="B10">
        <v>1032</v>
      </c>
      <c r="C10">
        <v>312862.68199999997</v>
      </c>
      <c r="D10">
        <v>5750748.1560000004</v>
      </c>
      <c r="E10">
        <f t="shared" si="4"/>
        <v>3.9233017982827794</v>
      </c>
      <c r="F10">
        <f t="shared" si="5"/>
        <v>22.831714472633234</v>
      </c>
      <c r="G10">
        <f t="shared" si="2"/>
        <v>336.58708169804959</v>
      </c>
      <c r="H10">
        <v>57.658999999999999</v>
      </c>
      <c r="I10">
        <f t="shared" si="3"/>
        <v>0.46223076923077144</v>
      </c>
    </row>
    <row r="11" spans="1:9">
      <c r="A11">
        <f t="shared" si="1"/>
        <v>1033</v>
      </c>
      <c r="B11">
        <v>1033</v>
      </c>
      <c r="C11">
        <v>312865.05699999997</v>
      </c>
      <c r="D11">
        <v>5750748.4699999997</v>
      </c>
      <c r="E11">
        <f t="shared" si="4"/>
        <v>2.3956671303771597</v>
      </c>
      <c r="F11">
        <f t="shared" si="5"/>
        <v>25.227381603010393</v>
      </c>
      <c r="G11">
        <f t="shared" si="2"/>
        <v>334.19141456767244</v>
      </c>
      <c r="H11">
        <v>57.033000000000001</v>
      </c>
      <c r="I11">
        <f t="shared" si="3"/>
        <v>-0.16376923076922623</v>
      </c>
    </row>
    <row r="12" spans="1:9">
      <c r="A12" t="s">
        <v>39</v>
      </c>
      <c r="B12">
        <v>1034</v>
      </c>
      <c r="C12">
        <v>312873.14500000002</v>
      </c>
      <c r="D12">
        <v>5750750.1689999998</v>
      </c>
      <c r="E12">
        <f t="shared" si="4"/>
        <v>8.2645232772880934</v>
      </c>
      <c r="F12">
        <f t="shared" si="5"/>
        <v>33.491904880298485</v>
      </c>
      <c r="G12">
        <f t="shared" si="2"/>
        <v>325.92689129038433</v>
      </c>
      <c r="H12">
        <v>56.95</v>
      </c>
      <c r="I12">
        <f t="shared" si="3"/>
        <v>-0.24676923076922463</v>
      </c>
    </row>
    <row r="13" spans="1:9">
      <c r="A13">
        <f t="shared" si="1"/>
        <v>1035</v>
      </c>
      <c r="B13">
        <v>1035</v>
      </c>
      <c r="C13">
        <v>312875.78999999998</v>
      </c>
      <c r="D13">
        <v>5750751.233</v>
      </c>
      <c r="E13">
        <f t="shared" si="4"/>
        <v>2.8509859698556608</v>
      </c>
      <c r="F13">
        <f t="shared" si="5"/>
        <v>36.342890850154149</v>
      </c>
      <c r="G13">
        <f t="shared" si="2"/>
        <v>323.07590532052865</v>
      </c>
      <c r="H13">
        <v>56.713999999999999</v>
      </c>
      <c r="I13">
        <f t="shared" si="3"/>
        <v>-0.48276923076922884</v>
      </c>
    </row>
    <row r="14" spans="1:9">
      <c r="A14">
        <f t="shared" si="1"/>
        <v>1036</v>
      </c>
      <c r="B14">
        <v>1036</v>
      </c>
      <c r="C14">
        <v>312880.90000000002</v>
      </c>
      <c r="D14">
        <v>5750751.4790000003</v>
      </c>
      <c r="E14">
        <f t="shared" si="4"/>
        <v>5.1159179040117273</v>
      </c>
      <c r="F14">
        <f t="shared" si="5"/>
        <v>41.458808754165872</v>
      </c>
      <c r="G14">
        <f t="shared" si="2"/>
        <v>317.95998741651692</v>
      </c>
      <c r="H14">
        <v>56.55</v>
      </c>
      <c r="I14">
        <f t="shared" si="3"/>
        <v>-0.64676923076923032</v>
      </c>
    </row>
    <row r="15" spans="1:9">
      <c r="A15">
        <f t="shared" si="1"/>
        <v>1037</v>
      </c>
      <c r="B15">
        <v>1037</v>
      </c>
      <c r="C15">
        <v>312886.549</v>
      </c>
      <c r="D15">
        <v>5750751.4910000004</v>
      </c>
      <c r="E15">
        <f t="shared" si="4"/>
        <v>5.6490127455803218</v>
      </c>
      <c r="F15">
        <f t="shared" si="5"/>
        <v>47.107821499746194</v>
      </c>
      <c r="G15">
        <f t="shared" si="2"/>
        <v>312.31097467093662</v>
      </c>
      <c r="H15">
        <v>56.591999999999999</v>
      </c>
      <c r="I15">
        <f t="shared" si="3"/>
        <v>-0.60476923076922873</v>
      </c>
    </row>
    <row r="16" spans="1:9">
      <c r="A16" t="s">
        <v>133</v>
      </c>
      <c r="B16">
        <v>1038</v>
      </c>
      <c r="C16">
        <v>312890.89399999997</v>
      </c>
      <c r="D16">
        <v>5750750.3729999997</v>
      </c>
      <c r="E16">
        <f t="shared" si="4"/>
        <v>4.4865297281257943</v>
      </c>
      <c r="F16">
        <f t="shared" si="5"/>
        <v>51.594351227871989</v>
      </c>
      <c r="G16">
        <f t="shared" si="2"/>
        <v>307.82444494281083</v>
      </c>
      <c r="H16">
        <v>56.723999999999997</v>
      </c>
      <c r="I16">
        <f t="shared" si="3"/>
        <v>-0.47276923076923083</v>
      </c>
    </row>
    <row r="17" spans="1:9">
      <c r="A17">
        <f>B17</f>
        <v>1039</v>
      </c>
      <c r="B17">
        <v>1039</v>
      </c>
      <c r="C17">
        <v>312894.163</v>
      </c>
      <c r="D17">
        <v>5750750.5959999999</v>
      </c>
      <c r="E17">
        <f t="shared" si="4"/>
        <v>3.2765973204369829</v>
      </c>
      <c r="F17">
        <f t="shared" si="5"/>
        <v>54.870948548308974</v>
      </c>
      <c r="G17">
        <f t="shared" si="2"/>
        <v>304.54784762237387</v>
      </c>
      <c r="H17">
        <v>56.848999999999997</v>
      </c>
      <c r="I17">
        <f t="shared" si="3"/>
        <v>-0.34776923076923083</v>
      </c>
    </row>
    <row r="18" spans="1:9">
      <c r="A18">
        <f t="shared" si="1"/>
        <v>1040</v>
      </c>
      <c r="B18">
        <v>1040</v>
      </c>
      <c r="C18">
        <v>312905.81099999999</v>
      </c>
      <c r="D18">
        <v>5750750.8569999998</v>
      </c>
      <c r="E18">
        <f t="shared" si="4"/>
        <v>11.650923783102106</v>
      </c>
      <c r="F18">
        <f t="shared" si="5"/>
        <v>66.521872331411075</v>
      </c>
      <c r="G18">
        <f t="shared" si="2"/>
        <v>292.89692383927172</v>
      </c>
      <c r="H18">
        <v>57.405000000000001</v>
      </c>
      <c r="I18">
        <f t="shared" si="3"/>
        <v>0.20823076923077366</v>
      </c>
    </row>
    <row r="19" spans="1:9">
      <c r="A19">
        <f t="shared" si="1"/>
        <v>1041</v>
      </c>
      <c r="B19">
        <v>1041</v>
      </c>
      <c r="C19">
        <v>312909.35700000002</v>
      </c>
      <c r="D19">
        <v>5750750.2719999999</v>
      </c>
      <c r="E19">
        <f t="shared" si="4"/>
        <v>3.593931134590322</v>
      </c>
      <c r="F19">
        <f t="shared" si="5"/>
        <v>70.115803466001395</v>
      </c>
      <c r="G19">
        <f t="shared" si="2"/>
        <v>289.3029927046814</v>
      </c>
      <c r="H19">
        <v>57.317999999999998</v>
      </c>
      <c r="I19">
        <f t="shared" si="3"/>
        <v>0.12123076923077036</v>
      </c>
    </row>
    <row r="20" spans="1:9">
      <c r="A20">
        <f t="shared" si="1"/>
        <v>1042</v>
      </c>
      <c r="B20">
        <v>1042</v>
      </c>
      <c r="C20">
        <v>312911.33399999997</v>
      </c>
      <c r="D20">
        <v>5750749.9900000002</v>
      </c>
      <c r="E20">
        <f t="shared" si="4"/>
        <v>1.9970110164017485</v>
      </c>
      <c r="F20">
        <f t="shared" si="5"/>
        <v>72.112814482403138</v>
      </c>
      <c r="G20">
        <f t="shared" si="2"/>
        <v>287.30598168827964</v>
      </c>
      <c r="H20">
        <v>57.106999999999999</v>
      </c>
      <c r="I20">
        <f t="shared" si="3"/>
        <v>-8.9769230769228159E-2</v>
      </c>
    </row>
    <row r="21" spans="1:9">
      <c r="A21">
        <f t="shared" si="1"/>
        <v>1043</v>
      </c>
      <c r="B21">
        <v>1043</v>
      </c>
      <c r="C21">
        <v>312922.255</v>
      </c>
      <c r="D21">
        <v>5750750.3739999998</v>
      </c>
      <c r="E21">
        <f t="shared" si="4"/>
        <v>10.927748944791142</v>
      </c>
      <c r="F21">
        <f t="shared" si="5"/>
        <v>83.040563427194286</v>
      </c>
      <c r="G21">
        <f t="shared" si="2"/>
        <v>276.37823274348852</v>
      </c>
      <c r="H21">
        <v>57.546999999999997</v>
      </c>
      <c r="I21">
        <f t="shared" si="3"/>
        <v>0.35023076923076957</v>
      </c>
    </row>
    <row r="22" spans="1:9">
      <c r="A22" t="s">
        <v>39</v>
      </c>
      <c r="B22">
        <v>1044</v>
      </c>
      <c r="C22">
        <v>312924.50400000002</v>
      </c>
      <c r="D22">
        <v>5750749.5930000003</v>
      </c>
      <c r="E22">
        <f t="shared" si="4"/>
        <v>2.3807482015653827</v>
      </c>
      <c r="F22">
        <f t="shared" si="5"/>
        <v>85.421311628759668</v>
      </c>
      <c r="G22">
        <f t="shared" si="2"/>
        <v>273.99748454192314</v>
      </c>
      <c r="H22">
        <v>57.445999999999998</v>
      </c>
      <c r="I22">
        <f t="shared" si="3"/>
        <v>0.24923076923077048</v>
      </c>
    </row>
    <row r="23" spans="1:9">
      <c r="A23">
        <f t="shared" si="1"/>
        <v>1045</v>
      </c>
      <c r="B23">
        <v>1045</v>
      </c>
      <c r="C23">
        <v>312925.99699999997</v>
      </c>
      <c r="D23">
        <v>5750749.3449999997</v>
      </c>
      <c r="E23">
        <f t="shared" si="4"/>
        <v>1.5134573004137193</v>
      </c>
      <c r="F23">
        <f t="shared" si="5"/>
        <v>86.934768929173387</v>
      </c>
      <c r="G23">
        <f t="shared" si="2"/>
        <v>272.48402724150941</v>
      </c>
      <c r="H23">
        <v>57.308</v>
      </c>
      <c r="I23">
        <f t="shared" si="3"/>
        <v>0.11123076923077235</v>
      </c>
    </row>
    <row r="24" spans="1:9">
      <c r="A24">
        <f t="shared" si="1"/>
        <v>1046</v>
      </c>
      <c r="B24">
        <v>1046</v>
      </c>
      <c r="C24">
        <v>312928.33399999997</v>
      </c>
      <c r="D24">
        <v>5750748.8959999997</v>
      </c>
      <c r="E24">
        <f t="shared" si="4"/>
        <v>2.3797415826130988</v>
      </c>
      <c r="F24">
        <f t="shared" si="5"/>
        <v>89.31451051178648</v>
      </c>
      <c r="G24">
        <f t="shared" si="2"/>
        <v>270.10428565889634</v>
      </c>
      <c r="H24">
        <v>57.587000000000003</v>
      </c>
      <c r="I24">
        <f t="shared" si="3"/>
        <v>0.39023076923077582</v>
      </c>
    </row>
    <row r="25" spans="1:9">
      <c r="A25">
        <f t="shared" si="1"/>
        <v>1047</v>
      </c>
      <c r="B25">
        <v>1047</v>
      </c>
      <c r="C25">
        <v>312930.61</v>
      </c>
      <c r="D25">
        <v>5750748.4740000004</v>
      </c>
      <c r="E25">
        <f t="shared" si="4"/>
        <v>2.3147915671794292</v>
      </c>
      <c r="F25">
        <f t="shared" si="5"/>
        <v>91.629302078965907</v>
      </c>
      <c r="G25">
        <f t="shared" si="2"/>
        <v>267.7894940917169</v>
      </c>
      <c r="H25">
        <v>56.936999999999998</v>
      </c>
      <c r="I25">
        <f t="shared" si="3"/>
        <v>-0.25976923076922986</v>
      </c>
    </row>
    <row r="26" spans="1:9">
      <c r="A26">
        <f t="shared" si="1"/>
        <v>1048</v>
      </c>
      <c r="B26">
        <v>1048</v>
      </c>
      <c r="C26">
        <v>312937.48800000001</v>
      </c>
      <c r="D26">
        <v>5750746.5199999996</v>
      </c>
      <c r="E26">
        <f t="shared" si="4"/>
        <v>7.1501748232927085</v>
      </c>
      <c r="F26">
        <f t="shared" si="5"/>
        <v>98.779476902258608</v>
      </c>
      <c r="G26">
        <f t="shared" si="2"/>
        <v>260.63931926842417</v>
      </c>
      <c r="H26">
        <v>56.795000000000002</v>
      </c>
      <c r="I26">
        <f t="shared" si="3"/>
        <v>-0.40176923076922577</v>
      </c>
    </row>
    <row r="27" spans="1:9">
      <c r="A27">
        <f t="shared" si="1"/>
        <v>1049</v>
      </c>
      <c r="B27">
        <v>1049</v>
      </c>
      <c r="C27">
        <v>312943.092</v>
      </c>
      <c r="D27">
        <v>5750745.5259999996</v>
      </c>
      <c r="E27">
        <f t="shared" si="4"/>
        <v>5.6914718658539982</v>
      </c>
      <c r="F27">
        <f t="shared" si="5"/>
        <v>104.47094876811261</v>
      </c>
      <c r="G27">
        <f t="shared" si="2"/>
        <v>254.9478474025702</v>
      </c>
      <c r="H27">
        <v>56.851999999999997</v>
      </c>
      <c r="I27">
        <f t="shared" si="3"/>
        <v>-0.34476923076923072</v>
      </c>
    </row>
    <row r="28" spans="1:9">
      <c r="A28">
        <f t="shared" si="1"/>
        <v>1050</v>
      </c>
      <c r="B28">
        <v>1050</v>
      </c>
      <c r="C28">
        <v>312950.50699999998</v>
      </c>
      <c r="D28">
        <v>5750746.3059999999</v>
      </c>
      <c r="E28">
        <f t="shared" si="4"/>
        <v>7.4559120837155834</v>
      </c>
      <c r="F28">
        <f t="shared" si="5"/>
        <v>111.9268608518282</v>
      </c>
      <c r="G28">
        <f t="shared" si="2"/>
        <v>247.49193531885462</v>
      </c>
      <c r="H28">
        <v>57.201999999999998</v>
      </c>
      <c r="I28">
        <f t="shared" si="3"/>
        <v>5.2307692307707043E-3</v>
      </c>
    </row>
    <row r="29" spans="1:9">
      <c r="A29">
        <f t="shared" si="1"/>
        <v>1051</v>
      </c>
      <c r="B29">
        <v>1051</v>
      </c>
      <c r="C29">
        <v>312952.00599999999</v>
      </c>
      <c r="D29">
        <v>5750746.2960000001</v>
      </c>
      <c r="E29">
        <f t="shared" si="4"/>
        <v>1.4990333552084951</v>
      </c>
      <c r="F29">
        <f t="shared" si="5"/>
        <v>113.42589420703669</v>
      </c>
      <c r="G29">
        <f t="shared" si="2"/>
        <v>245.99290196364612</v>
      </c>
      <c r="H29">
        <v>57.152000000000001</v>
      </c>
      <c r="I29">
        <f t="shared" si="3"/>
        <v>-4.4769230769226454E-2</v>
      </c>
    </row>
    <row r="30" spans="1:9">
      <c r="A30" t="s">
        <v>133</v>
      </c>
      <c r="B30">
        <v>1052</v>
      </c>
      <c r="C30">
        <v>312953.89399999997</v>
      </c>
      <c r="D30">
        <v>5750746.5870000003</v>
      </c>
      <c r="E30">
        <f t="shared" si="4"/>
        <v>1.9102944799247366</v>
      </c>
      <c r="F30">
        <f t="shared" si="5"/>
        <v>115.33618868696142</v>
      </c>
      <c r="G30">
        <f t="shared" si="2"/>
        <v>244.0826074837214</v>
      </c>
      <c r="H30">
        <v>57.445999999999998</v>
      </c>
      <c r="I30">
        <f t="shared" si="3"/>
        <v>0.24923076923077048</v>
      </c>
    </row>
    <row r="31" spans="1:9">
      <c r="A31">
        <f t="shared" si="1"/>
        <v>1053</v>
      </c>
      <c r="B31">
        <v>1053</v>
      </c>
      <c r="C31">
        <v>312966.18</v>
      </c>
      <c r="D31">
        <v>5750748.7019999996</v>
      </c>
      <c r="E31">
        <f t="shared" si="4"/>
        <v>12.466716528322275</v>
      </c>
      <c r="F31">
        <f t="shared" si="5"/>
        <v>127.8029052152837</v>
      </c>
      <c r="G31">
        <f t="shared" si="2"/>
        <v>231.6158909553991</v>
      </c>
      <c r="H31">
        <v>57.244</v>
      </c>
      <c r="I31">
        <f t="shared" si="3"/>
        <v>4.7230769230772296E-2</v>
      </c>
    </row>
    <row r="32" spans="1:9">
      <c r="A32">
        <f t="shared" si="1"/>
        <v>1054</v>
      </c>
      <c r="B32">
        <v>1054</v>
      </c>
      <c r="C32">
        <v>312988.12199999997</v>
      </c>
      <c r="D32">
        <v>5750750.9699999997</v>
      </c>
      <c r="E32">
        <f t="shared" si="4"/>
        <v>22.058902692560931</v>
      </c>
      <c r="F32">
        <f t="shared" si="5"/>
        <v>149.86180790784462</v>
      </c>
      <c r="G32">
        <f t="shared" si="2"/>
        <v>209.55698826283819</v>
      </c>
      <c r="H32">
        <v>57.253999999999998</v>
      </c>
      <c r="I32">
        <f t="shared" si="3"/>
        <v>5.7230769230770306E-2</v>
      </c>
    </row>
    <row r="33" spans="1:9">
      <c r="A33">
        <f t="shared" si="1"/>
        <v>1055</v>
      </c>
      <c r="B33">
        <v>1055</v>
      </c>
      <c r="C33">
        <v>312992.17700000003</v>
      </c>
      <c r="D33">
        <v>5750750.5209999997</v>
      </c>
      <c r="E33">
        <f t="shared" si="4"/>
        <v>4.0797825923001696</v>
      </c>
      <c r="F33">
        <f t="shared" si="5"/>
        <v>153.9415905001448</v>
      </c>
      <c r="G33">
        <f t="shared" si="2"/>
        <v>205.47720567053801</v>
      </c>
      <c r="H33">
        <v>57.076999999999998</v>
      </c>
      <c r="I33">
        <f t="shared" si="3"/>
        <v>-0.1197692307692293</v>
      </c>
    </row>
    <row r="34" spans="1:9">
      <c r="A34">
        <f t="shared" si="1"/>
        <v>1056</v>
      </c>
      <c r="B34">
        <v>1056</v>
      </c>
      <c r="C34">
        <v>313001.886</v>
      </c>
      <c r="D34">
        <v>5750750.2620000001</v>
      </c>
      <c r="E34">
        <f t="shared" si="4"/>
        <v>9.7124539638179961</v>
      </c>
      <c r="F34">
        <f t="shared" si="5"/>
        <v>163.6540444639628</v>
      </c>
      <c r="G34">
        <f t="shared" si="2"/>
        <v>195.76475170672001</v>
      </c>
      <c r="H34">
        <v>56.642000000000003</v>
      </c>
      <c r="I34">
        <f t="shared" si="3"/>
        <v>-0.55476923076922446</v>
      </c>
    </row>
    <row r="35" spans="1:9">
      <c r="A35">
        <f t="shared" si="1"/>
        <v>1057</v>
      </c>
      <c r="B35">
        <v>1057</v>
      </c>
      <c r="C35">
        <v>313002.94900000002</v>
      </c>
      <c r="D35">
        <v>5750750.2850000001</v>
      </c>
      <c r="E35">
        <f t="shared" si="4"/>
        <v>1.0632487949922851</v>
      </c>
      <c r="F35">
        <f t="shared" si="5"/>
        <v>164.7172932589551</v>
      </c>
      <c r="G35">
        <f t="shared" si="2"/>
        <v>194.70150291172772</v>
      </c>
      <c r="H35">
        <v>56.966000000000001</v>
      </c>
      <c r="I35">
        <f t="shared" si="3"/>
        <v>-0.2307692307692264</v>
      </c>
    </row>
    <row r="36" spans="1:9">
      <c r="A36">
        <f t="shared" si="1"/>
        <v>1058</v>
      </c>
      <c r="B36">
        <v>1058</v>
      </c>
      <c r="C36">
        <v>313003.42200000002</v>
      </c>
      <c r="D36">
        <v>5750750.4970000004</v>
      </c>
      <c r="E36">
        <f t="shared" si="4"/>
        <v>0.5183367632354865</v>
      </c>
      <c r="F36">
        <f t="shared" si="5"/>
        <v>165.23563002219058</v>
      </c>
      <c r="G36">
        <f t="shared" si="2"/>
        <v>194.18316614849223</v>
      </c>
      <c r="H36">
        <v>57.305</v>
      </c>
      <c r="I36">
        <f t="shared" si="3"/>
        <v>0.10823076923077224</v>
      </c>
    </row>
    <row r="37" spans="1:9">
      <c r="A37" t="s">
        <v>133</v>
      </c>
      <c r="B37">
        <v>1059</v>
      </c>
      <c r="C37">
        <v>313002.83100000001</v>
      </c>
      <c r="D37">
        <v>5750750.3169999998</v>
      </c>
      <c r="E37">
        <f t="shared" si="4"/>
        <v>0.61780336697496319</v>
      </c>
      <c r="F37">
        <f t="shared" si="5"/>
        <v>165.85343338916553</v>
      </c>
      <c r="G37">
        <f t="shared" si="2"/>
        <v>193.56536278151728</v>
      </c>
      <c r="H37">
        <v>56.966999999999999</v>
      </c>
      <c r="I37">
        <f t="shared" si="3"/>
        <v>-0.22976923076922873</v>
      </c>
    </row>
    <row r="38" spans="1:9">
      <c r="A38">
        <f t="shared" si="1"/>
        <v>1060</v>
      </c>
      <c r="B38">
        <v>1060</v>
      </c>
      <c r="C38">
        <v>313010.29100000003</v>
      </c>
      <c r="D38">
        <v>5750751.54</v>
      </c>
      <c r="E38">
        <f t="shared" si="4"/>
        <v>7.5595852400034218</v>
      </c>
      <c r="F38">
        <f t="shared" si="5"/>
        <v>173.41301862916896</v>
      </c>
      <c r="G38">
        <f t="shared" si="2"/>
        <v>186.00577754151385</v>
      </c>
      <c r="H38">
        <v>57.46</v>
      </c>
      <c r="I38">
        <f t="shared" si="3"/>
        <v>0.26323076923077338</v>
      </c>
    </row>
    <row r="39" spans="1:9">
      <c r="A39">
        <f t="shared" si="1"/>
        <v>1061</v>
      </c>
      <c r="B39">
        <v>1061</v>
      </c>
      <c r="C39">
        <v>313026.22600000002</v>
      </c>
      <c r="D39">
        <v>5750750.6780000003</v>
      </c>
      <c r="E39">
        <f t="shared" si="4"/>
        <v>15.95829781021345</v>
      </c>
      <c r="F39">
        <f t="shared" si="5"/>
        <v>189.37131643938241</v>
      </c>
      <c r="G39">
        <f t="shared" si="2"/>
        <v>170.0474797313004</v>
      </c>
      <c r="H39">
        <v>57.917999999999999</v>
      </c>
      <c r="I39">
        <f t="shared" si="3"/>
        <v>0.72123076923077178</v>
      </c>
    </row>
    <row r="40" spans="1:9">
      <c r="A40">
        <f t="shared" si="1"/>
        <v>1062</v>
      </c>
      <c r="B40">
        <v>1062</v>
      </c>
      <c r="C40">
        <v>313038.35499999998</v>
      </c>
      <c r="D40">
        <v>5750750.1339999996</v>
      </c>
      <c r="E40">
        <f t="shared" si="4"/>
        <v>12.141193392731813</v>
      </c>
      <c r="F40">
        <f t="shared" si="5"/>
        <v>201.51250983211423</v>
      </c>
      <c r="G40">
        <f t="shared" si="2"/>
        <v>157.90628633856858</v>
      </c>
      <c r="H40">
        <v>57.743000000000002</v>
      </c>
      <c r="I40">
        <f t="shared" si="3"/>
        <v>0.54623076923077463</v>
      </c>
    </row>
    <row r="41" spans="1:9">
      <c r="A41">
        <f t="shared" si="1"/>
        <v>1063</v>
      </c>
      <c r="B41">
        <v>1063</v>
      </c>
      <c r="C41">
        <v>313039.51400000002</v>
      </c>
      <c r="D41">
        <v>5750750.0949999997</v>
      </c>
      <c r="E41">
        <f t="shared" si="4"/>
        <v>1.1596559835099827</v>
      </c>
      <c r="F41">
        <f t="shared" si="5"/>
        <v>202.67216581562423</v>
      </c>
      <c r="G41">
        <f t="shared" si="2"/>
        <v>156.74663035505858</v>
      </c>
      <c r="H41">
        <v>57.351999999999997</v>
      </c>
      <c r="I41">
        <f t="shared" si="3"/>
        <v>0.15523076923076928</v>
      </c>
    </row>
    <row r="42" spans="1:9">
      <c r="A42">
        <f t="shared" si="1"/>
        <v>1064</v>
      </c>
      <c r="B42">
        <v>1064</v>
      </c>
      <c r="C42">
        <v>313043.288</v>
      </c>
      <c r="D42">
        <v>5750749.432</v>
      </c>
      <c r="E42">
        <f t="shared" si="4"/>
        <v>3.8317939662032887</v>
      </c>
      <c r="F42">
        <f t="shared" si="5"/>
        <v>206.50395978182752</v>
      </c>
      <c r="G42">
        <f t="shared" si="2"/>
        <v>152.91483638885529</v>
      </c>
      <c r="H42">
        <v>57.311999999999998</v>
      </c>
      <c r="I42">
        <f t="shared" si="3"/>
        <v>0.11523076923077014</v>
      </c>
    </row>
    <row r="43" spans="1:9">
      <c r="A43" t="s">
        <v>39</v>
      </c>
      <c r="B43">
        <v>1065</v>
      </c>
      <c r="C43">
        <v>313050.174</v>
      </c>
      <c r="D43">
        <v>5750747.0659999996</v>
      </c>
      <c r="E43">
        <f t="shared" si="4"/>
        <v>7.2811367245653393</v>
      </c>
      <c r="F43">
        <f t="shared" si="5"/>
        <v>213.78509650639285</v>
      </c>
      <c r="G43">
        <f t="shared" si="2"/>
        <v>145.63369966428996</v>
      </c>
      <c r="H43">
        <v>57.134999999999998</v>
      </c>
      <c r="I43">
        <f t="shared" si="3"/>
        <v>-6.1769230769229466E-2</v>
      </c>
    </row>
    <row r="44" spans="1:9">
      <c r="A44">
        <f t="shared" si="1"/>
        <v>1066</v>
      </c>
      <c r="B44">
        <v>1066</v>
      </c>
      <c r="C44">
        <v>313050.815</v>
      </c>
      <c r="D44">
        <v>5750747.1670000004</v>
      </c>
      <c r="E44">
        <f t="shared" si="4"/>
        <v>0.64890831413240924</v>
      </c>
      <c r="F44">
        <f t="shared" si="5"/>
        <v>214.43400482052525</v>
      </c>
      <c r="G44">
        <f t="shared" si="2"/>
        <v>144.98479135015756</v>
      </c>
      <c r="H44">
        <v>57.030999999999999</v>
      </c>
      <c r="I44">
        <f t="shared" si="3"/>
        <v>-0.16576923076922867</v>
      </c>
    </row>
    <row r="45" spans="1:9">
      <c r="A45">
        <f t="shared" si="1"/>
        <v>1067</v>
      </c>
      <c r="B45">
        <v>1067</v>
      </c>
      <c r="C45">
        <v>313052.96399999998</v>
      </c>
      <c r="D45">
        <v>5750746.892</v>
      </c>
      <c r="E45">
        <f t="shared" si="4"/>
        <v>2.1665239440405033</v>
      </c>
      <c r="F45">
        <f t="shared" si="5"/>
        <v>216.60052876456575</v>
      </c>
      <c r="G45">
        <f t="shared" si="2"/>
        <v>142.81826740611706</v>
      </c>
      <c r="H45">
        <v>57.024000000000001</v>
      </c>
      <c r="I45">
        <f t="shared" si="3"/>
        <v>-0.17276923076922657</v>
      </c>
    </row>
    <row r="46" spans="1:9">
      <c r="A46">
        <f t="shared" si="1"/>
        <v>1068</v>
      </c>
      <c r="B46">
        <v>1068</v>
      </c>
      <c r="C46">
        <v>313054.255</v>
      </c>
      <c r="D46">
        <v>5750746.6050000004</v>
      </c>
      <c r="E46">
        <f t="shared" si="4"/>
        <v>1.3225165404665677</v>
      </c>
      <c r="F46">
        <f t="shared" si="5"/>
        <v>217.92304530503233</v>
      </c>
      <c r="G46">
        <f t="shared" si="2"/>
        <v>141.49575086565048</v>
      </c>
      <c r="H46">
        <v>57.152999999999999</v>
      </c>
      <c r="I46">
        <f t="shared" si="3"/>
        <v>-4.3769230769228784E-2</v>
      </c>
    </row>
    <row r="47" spans="1:9">
      <c r="A47" t="s">
        <v>133</v>
      </c>
      <c r="B47">
        <v>1069</v>
      </c>
      <c r="C47">
        <v>313059.62300000002</v>
      </c>
      <c r="D47">
        <v>5750745.1830000002</v>
      </c>
      <c r="E47">
        <f t="shared" si="4"/>
        <v>5.5531529783448628</v>
      </c>
      <c r="F47">
        <f t="shared" si="5"/>
        <v>223.47619828337719</v>
      </c>
      <c r="G47">
        <f t="shared" si="2"/>
        <v>135.94259788730562</v>
      </c>
      <c r="H47">
        <v>57.207000000000001</v>
      </c>
      <c r="I47">
        <f t="shared" si="3"/>
        <v>1.0230769230773262E-2</v>
      </c>
    </row>
    <row r="48" spans="1:9">
      <c r="A48">
        <f t="shared" si="1"/>
        <v>1070</v>
      </c>
      <c r="B48">
        <v>1070</v>
      </c>
      <c r="C48">
        <v>313062.57199999999</v>
      </c>
      <c r="D48">
        <v>5750744.6399999997</v>
      </c>
      <c r="E48">
        <f t="shared" si="4"/>
        <v>2.9985746614621762</v>
      </c>
      <c r="F48">
        <f t="shared" si="5"/>
        <v>226.47477294483937</v>
      </c>
      <c r="G48">
        <f t="shared" si="2"/>
        <v>132.94402322584344</v>
      </c>
      <c r="H48">
        <v>57.433</v>
      </c>
      <c r="I48">
        <f t="shared" si="3"/>
        <v>0.23623076923077235</v>
      </c>
    </row>
    <row r="49" spans="1:9">
      <c r="A49">
        <f t="shared" si="1"/>
        <v>1071</v>
      </c>
      <c r="B49">
        <v>1071</v>
      </c>
      <c r="C49">
        <v>313064.00300000003</v>
      </c>
      <c r="D49">
        <v>5750744.1619999995</v>
      </c>
      <c r="E49">
        <f t="shared" si="4"/>
        <v>1.5087229700080498</v>
      </c>
      <c r="F49">
        <f t="shared" si="5"/>
        <v>227.98349591484742</v>
      </c>
      <c r="G49">
        <f t="shared" si="2"/>
        <v>131.43530025583539</v>
      </c>
      <c r="H49">
        <v>57.881999999999998</v>
      </c>
      <c r="I49">
        <f t="shared" si="3"/>
        <v>0.68523076923077042</v>
      </c>
    </row>
    <row r="50" spans="1:9">
      <c r="A50">
        <f t="shared" si="1"/>
        <v>1072</v>
      </c>
      <c r="B50">
        <v>1072</v>
      </c>
      <c r="C50">
        <v>313069.34399999998</v>
      </c>
      <c r="D50">
        <v>5750742.6109999996</v>
      </c>
      <c r="E50">
        <f t="shared" si="4"/>
        <v>5.561643821701284</v>
      </c>
      <c r="F50">
        <f t="shared" si="5"/>
        <v>233.54513973654872</v>
      </c>
      <c r="G50">
        <f t="shared" si="2"/>
        <v>125.87365643413409</v>
      </c>
      <c r="H50">
        <v>57.87</v>
      </c>
      <c r="I50">
        <f t="shared" si="3"/>
        <v>0.67323076923076997</v>
      </c>
    </row>
    <row r="51" spans="1:9">
      <c r="A51">
        <f t="shared" si="1"/>
        <v>1073</v>
      </c>
      <c r="B51">
        <v>1073</v>
      </c>
      <c r="C51">
        <v>313093.315</v>
      </c>
      <c r="D51">
        <v>5750738.3169999998</v>
      </c>
      <c r="E51">
        <f t="shared" si="4"/>
        <v>24.352562021251277</v>
      </c>
      <c r="F51">
        <f t="shared" si="5"/>
        <v>257.89770175780001</v>
      </c>
      <c r="G51">
        <f t="shared" si="2"/>
        <v>101.5210944128828</v>
      </c>
      <c r="H51">
        <v>57.517000000000003</v>
      </c>
      <c r="I51">
        <f t="shared" si="3"/>
        <v>0.32023076923077554</v>
      </c>
    </row>
    <row r="52" spans="1:9">
      <c r="A52">
        <f t="shared" si="1"/>
        <v>1074</v>
      </c>
      <c r="B52">
        <v>1074</v>
      </c>
      <c r="C52">
        <v>313094.85800000001</v>
      </c>
      <c r="D52">
        <v>5750737.852</v>
      </c>
      <c r="E52">
        <f t="shared" si="4"/>
        <v>1.6115439801250311</v>
      </c>
      <c r="F52">
        <f t="shared" si="5"/>
        <v>259.50924573792503</v>
      </c>
      <c r="G52">
        <f t="shared" si="2"/>
        <v>99.909550432757783</v>
      </c>
      <c r="H52">
        <v>57.277000000000001</v>
      </c>
      <c r="I52">
        <f t="shared" si="3"/>
        <v>8.0230769230773546E-2</v>
      </c>
    </row>
    <row r="53" spans="1:9">
      <c r="A53" t="s">
        <v>39</v>
      </c>
      <c r="B53">
        <v>1075</v>
      </c>
      <c r="C53">
        <v>313096.283</v>
      </c>
      <c r="D53">
        <v>5750737.3660000004</v>
      </c>
      <c r="E53">
        <f t="shared" si="4"/>
        <v>1.5055965593567182</v>
      </c>
      <c r="F53">
        <f t="shared" si="5"/>
        <v>261.01484229728175</v>
      </c>
      <c r="G53">
        <f t="shared" si="2"/>
        <v>98.403953873401065</v>
      </c>
      <c r="H53">
        <v>57.25</v>
      </c>
      <c r="I53">
        <f t="shared" si="3"/>
        <v>5.3230769230772523E-2</v>
      </c>
    </row>
    <row r="54" spans="1:9">
      <c r="A54">
        <f t="shared" si="1"/>
        <v>1076</v>
      </c>
      <c r="B54">
        <v>1076</v>
      </c>
      <c r="C54">
        <v>313097.185</v>
      </c>
      <c r="D54">
        <v>5750736.8360000001</v>
      </c>
      <c r="E54">
        <f t="shared" si="4"/>
        <v>1.0461854521449707</v>
      </c>
      <c r="F54">
        <f t="shared" si="5"/>
        <v>262.06102774942673</v>
      </c>
      <c r="G54">
        <f t="shared" si="2"/>
        <v>97.357768421256083</v>
      </c>
      <c r="H54">
        <v>57.192</v>
      </c>
      <c r="I54">
        <f t="shared" si="3"/>
        <v>-4.7692307692273062E-3</v>
      </c>
    </row>
    <row r="55" spans="1:9">
      <c r="A55">
        <f t="shared" si="1"/>
        <v>1077</v>
      </c>
      <c r="B55">
        <v>1077</v>
      </c>
      <c r="C55">
        <v>313098.77600000001</v>
      </c>
      <c r="D55">
        <v>5750736.25</v>
      </c>
      <c r="E55">
        <f t="shared" si="4"/>
        <v>1.6954872456600376</v>
      </c>
      <c r="F55">
        <f t="shared" si="5"/>
        <v>263.75651499508677</v>
      </c>
      <c r="G55">
        <f t="shared" si="2"/>
        <v>95.662281175596036</v>
      </c>
      <c r="H55">
        <v>57.27</v>
      </c>
      <c r="I55">
        <f t="shared" si="3"/>
        <v>7.323076923077565E-2</v>
      </c>
    </row>
    <row r="56" spans="1:9">
      <c r="A56" t="s">
        <v>133</v>
      </c>
      <c r="B56">
        <v>1078</v>
      </c>
      <c r="C56">
        <v>313100.82199999999</v>
      </c>
      <c r="D56">
        <v>5750735.8250000002</v>
      </c>
      <c r="E56">
        <f t="shared" si="4"/>
        <v>2.0896748550267712</v>
      </c>
      <c r="F56">
        <f t="shared" si="5"/>
        <v>265.84618985011355</v>
      </c>
      <c r="G56">
        <f t="shared" si="2"/>
        <v>93.572606320569264</v>
      </c>
      <c r="H56">
        <v>57.329000000000001</v>
      </c>
      <c r="I56">
        <f t="shared" si="3"/>
        <v>0.13223076923077315</v>
      </c>
    </row>
    <row r="57" spans="1:9">
      <c r="A57">
        <f t="shared" si="1"/>
        <v>1079</v>
      </c>
      <c r="B57">
        <v>1079</v>
      </c>
      <c r="C57">
        <v>313104.61499999999</v>
      </c>
      <c r="D57">
        <v>5750734.7800000003</v>
      </c>
      <c r="E57">
        <f t="shared" si="4"/>
        <v>3.9343200174722872</v>
      </c>
      <c r="F57">
        <f t="shared" si="5"/>
        <v>269.78050986758581</v>
      </c>
      <c r="G57">
        <f t="shared" si="2"/>
        <v>89.638286303097004</v>
      </c>
      <c r="H57">
        <v>57.411000000000001</v>
      </c>
      <c r="I57">
        <f t="shared" si="3"/>
        <v>0.21423076923077389</v>
      </c>
    </row>
    <row r="58" spans="1:9">
      <c r="A58">
        <f t="shared" si="1"/>
        <v>1080</v>
      </c>
      <c r="B58">
        <v>1080</v>
      </c>
      <c r="C58">
        <v>313107.86099999998</v>
      </c>
      <c r="D58">
        <v>5750733.9579999996</v>
      </c>
      <c r="E58">
        <f t="shared" si="4"/>
        <v>3.3484623338077335</v>
      </c>
      <c r="F58">
        <f t="shared" si="5"/>
        <v>273.12897220139354</v>
      </c>
      <c r="G58">
        <f t="shared" si="2"/>
        <v>86.289823969289273</v>
      </c>
      <c r="H58">
        <v>57.337000000000003</v>
      </c>
      <c r="I58">
        <f t="shared" si="3"/>
        <v>0.14023076923077582</v>
      </c>
    </row>
    <row r="59" spans="1:9">
      <c r="A59" t="s">
        <v>39</v>
      </c>
      <c r="B59">
        <v>1081</v>
      </c>
      <c r="C59">
        <v>313110.71500000003</v>
      </c>
      <c r="D59">
        <v>5750732.9649999999</v>
      </c>
      <c r="E59">
        <f t="shared" si="4"/>
        <v>3.0218148520149204</v>
      </c>
      <c r="F59">
        <f t="shared" si="5"/>
        <v>276.15078705340846</v>
      </c>
      <c r="G59">
        <f t="shared" si="2"/>
        <v>83.268009117274346</v>
      </c>
      <c r="H59">
        <v>57.063000000000002</v>
      </c>
      <c r="I59">
        <f t="shared" si="3"/>
        <v>-0.13376923076922509</v>
      </c>
    </row>
    <row r="60" spans="1:9">
      <c r="A60">
        <f t="shared" si="1"/>
        <v>1082</v>
      </c>
      <c r="B60">
        <v>1082</v>
      </c>
      <c r="C60">
        <v>313111.70299999998</v>
      </c>
      <c r="D60">
        <v>5750732.7230000002</v>
      </c>
      <c r="E60">
        <f t="shared" si="4"/>
        <v>1.0172059770395547</v>
      </c>
      <c r="F60">
        <f t="shared" si="5"/>
        <v>277.16799303044803</v>
      </c>
      <c r="G60">
        <f t="shared" si="2"/>
        <v>82.25080314023478</v>
      </c>
      <c r="H60">
        <v>56.899000000000001</v>
      </c>
      <c r="I60">
        <f t="shared" si="3"/>
        <v>-0.29776923076922657</v>
      </c>
    </row>
    <row r="61" spans="1:9">
      <c r="A61">
        <f t="shared" si="1"/>
        <v>1083</v>
      </c>
      <c r="B61">
        <v>1083</v>
      </c>
      <c r="C61">
        <v>313113.54399999999</v>
      </c>
      <c r="D61">
        <v>5750732.4340000004</v>
      </c>
      <c r="E61">
        <f t="shared" si="4"/>
        <v>1.8635455454540564</v>
      </c>
      <c r="F61">
        <f t="shared" si="5"/>
        <v>279.03153857590206</v>
      </c>
      <c r="G61">
        <f t="shared" si="2"/>
        <v>80.387257594780749</v>
      </c>
      <c r="H61">
        <v>56.83</v>
      </c>
      <c r="I61">
        <f t="shared" si="3"/>
        <v>-0.36676923076922918</v>
      </c>
    </row>
    <row r="62" spans="1:9">
      <c r="A62">
        <f t="shared" si="1"/>
        <v>1084</v>
      </c>
      <c r="B62">
        <v>1084</v>
      </c>
      <c r="C62">
        <v>313115.56900000002</v>
      </c>
      <c r="D62">
        <v>5750732.2769999998</v>
      </c>
      <c r="E62">
        <f t="shared" si="4"/>
        <v>2.0310770542446477</v>
      </c>
      <c r="F62">
        <f t="shared" si="5"/>
        <v>281.06261563014669</v>
      </c>
      <c r="G62">
        <f t="shared" si="2"/>
        <v>78.356180540536116</v>
      </c>
      <c r="H62">
        <v>56.936</v>
      </c>
      <c r="I62">
        <f t="shared" si="3"/>
        <v>-0.26076923076922753</v>
      </c>
    </row>
    <row r="63" spans="1:9">
      <c r="A63">
        <f t="shared" si="1"/>
        <v>1085</v>
      </c>
      <c r="B63">
        <v>1085</v>
      </c>
      <c r="C63">
        <v>313117.68900000001</v>
      </c>
      <c r="D63">
        <v>5750732.1749999998</v>
      </c>
      <c r="E63">
        <f t="shared" si="4"/>
        <v>2.1224523551710499</v>
      </c>
      <c r="F63">
        <f t="shared" si="5"/>
        <v>283.18506798531774</v>
      </c>
      <c r="G63">
        <f t="shared" si="2"/>
        <v>76.233728185365067</v>
      </c>
      <c r="H63">
        <v>56.850999999999999</v>
      </c>
      <c r="I63">
        <f t="shared" si="3"/>
        <v>-0.34576923076922839</v>
      </c>
    </row>
    <row r="64" spans="1:9">
      <c r="A64" t="s">
        <v>133</v>
      </c>
      <c r="B64">
        <v>1086</v>
      </c>
      <c r="C64">
        <v>313119.978</v>
      </c>
      <c r="D64">
        <v>5750731.6090000002</v>
      </c>
      <c r="E64">
        <f t="shared" si="4"/>
        <v>2.3579391424606926</v>
      </c>
      <c r="F64">
        <f t="shared" si="5"/>
        <v>285.54300712777842</v>
      </c>
      <c r="G64">
        <f t="shared" si="2"/>
        <v>73.875789042904387</v>
      </c>
      <c r="H64">
        <v>57.021999999999998</v>
      </c>
      <c r="I64">
        <f t="shared" si="3"/>
        <v>-0.17476923076922901</v>
      </c>
    </row>
    <row r="65" spans="1:9">
      <c r="A65">
        <f t="shared" si="1"/>
        <v>1087</v>
      </c>
      <c r="B65">
        <v>1087</v>
      </c>
      <c r="C65">
        <v>313126.87800000003</v>
      </c>
      <c r="D65">
        <v>5750730.2019999996</v>
      </c>
      <c r="E65">
        <f t="shared" si="4"/>
        <v>7.0419918348417312</v>
      </c>
      <c r="F65">
        <f t="shared" si="5"/>
        <v>292.58499896262015</v>
      </c>
      <c r="G65">
        <f t="shared" si="2"/>
        <v>66.833797208062663</v>
      </c>
      <c r="H65">
        <v>57.26</v>
      </c>
      <c r="I65">
        <f t="shared" si="3"/>
        <v>6.3230769230770534E-2</v>
      </c>
    </row>
    <row r="66" spans="1:9">
      <c r="A66">
        <f t="shared" si="1"/>
        <v>1088</v>
      </c>
      <c r="B66">
        <v>1088</v>
      </c>
      <c r="C66">
        <v>313137.82400000002</v>
      </c>
      <c r="D66">
        <v>5750729.1880000001</v>
      </c>
      <c r="E66">
        <f t="shared" si="4"/>
        <v>10.992866414129942</v>
      </c>
      <c r="F66">
        <f t="shared" si="5"/>
        <v>303.57786537675008</v>
      </c>
      <c r="G66">
        <f t="shared" si="2"/>
        <v>55.840930793932728</v>
      </c>
      <c r="H66">
        <v>57.37</v>
      </c>
      <c r="I66">
        <f t="shared" si="3"/>
        <v>0.17323076923076997</v>
      </c>
    </row>
    <row r="67" spans="1:9">
      <c r="A67" t="s">
        <v>39</v>
      </c>
      <c r="B67">
        <v>1089</v>
      </c>
      <c r="C67">
        <v>313148.88299999997</v>
      </c>
      <c r="D67">
        <v>5750731.125</v>
      </c>
      <c r="E67">
        <f t="shared" si="4"/>
        <v>11.227352760049024</v>
      </c>
      <c r="F67">
        <f t="shared" si="5"/>
        <v>314.80521813679911</v>
      </c>
      <c r="G67">
        <f t="shared" si="2"/>
        <v>44.613578033883698</v>
      </c>
      <c r="H67">
        <v>57.533000000000001</v>
      </c>
      <c r="I67">
        <f t="shared" si="3"/>
        <v>0.33623076923077377</v>
      </c>
    </row>
    <row r="68" spans="1:9">
      <c r="A68">
        <f t="shared" si="1"/>
        <v>1090</v>
      </c>
      <c r="B68">
        <v>1090</v>
      </c>
      <c r="C68">
        <v>313154.842</v>
      </c>
      <c r="D68">
        <v>5750731.6979999999</v>
      </c>
      <c r="E68">
        <f t="shared" si="4"/>
        <v>5.9864856134643096</v>
      </c>
      <c r="F68">
        <f t="shared" si="5"/>
        <v>320.79170375026342</v>
      </c>
      <c r="G68">
        <f t="shared" si="2"/>
        <v>38.627092420419388</v>
      </c>
      <c r="H68">
        <v>57.378</v>
      </c>
      <c r="I68">
        <f t="shared" si="3"/>
        <v>0.18123076923077264</v>
      </c>
    </row>
    <row r="69" spans="1:9">
      <c r="A69">
        <f t="shared" si="1"/>
        <v>1091</v>
      </c>
      <c r="B69">
        <v>1091</v>
      </c>
      <c r="C69">
        <v>313160.53700000001</v>
      </c>
      <c r="D69">
        <v>5750733.2560000001</v>
      </c>
      <c r="E69">
        <f t="shared" si="4"/>
        <v>5.9042687100675879</v>
      </c>
      <c r="F69">
        <f t="shared" si="5"/>
        <v>326.69597246033101</v>
      </c>
      <c r="G69">
        <f t="shared" si="2"/>
        <v>32.722823710351804</v>
      </c>
      <c r="H69">
        <v>57.259</v>
      </c>
      <c r="I69">
        <f t="shared" si="3"/>
        <v>6.2230769230772864E-2</v>
      </c>
    </row>
    <row r="70" spans="1:9">
      <c r="A70">
        <f t="shared" si="1"/>
        <v>1092</v>
      </c>
      <c r="B70">
        <v>1092</v>
      </c>
      <c r="C70">
        <v>313165.087</v>
      </c>
      <c r="D70">
        <v>5750734.6440000003</v>
      </c>
      <c r="E70">
        <f t="shared" si="4"/>
        <v>4.7569994745257898</v>
      </c>
      <c r="F70">
        <f t="shared" si="5"/>
        <v>331.45297193485681</v>
      </c>
      <c r="G70">
        <f t="shared" si="2"/>
        <v>27.965824235826005</v>
      </c>
      <c r="H70">
        <v>57.155999999999999</v>
      </c>
      <c r="I70">
        <f t="shared" si="3"/>
        <v>-4.076923076922867E-2</v>
      </c>
    </row>
    <row r="71" spans="1:9">
      <c r="A71">
        <f t="shared" si="1"/>
        <v>1093</v>
      </c>
      <c r="B71">
        <v>1093</v>
      </c>
      <c r="C71">
        <v>313171.71100000001</v>
      </c>
      <c r="D71">
        <v>5750735.9359999998</v>
      </c>
      <c r="E71">
        <f t="shared" si="4"/>
        <v>6.7488250828332124</v>
      </c>
      <c r="F71">
        <f t="shared" si="5"/>
        <v>338.20179701769001</v>
      </c>
      <c r="G71">
        <f t="shared" si="2"/>
        <v>21.216999152992798</v>
      </c>
      <c r="H71">
        <v>57.100999999999999</v>
      </c>
      <c r="I71">
        <f t="shared" si="3"/>
        <v>-9.5769230769228386E-2</v>
      </c>
    </row>
    <row r="72" spans="1:9">
      <c r="A72">
        <f t="shared" ref="A72:A79" si="6">B72</f>
        <v>1094</v>
      </c>
      <c r="B72">
        <v>1094</v>
      </c>
      <c r="C72">
        <v>313174.94799999997</v>
      </c>
      <c r="D72">
        <v>5750736</v>
      </c>
      <c r="E72">
        <f t="shared" si="4"/>
        <v>3.2376326227356853</v>
      </c>
      <c r="F72">
        <f t="shared" si="5"/>
        <v>341.43942964042571</v>
      </c>
      <c r="G72">
        <f t="shared" ref="G72:G81" si="7">F$81-F72</f>
        <v>17.979366530257096</v>
      </c>
      <c r="H72">
        <v>57.084000000000003</v>
      </c>
      <c r="I72">
        <f t="shared" ref="I72:I79" si="8">H72-AVERAGE(H$12,H$16,H$22,H$30,H$37,H$43,H$47,H$53,H$56,H$59,H$64,H$67,H$75)</f>
        <v>-0.11276923076922429</v>
      </c>
    </row>
    <row r="73" spans="1:9">
      <c r="A73">
        <f t="shared" si="6"/>
        <v>1095</v>
      </c>
      <c r="B73">
        <v>1095</v>
      </c>
      <c r="C73">
        <v>313176.97200000001</v>
      </c>
      <c r="D73">
        <v>5750736.0719999997</v>
      </c>
      <c r="E73">
        <f t="shared" ref="E73:E79" si="9">SQRT((C73-C72)^2+(D73-D72)^2)</f>
        <v>2.0252802275471944</v>
      </c>
      <c r="F73">
        <f t="shared" ref="F73:F81" si="10">E73+F72</f>
        <v>343.46470986797289</v>
      </c>
      <c r="G73">
        <f t="shared" si="7"/>
        <v>15.954086302709925</v>
      </c>
      <c r="H73">
        <v>57.222000000000001</v>
      </c>
      <c r="I73">
        <f t="shared" si="8"/>
        <v>2.5230769230773831E-2</v>
      </c>
    </row>
    <row r="74" spans="1:9">
      <c r="A74">
        <f t="shared" si="6"/>
        <v>1096</v>
      </c>
      <c r="B74">
        <v>1096</v>
      </c>
      <c r="C74">
        <v>313178.32500000001</v>
      </c>
      <c r="D74">
        <v>5750736.1950000003</v>
      </c>
      <c r="E74">
        <f t="shared" si="9"/>
        <v>1.3585794051714537</v>
      </c>
      <c r="F74">
        <f t="shared" si="10"/>
        <v>344.82328927314433</v>
      </c>
      <c r="G74">
        <f t="shared" si="7"/>
        <v>14.595506897538485</v>
      </c>
      <c r="H74">
        <v>57.256999999999998</v>
      </c>
      <c r="I74">
        <f t="shared" si="8"/>
        <v>6.023076923077042E-2</v>
      </c>
    </row>
    <row r="75" spans="1:9">
      <c r="A75" t="s">
        <v>133</v>
      </c>
      <c r="B75">
        <v>1097</v>
      </c>
      <c r="C75">
        <v>313179.03999999998</v>
      </c>
      <c r="D75">
        <v>5750736.1950000003</v>
      </c>
      <c r="E75">
        <f t="shared" si="9"/>
        <v>0.71499999996740371</v>
      </c>
      <c r="F75">
        <f t="shared" si="10"/>
        <v>345.53828927311173</v>
      </c>
      <c r="G75">
        <f t="shared" si="7"/>
        <v>13.880506897571081</v>
      </c>
      <c r="H75">
        <v>57.485999999999997</v>
      </c>
      <c r="I75">
        <f t="shared" si="8"/>
        <v>0.28923076923076962</v>
      </c>
    </row>
    <row r="76" spans="1:9">
      <c r="A76">
        <f t="shared" si="6"/>
        <v>1098</v>
      </c>
      <c r="B76">
        <v>1098</v>
      </c>
      <c r="C76">
        <v>313179.837</v>
      </c>
      <c r="D76">
        <v>5750736.3669999996</v>
      </c>
      <c r="E76">
        <f t="shared" si="9"/>
        <v>0.81534839167035011</v>
      </c>
      <c r="F76">
        <f t="shared" si="10"/>
        <v>346.35363766478207</v>
      </c>
      <c r="G76">
        <f t="shared" si="7"/>
        <v>13.06515850590074</v>
      </c>
      <c r="H76">
        <v>58.015000000000001</v>
      </c>
      <c r="I76">
        <f t="shared" si="8"/>
        <v>0.81823076923077309</v>
      </c>
    </row>
    <row r="77" spans="1:9">
      <c r="A77">
        <f t="shared" si="6"/>
        <v>1099</v>
      </c>
      <c r="B77">
        <v>1099</v>
      </c>
      <c r="C77">
        <v>313181.13299999997</v>
      </c>
      <c r="D77">
        <v>5750736.0580000002</v>
      </c>
      <c r="E77">
        <f t="shared" si="9"/>
        <v>1.3323276622420819</v>
      </c>
      <c r="F77">
        <f t="shared" si="10"/>
        <v>347.68596532702418</v>
      </c>
      <c r="G77">
        <f t="shared" si="7"/>
        <v>11.732830843658633</v>
      </c>
      <c r="H77">
        <v>58.06</v>
      </c>
      <c r="I77">
        <f t="shared" si="8"/>
        <v>0.8632307692307748</v>
      </c>
    </row>
    <row r="78" spans="1:9">
      <c r="A78">
        <f t="shared" si="6"/>
        <v>1100</v>
      </c>
      <c r="B78">
        <v>1100</v>
      </c>
      <c r="C78">
        <v>313182.02600000001</v>
      </c>
      <c r="D78">
        <v>5750735.9280000003</v>
      </c>
      <c r="E78">
        <f t="shared" si="9"/>
        <v>0.90241287670470793</v>
      </c>
      <c r="F78">
        <f t="shared" si="10"/>
        <v>348.58837820372889</v>
      </c>
      <c r="G78">
        <f t="shared" si="7"/>
        <v>10.830417966953917</v>
      </c>
      <c r="H78">
        <v>58.25</v>
      </c>
      <c r="I78">
        <f t="shared" si="8"/>
        <v>1.0532307692307725</v>
      </c>
    </row>
    <row r="79" spans="1:9">
      <c r="A79">
        <f t="shared" si="6"/>
        <v>1101</v>
      </c>
      <c r="B79">
        <v>1101</v>
      </c>
      <c r="C79">
        <v>313182.81300000002</v>
      </c>
      <c r="D79">
        <v>5750736.193</v>
      </c>
      <c r="E79">
        <f t="shared" si="9"/>
        <v>0.83041796695392767</v>
      </c>
      <c r="F79">
        <f t="shared" si="10"/>
        <v>349.41879617068281</v>
      </c>
      <c r="G79">
        <f t="shared" si="7"/>
        <v>10</v>
      </c>
      <c r="H79">
        <v>58.295000000000002</v>
      </c>
      <c r="I79">
        <f t="shared" si="8"/>
        <v>1.0982307692307742</v>
      </c>
    </row>
    <row r="80" spans="1:9">
      <c r="A80" t="s">
        <v>474</v>
      </c>
      <c r="B80" t="s">
        <v>471</v>
      </c>
      <c r="C80" t="s">
        <v>471</v>
      </c>
      <c r="D80" t="s">
        <v>471</v>
      </c>
      <c r="E80">
        <v>2</v>
      </c>
      <c r="F80">
        <f t="shared" si="10"/>
        <v>351.41879617068281</v>
      </c>
      <c r="G80">
        <f t="shared" si="7"/>
        <v>8</v>
      </c>
      <c r="H80" t="s">
        <v>471</v>
      </c>
      <c r="I80">
        <v>1.5</v>
      </c>
    </row>
    <row r="81" spans="1:9">
      <c r="A81" t="s">
        <v>475</v>
      </c>
      <c r="B81" t="s">
        <v>471</v>
      </c>
      <c r="C81" t="s">
        <v>471</v>
      </c>
      <c r="D81" t="s">
        <v>471</v>
      </c>
      <c r="E81">
        <v>8</v>
      </c>
      <c r="F81">
        <f t="shared" si="10"/>
        <v>359.41879617068281</v>
      </c>
      <c r="G81">
        <f t="shared" si="7"/>
        <v>0</v>
      </c>
      <c r="H81" t="s">
        <v>471</v>
      </c>
      <c r="I81">
        <v>1.8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72"/>
  <sheetViews>
    <sheetView topLeftCell="A28" workbookViewId="0">
      <selection activeCell="G6" sqref="G6"/>
    </sheetView>
  </sheetViews>
  <sheetFormatPr defaultRowHeight="15"/>
  <cols>
    <col min="1" max="1" width="12.85546875" bestFit="1" customWidth="1"/>
  </cols>
  <sheetData>
    <row r="1" spans="1:9">
      <c r="A1" t="s">
        <v>467</v>
      </c>
      <c r="B1">
        <v>312905.57799999998</v>
      </c>
      <c r="C1">
        <v>5750675.7560000001</v>
      </c>
      <c r="D1">
        <v>57.22</v>
      </c>
    </row>
    <row r="2" spans="1:9">
      <c r="A2">
        <v>1</v>
      </c>
      <c r="B2">
        <v>1</v>
      </c>
      <c r="C2">
        <v>1</v>
      </c>
      <c r="D2">
        <v>1</v>
      </c>
    </row>
    <row r="3" spans="1:9">
      <c r="A3" t="s">
        <v>469</v>
      </c>
      <c r="B3" t="s">
        <v>3</v>
      </c>
      <c r="C3" t="s">
        <v>5</v>
      </c>
      <c r="D3" t="s">
        <v>6</v>
      </c>
      <c r="E3" t="s">
        <v>228</v>
      </c>
      <c r="F3" t="s">
        <v>470</v>
      </c>
      <c r="G3" t="s">
        <v>10</v>
      </c>
      <c r="H3" t="s">
        <v>11</v>
      </c>
      <c r="I3" t="s">
        <v>13</v>
      </c>
    </row>
    <row r="4" spans="1:9">
      <c r="A4" t="s">
        <v>481</v>
      </c>
      <c r="B4" t="s">
        <v>471</v>
      </c>
      <c r="C4" t="s">
        <v>471</v>
      </c>
      <c r="D4" t="s">
        <v>471</v>
      </c>
      <c r="E4">
        <v>0</v>
      </c>
      <c r="F4">
        <v>0</v>
      </c>
      <c r="G4">
        <f>F4</f>
        <v>0</v>
      </c>
      <c r="H4" t="s">
        <v>471</v>
      </c>
      <c r="I4">
        <v>2.5</v>
      </c>
    </row>
    <row r="5" spans="1:9">
      <c r="A5" t="s">
        <v>482</v>
      </c>
      <c r="B5" t="s">
        <v>471</v>
      </c>
      <c r="C5" t="s">
        <v>471</v>
      </c>
      <c r="D5" t="s">
        <v>471</v>
      </c>
      <c r="E5">
        <v>0</v>
      </c>
      <c r="F5">
        <f t="shared" ref="F5:F6" si="0">E5+F4</f>
        <v>0</v>
      </c>
      <c r="G5">
        <f t="shared" ref="G5:G68" si="1">F5</f>
        <v>0</v>
      </c>
      <c r="H5" t="s">
        <v>471</v>
      </c>
      <c r="I5">
        <v>0</v>
      </c>
    </row>
    <row r="6" spans="1:9">
      <c r="A6" t="s">
        <v>133</v>
      </c>
      <c r="B6" t="s">
        <v>471</v>
      </c>
      <c r="C6" t="s">
        <v>471</v>
      </c>
      <c r="D6" t="s">
        <v>471</v>
      </c>
      <c r="E6">
        <v>5</v>
      </c>
      <c r="F6">
        <f t="shared" si="0"/>
        <v>5</v>
      </c>
      <c r="G6">
        <f t="shared" si="1"/>
        <v>5</v>
      </c>
      <c r="H6" t="s">
        <v>471</v>
      </c>
      <c r="I6">
        <f>I8</f>
        <v>-0.46966666666666868</v>
      </c>
    </row>
    <row r="7" spans="1:9">
      <c r="A7">
        <f>B7</f>
        <v>2</v>
      </c>
      <c r="B7">
        <v>2</v>
      </c>
      <c r="C7">
        <v>313015.337</v>
      </c>
      <c r="D7">
        <v>5750497.2709999997</v>
      </c>
      <c r="E7">
        <v>3</v>
      </c>
      <c r="F7">
        <f>E7+F6</f>
        <v>8</v>
      </c>
      <c r="G7">
        <f t="shared" si="1"/>
        <v>8</v>
      </c>
      <c r="H7">
        <v>54.393999999999998</v>
      </c>
      <c r="I7">
        <f>H7-AVERAGE(H$8,H$27,H$37)</f>
        <v>-1.2276666666666713</v>
      </c>
    </row>
    <row r="8" spans="1:9">
      <c r="A8" t="s">
        <v>477</v>
      </c>
      <c r="B8">
        <v>3</v>
      </c>
      <c r="C8">
        <v>313014.304</v>
      </c>
      <c r="D8">
        <v>5750498.5120000001</v>
      </c>
      <c r="E8">
        <f>SQRT((C8-C7)^2+(D8-D7)^2)</f>
        <v>1.6146733418722634</v>
      </c>
      <c r="F8">
        <f>E8+F7</f>
        <v>9.6146733418722636</v>
      </c>
      <c r="G8">
        <f t="shared" si="1"/>
        <v>9.6146733418722636</v>
      </c>
      <c r="H8">
        <v>55.152000000000001</v>
      </c>
      <c r="I8">
        <f t="shared" ref="I8:I70" si="2">H8-AVERAGE(H$8,H$27,H$37)</f>
        <v>-0.46966666666666868</v>
      </c>
    </row>
    <row r="9" spans="1:9">
      <c r="A9">
        <f t="shared" ref="A9:A70" si="3">B9</f>
        <v>4</v>
      </c>
      <c r="B9">
        <v>4</v>
      </c>
      <c r="C9">
        <v>313013.37900000002</v>
      </c>
      <c r="D9">
        <v>5750500.2209999999</v>
      </c>
      <c r="E9">
        <f t="shared" ref="E9:E70" si="4">SQRT((C9-C8)^2+(D9-D8)^2)</f>
        <v>1.9432719828399934</v>
      </c>
      <c r="F9">
        <f t="shared" ref="F9:F70" si="5">E9+F8</f>
        <v>11.557945324712257</v>
      </c>
      <c r="G9">
        <f t="shared" si="1"/>
        <v>11.557945324712257</v>
      </c>
      <c r="H9">
        <v>55.417999999999999</v>
      </c>
      <c r="I9">
        <f t="shared" si="2"/>
        <v>-0.20366666666667044</v>
      </c>
    </row>
    <row r="10" spans="1:9">
      <c r="A10">
        <f t="shared" si="3"/>
        <v>5</v>
      </c>
      <c r="B10">
        <v>5</v>
      </c>
      <c r="C10">
        <v>313008.02799999999</v>
      </c>
      <c r="D10">
        <v>5750508.5219999999</v>
      </c>
      <c r="E10">
        <f t="shared" si="4"/>
        <v>9.8762240760266291</v>
      </c>
      <c r="F10">
        <f t="shared" si="5"/>
        <v>21.434169400738888</v>
      </c>
      <c r="G10">
        <f t="shared" si="1"/>
        <v>21.434169400738888</v>
      </c>
      <c r="H10">
        <v>55.875</v>
      </c>
      <c r="I10">
        <f t="shared" si="2"/>
        <v>0.2533333333333303</v>
      </c>
    </row>
    <row r="11" spans="1:9">
      <c r="A11">
        <f t="shared" si="3"/>
        <v>6</v>
      </c>
      <c r="B11">
        <v>6</v>
      </c>
      <c r="C11">
        <v>312999.52299999999</v>
      </c>
      <c r="D11">
        <v>5750518.0269999998</v>
      </c>
      <c r="E11">
        <f t="shared" si="4"/>
        <v>12.75460897079776</v>
      </c>
      <c r="F11">
        <f t="shared" si="5"/>
        <v>34.18877837153665</v>
      </c>
      <c r="G11">
        <f t="shared" si="1"/>
        <v>34.18877837153665</v>
      </c>
      <c r="H11">
        <v>56.06</v>
      </c>
      <c r="I11">
        <f t="shared" si="2"/>
        <v>0.43833333333333258</v>
      </c>
    </row>
    <row r="12" spans="1:9">
      <c r="A12">
        <f t="shared" si="3"/>
        <v>7</v>
      </c>
      <c r="B12">
        <v>7</v>
      </c>
      <c r="C12">
        <v>312996.65899999999</v>
      </c>
      <c r="D12">
        <v>5750521.6679999996</v>
      </c>
      <c r="E12">
        <f t="shared" si="4"/>
        <v>4.6324266857404375</v>
      </c>
      <c r="F12">
        <f t="shared" si="5"/>
        <v>38.821205057277083</v>
      </c>
      <c r="G12">
        <f t="shared" si="1"/>
        <v>38.821205057277083</v>
      </c>
      <c r="H12">
        <v>55.97</v>
      </c>
      <c r="I12">
        <f t="shared" si="2"/>
        <v>0.34833333333332916</v>
      </c>
    </row>
    <row r="13" spans="1:9">
      <c r="A13">
        <f t="shared" si="3"/>
        <v>8</v>
      </c>
      <c r="B13">
        <v>8</v>
      </c>
      <c r="C13">
        <v>312994.402</v>
      </c>
      <c r="D13">
        <v>5750523.9139999999</v>
      </c>
      <c r="E13">
        <f t="shared" si="4"/>
        <v>3.1841113361757065</v>
      </c>
      <c r="F13">
        <f t="shared" si="5"/>
        <v>42.005316393452787</v>
      </c>
      <c r="G13">
        <f t="shared" si="1"/>
        <v>42.005316393452787</v>
      </c>
      <c r="H13">
        <v>55.66</v>
      </c>
      <c r="I13">
        <f t="shared" si="2"/>
        <v>3.8333333333326891E-2</v>
      </c>
    </row>
    <row r="14" spans="1:9">
      <c r="A14">
        <f t="shared" si="3"/>
        <v>9</v>
      </c>
      <c r="B14">
        <v>9</v>
      </c>
      <c r="C14">
        <v>312992.28399999999</v>
      </c>
      <c r="D14">
        <v>5750526.0999999996</v>
      </c>
      <c r="E14">
        <f t="shared" si="4"/>
        <v>3.0437674022494017</v>
      </c>
      <c r="F14">
        <f t="shared" si="5"/>
        <v>45.049083795702188</v>
      </c>
      <c r="G14">
        <f t="shared" si="1"/>
        <v>45.049083795702188</v>
      </c>
      <c r="H14">
        <v>55.372999999999998</v>
      </c>
      <c r="I14">
        <f t="shared" si="2"/>
        <v>-0.24866666666667214</v>
      </c>
    </row>
    <row r="15" spans="1:9">
      <c r="A15">
        <f t="shared" si="3"/>
        <v>10</v>
      </c>
      <c r="B15">
        <v>10</v>
      </c>
      <c r="C15">
        <v>312990.62400000001</v>
      </c>
      <c r="D15">
        <v>5750527.7520000003</v>
      </c>
      <c r="E15">
        <f t="shared" si="4"/>
        <v>2.3419444917053309</v>
      </c>
      <c r="F15">
        <f t="shared" si="5"/>
        <v>47.391028287407522</v>
      </c>
      <c r="G15">
        <f t="shared" si="1"/>
        <v>47.391028287407522</v>
      </c>
      <c r="H15">
        <v>55.301000000000002</v>
      </c>
      <c r="I15">
        <f t="shared" si="2"/>
        <v>-0.32066666666666777</v>
      </c>
    </row>
    <row r="16" spans="1:9">
      <c r="A16">
        <f t="shared" si="3"/>
        <v>11</v>
      </c>
      <c r="B16">
        <v>11</v>
      </c>
      <c r="C16">
        <v>312989.66200000001</v>
      </c>
      <c r="D16">
        <v>5750528.6710000001</v>
      </c>
      <c r="E16">
        <f t="shared" si="4"/>
        <v>1.3304153485137229</v>
      </c>
      <c r="F16">
        <f t="shared" si="5"/>
        <v>48.721443635921247</v>
      </c>
      <c r="G16">
        <f t="shared" si="1"/>
        <v>48.721443635921247</v>
      </c>
      <c r="H16">
        <v>55.335000000000001</v>
      </c>
      <c r="I16">
        <f t="shared" si="2"/>
        <v>-0.28666666666666885</v>
      </c>
    </row>
    <row r="17" spans="1:9">
      <c r="A17">
        <f t="shared" si="3"/>
        <v>12</v>
      </c>
      <c r="B17">
        <v>12</v>
      </c>
      <c r="C17">
        <v>312988.71999999997</v>
      </c>
      <c r="D17">
        <v>5750529.568</v>
      </c>
      <c r="E17">
        <f t="shared" si="4"/>
        <v>1.3007586247493546</v>
      </c>
      <c r="F17">
        <f t="shared" si="5"/>
        <v>50.022202260670603</v>
      </c>
      <c r="G17">
        <f t="shared" si="1"/>
        <v>50.022202260670603</v>
      </c>
      <c r="H17">
        <v>55.424999999999997</v>
      </c>
      <c r="I17">
        <f t="shared" si="2"/>
        <v>-0.19666666666667254</v>
      </c>
    </row>
    <row r="18" spans="1:9">
      <c r="A18">
        <f t="shared" si="3"/>
        <v>13</v>
      </c>
      <c r="B18">
        <v>13</v>
      </c>
      <c r="C18">
        <v>312988.05800000002</v>
      </c>
      <c r="D18">
        <v>5750530.4879999999</v>
      </c>
      <c r="E18">
        <f t="shared" si="4"/>
        <v>1.1334213690418224</v>
      </c>
      <c r="F18">
        <f t="shared" si="5"/>
        <v>51.155623629712423</v>
      </c>
      <c r="G18">
        <f t="shared" si="1"/>
        <v>51.155623629712423</v>
      </c>
      <c r="H18">
        <v>55.66</v>
      </c>
      <c r="I18">
        <f t="shared" si="2"/>
        <v>3.8333333333326891E-2</v>
      </c>
    </row>
    <row r="19" spans="1:9">
      <c r="A19">
        <f t="shared" si="3"/>
        <v>14</v>
      </c>
      <c r="B19">
        <v>14</v>
      </c>
      <c r="C19">
        <v>312981.73300000001</v>
      </c>
      <c r="D19">
        <v>5750538.0939999996</v>
      </c>
      <c r="E19">
        <f t="shared" si="4"/>
        <v>9.8922626832931257</v>
      </c>
      <c r="F19">
        <f t="shared" si="5"/>
        <v>61.047886313005549</v>
      </c>
      <c r="G19">
        <f t="shared" si="1"/>
        <v>61.047886313005549</v>
      </c>
      <c r="H19">
        <v>55.945999999999998</v>
      </c>
      <c r="I19">
        <f t="shared" si="2"/>
        <v>0.32433333333332826</v>
      </c>
    </row>
    <row r="20" spans="1:9">
      <c r="A20">
        <f t="shared" si="3"/>
        <v>15</v>
      </c>
      <c r="B20">
        <v>15</v>
      </c>
      <c r="C20">
        <v>312980.53100000002</v>
      </c>
      <c r="D20">
        <v>5750539.3830000004</v>
      </c>
      <c r="E20">
        <f t="shared" si="4"/>
        <v>1.762476950785715</v>
      </c>
      <c r="F20">
        <f t="shared" si="5"/>
        <v>62.810363263791267</v>
      </c>
      <c r="G20">
        <f t="shared" si="1"/>
        <v>62.810363263791267</v>
      </c>
      <c r="H20">
        <v>55.886000000000003</v>
      </c>
      <c r="I20">
        <f t="shared" si="2"/>
        <v>0.26433333333333309</v>
      </c>
    </row>
    <row r="21" spans="1:9">
      <c r="A21">
        <f t="shared" si="3"/>
        <v>16</v>
      </c>
      <c r="B21">
        <v>16</v>
      </c>
      <c r="C21">
        <v>312979.90700000001</v>
      </c>
      <c r="D21">
        <v>5750539.8710000003</v>
      </c>
      <c r="E21">
        <f t="shared" si="4"/>
        <v>0.79216159961939681</v>
      </c>
      <c r="F21">
        <f t="shared" si="5"/>
        <v>63.602524863410665</v>
      </c>
      <c r="G21">
        <f t="shared" si="1"/>
        <v>63.602524863410665</v>
      </c>
      <c r="H21">
        <v>55.773000000000003</v>
      </c>
      <c r="I21">
        <f t="shared" si="2"/>
        <v>0.15133333333333354</v>
      </c>
    </row>
    <row r="22" spans="1:9">
      <c r="A22" t="s">
        <v>479</v>
      </c>
      <c r="B22">
        <v>17</v>
      </c>
      <c r="C22">
        <v>312978.68800000002</v>
      </c>
      <c r="D22">
        <v>5750540.6869999999</v>
      </c>
      <c r="E22">
        <f t="shared" si="4"/>
        <v>1.466907290654166</v>
      </c>
      <c r="F22">
        <f t="shared" si="5"/>
        <v>65.069432154064828</v>
      </c>
      <c r="G22">
        <f t="shared" si="1"/>
        <v>65.069432154064828</v>
      </c>
      <c r="H22">
        <v>55.72</v>
      </c>
      <c r="I22">
        <f t="shared" si="2"/>
        <v>9.8333333333329165E-2</v>
      </c>
    </row>
    <row r="23" spans="1:9">
      <c r="A23">
        <f t="shared" si="3"/>
        <v>18</v>
      </c>
      <c r="B23">
        <v>18</v>
      </c>
      <c r="C23">
        <v>312978.25900000002</v>
      </c>
      <c r="D23">
        <v>5750541.335</v>
      </c>
      <c r="E23">
        <f t="shared" si="4"/>
        <v>0.77713898374816581</v>
      </c>
      <c r="F23">
        <f t="shared" si="5"/>
        <v>65.846571137812987</v>
      </c>
      <c r="G23">
        <f t="shared" si="1"/>
        <v>65.846571137812987</v>
      </c>
      <c r="H23">
        <v>55.704000000000001</v>
      </c>
      <c r="I23">
        <f t="shared" si="2"/>
        <v>8.2333333333330927E-2</v>
      </c>
    </row>
    <row r="24" spans="1:9">
      <c r="A24">
        <f t="shared" si="3"/>
        <v>19</v>
      </c>
      <c r="B24">
        <v>19</v>
      </c>
      <c r="C24">
        <v>312975.37800000003</v>
      </c>
      <c r="D24">
        <v>5750543.7570000002</v>
      </c>
      <c r="E24">
        <f t="shared" si="4"/>
        <v>3.7638072481454463</v>
      </c>
      <c r="F24">
        <f t="shared" si="5"/>
        <v>69.610378385958427</v>
      </c>
      <c r="G24">
        <f t="shared" si="1"/>
        <v>69.610378385958427</v>
      </c>
      <c r="H24">
        <v>55.701999999999998</v>
      </c>
      <c r="I24">
        <f t="shared" si="2"/>
        <v>8.0333333333328483E-2</v>
      </c>
    </row>
    <row r="25" spans="1:9">
      <c r="A25">
        <f t="shared" si="3"/>
        <v>20</v>
      </c>
      <c r="B25">
        <v>20</v>
      </c>
      <c r="C25">
        <v>312972.76500000001</v>
      </c>
      <c r="D25">
        <v>5750546.2570000002</v>
      </c>
      <c r="E25">
        <f t="shared" si="4"/>
        <v>3.6163198144056992</v>
      </c>
      <c r="F25">
        <f t="shared" si="5"/>
        <v>73.226698200364126</v>
      </c>
      <c r="G25">
        <f t="shared" si="1"/>
        <v>73.226698200364126</v>
      </c>
      <c r="H25">
        <v>55.667999999999999</v>
      </c>
      <c r="I25">
        <f t="shared" si="2"/>
        <v>4.6333333333329563E-2</v>
      </c>
    </row>
    <row r="26" spans="1:9">
      <c r="A26">
        <f t="shared" si="3"/>
        <v>21</v>
      </c>
      <c r="B26">
        <v>21</v>
      </c>
      <c r="C26">
        <v>312971.38799999998</v>
      </c>
      <c r="D26">
        <v>5750547.9460000005</v>
      </c>
      <c r="E26">
        <f t="shared" si="4"/>
        <v>2.1791856279197184</v>
      </c>
      <c r="F26">
        <f t="shared" si="5"/>
        <v>75.405883828283848</v>
      </c>
      <c r="G26">
        <f t="shared" si="1"/>
        <v>75.405883828283848</v>
      </c>
      <c r="H26">
        <v>55.688000000000002</v>
      </c>
      <c r="I26">
        <f t="shared" si="2"/>
        <v>6.6333333333332689E-2</v>
      </c>
    </row>
    <row r="27" spans="1:9">
      <c r="A27" t="s">
        <v>478</v>
      </c>
      <c r="B27">
        <v>22</v>
      </c>
      <c r="C27">
        <v>312971.12400000001</v>
      </c>
      <c r="D27">
        <v>5750548.2750000004</v>
      </c>
      <c r="E27">
        <f t="shared" si="4"/>
        <v>0.42182579333590736</v>
      </c>
      <c r="F27">
        <f t="shared" si="5"/>
        <v>75.827709621619761</v>
      </c>
      <c r="G27">
        <f t="shared" si="1"/>
        <v>75.827709621619761</v>
      </c>
      <c r="H27">
        <v>55.634999999999998</v>
      </c>
      <c r="I27">
        <f t="shared" si="2"/>
        <v>1.3333333333328312E-2</v>
      </c>
    </row>
    <row r="28" spans="1:9">
      <c r="A28">
        <f t="shared" si="3"/>
        <v>23</v>
      </c>
      <c r="B28">
        <v>23</v>
      </c>
      <c r="C28">
        <v>312969.71299999999</v>
      </c>
      <c r="D28">
        <v>5750550.3360000001</v>
      </c>
      <c r="E28">
        <f t="shared" si="4"/>
        <v>2.4977273668373594</v>
      </c>
      <c r="F28">
        <f t="shared" si="5"/>
        <v>78.325436988457113</v>
      </c>
      <c r="G28">
        <f t="shared" si="1"/>
        <v>78.325436988457113</v>
      </c>
      <c r="H28">
        <v>55.537999999999997</v>
      </c>
      <c r="I28">
        <f t="shared" si="2"/>
        <v>-8.3666666666672995E-2</v>
      </c>
    </row>
    <row r="29" spans="1:9">
      <c r="A29">
        <f t="shared" si="3"/>
        <v>24</v>
      </c>
      <c r="B29">
        <v>24</v>
      </c>
      <c r="C29">
        <v>312968.19699999999</v>
      </c>
      <c r="D29">
        <v>5750551.591</v>
      </c>
      <c r="E29">
        <f t="shared" si="4"/>
        <v>1.9680652935635465</v>
      </c>
      <c r="F29">
        <f t="shared" si="5"/>
        <v>80.293502282020654</v>
      </c>
      <c r="G29">
        <f t="shared" si="1"/>
        <v>80.293502282020654</v>
      </c>
      <c r="H29">
        <v>55.524999999999999</v>
      </c>
      <c r="I29">
        <f t="shared" si="2"/>
        <v>-9.6666666666671119E-2</v>
      </c>
    </row>
    <row r="30" spans="1:9">
      <c r="A30">
        <f t="shared" si="3"/>
        <v>25</v>
      </c>
      <c r="B30">
        <v>25</v>
      </c>
      <c r="C30">
        <v>312967.30800000002</v>
      </c>
      <c r="D30">
        <v>5750552.7580000004</v>
      </c>
      <c r="E30">
        <f t="shared" si="4"/>
        <v>1.4670412403175586</v>
      </c>
      <c r="F30">
        <f t="shared" si="5"/>
        <v>81.76054352233821</v>
      </c>
      <c r="G30">
        <f t="shared" si="1"/>
        <v>81.76054352233821</v>
      </c>
      <c r="H30">
        <v>55.62</v>
      </c>
      <c r="I30">
        <f t="shared" si="2"/>
        <v>-1.6666666666722563E-3</v>
      </c>
    </row>
    <row r="31" spans="1:9">
      <c r="A31">
        <f t="shared" si="3"/>
        <v>26</v>
      </c>
      <c r="B31">
        <v>26</v>
      </c>
      <c r="C31">
        <v>312965.85600000003</v>
      </c>
      <c r="D31">
        <v>5750554.2889999999</v>
      </c>
      <c r="E31">
        <f t="shared" si="4"/>
        <v>2.1100390987894686</v>
      </c>
      <c r="F31">
        <f t="shared" si="5"/>
        <v>83.870582621127681</v>
      </c>
      <c r="G31">
        <f t="shared" si="1"/>
        <v>83.870582621127681</v>
      </c>
      <c r="H31">
        <v>55.656999999999996</v>
      </c>
      <c r="I31">
        <f t="shared" si="2"/>
        <v>3.5333333333326777E-2</v>
      </c>
    </row>
    <row r="32" spans="1:9">
      <c r="A32">
        <f t="shared" si="3"/>
        <v>27</v>
      </c>
      <c r="B32">
        <v>27</v>
      </c>
      <c r="C32">
        <v>312962.20400000003</v>
      </c>
      <c r="D32">
        <v>5750559.7910000002</v>
      </c>
      <c r="E32">
        <f t="shared" si="4"/>
        <v>6.6037192553606481</v>
      </c>
      <c r="F32">
        <f t="shared" si="5"/>
        <v>90.474301876488326</v>
      </c>
      <c r="G32">
        <f t="shared" si="1"/>
        <v>90.474301876488326</v>
      </c>
      <c r="H32">
        <v>55.902000000000001</v>
      </c>
      <c r="I32">
        <f t="shared" si="2"/>
        <v>0.28033333333333132</v>
      </c>
    </row>
    <row r="33" spans="1:9">
      <c r="A33">
        <f t="shared" si="3"/>
        <v>28</v>
      </c>
      <c r="B33">
        <v>28</v>
      </c>
      <c r="C33">
        <v>312959.68</v>
      </c>
      <c r="D33">
        <v>5750562.7810000004</v>
      </c>
      <c r="E33">
        <f t="shared" si="4"/>
        <v>3.9128858917055367</v>
      </c>
      <c r="F33">
        <f t="shared" si="5"/>
        <v>94.387187768193868</v>
      </c>
      <c r="G33">
        <f t="shared" si="1"/>
        <v>94.387187768193868</v>
      </c>
      <c r="H33">
        <v>55.978999999999999</v>
      </c>
      <c r="I33">
        <f t="shared" si="2"/>
        <v>0.35733333333332951</v>
      </c>
    </row>
    <row r="34" spans="1:9">
      <c r="A34">
        <f t="shared" si="3"/>
        <v>29</v>
      </c>
      <c r="B34">
        <v>29</v>
      </c>
      <c r="C34">
        <v>312956.34600000002</v>
      </c>
      <c r="D34">
        <v>5750566.2829999998</v>
      </c>
      <c r="E34">
        <f t="shared" si="4"/>
        <v>4.8352414619743778</v>
      </c>
      <c r="F34">
        <f t="shared" si="5"/>
        <v>99.222429230168245</v>
      </c>
      <c r="G34">
        <f t="shared" si="1"/>
        <v>99.222429230168245</v>
      </c>
      <c r="H34">
        <v>56.015999999999998</v>
      </c>
      <c r="I34">
        <f t="shared" si="2"/>
        <v>0.39433333333332854</v>
      </c>
    </row>
    <row r="35" spans="1:9">
      <c r="A35">
        <f t="shared" si="3"/>
        <v>30</v>
      </c>
      <c r="B35">
        <v>30</v>
      </c>
      <c r="C35">
        <v>312955.34700000001</v>
      </c>
      <c r="D35">
        <v>5750567.449</v>
      </c>
      <c r="E35">
        <f t="shared" si="4"/>
        <v>1.5354338150798026</v>
      </c>
      <c r="F35">
        <f t="shared" si="5"/>
        <v>100.75786304524804</v>
      </c>
      <c r="G35">
        <f t="shared" si="1"/>
        <v>100.75786304524804</v>
      </c>
      <c r="H35">
        <v>56.002000000000002</v>
      </c>
      <c r="I35">
        <f t="shared" si="2"/>
        <v>0.38033333333333275</v>
      </c>
    </row>
    <row r="36" spans="1:9">
      <c r="A36">
        <f t="shared" si="3"/>
        <v>31</v>
      </c>
      <c r="B36">
        <v>31</v>
      </c>
      <c r="C36">
        <v>312953.35700000002</v>
      </c>
      <c r="D36">
        <v>5750570.2800000003</v>
      </c>
      <c r="E36">
        <f t="shared" si="4"/>
        <v>3.4604423129583965</v>
      </c>
      <c r="F36">
        <f t="shared" si="5"/>
        <v>104.21830535820644</v>
      </c>
      <c r="G36">
        <f t="shared" si="1"/>
        <v>104.21830535820644</v>
      </c>
      <c r="H36">
        <v>55.963999999999999</v>
      </c>
      <c r="I36">
        <f t="shared" si="2"/>
        <v>0.34233333333332894</v>
      </c>
    </row>
    <row r="37" spans="1:9">
      <c r="A37" t="s">
        <v>480</v>
      </c>
      <c r="B37">
        <v>32</v>
      </c>
      <c r="C37">
        <v>312952.40600000002</v>
      </c>
      <c r="D37">
        <v>5750571.767</v>
      </c>
      <c r="E37">
        <f t="shared" si="4"/>
        <v>1.7650977307798235</v>
      </c>
      <c r="F37">
        <f t="shared" si="5"/>
        <v>105.98340308898626</v>
      </c>
      <c r="G37">
        <f t="shared" si="1"/>
        <v>105.98340308898626</v>
      </c>
      <c r="H37">
        <v>56.078000000000003</v>
      </c>
      <c r="I37">
        <f t="shared" si="2"/>
        <v>0.45633333333333326</v>
      </c>
    </row>
    <row r="38" spans="1:9">
      <c r="A38">
        <f t="shared" si="3"/>
        <v>33</v>
      </c>
      <c r="B38">
        <v>33</v>
      </c>
      <c r="C38">
        <v>312951.08299999998</v>
      </c>
      <c r="D38">
        <v>5750573.4620000003</v>
      </c>
      <c r="E38">
        <f t="shared" si="4"/>
        <v>2.1501985957343059</v>
      </c>
      <c r="F38">
        <f t="shared" si="5"/>
        <v>108.13360168472057</v>
      </c>
      <c r="G38">
        <f t="shared" si="1"/>
        <v>108.13360168472057</v>
      </c>
      <c r="H38">
        <v>56.095999999999997</v>
      </c>
      <c r="I38">
        <f t="shared" si="2"/>
        <v>0.47433333333332683</v>
      </c>
    </row>
    <row r="39" spans="1:9">
      <c r="A39">
        <f t="shared" si="3"/>
        <v>34</v>
      </c>
      <c r="B39">
        <v>34</v>
      </c>
      <c r="C39">
        <v>312949.53000000003</v>
      </c>
      <c r="D39">
        <v>5750575.8770000003</v>
      </c>
      <c r="E39">
        <f t="shared" si="4"/>
        <v>2.8712425881565591</v>
      </c>
      <c r="F39">
        <f t="shared" si="5"/>
        <v>111.00484427287714</v>
      </c>
      <c r="G39">
        <f t="shared" si="1"/>
        <v>111.00484427287714</v>
      </c>
      <c r="H39">
        <v>56.5</v>
      </c>
      <c r="I39">
        <f t="shared" si="2"/>
        <v>0.8783333333333303</v>
      </c>
    </row>
    <row r="40" spans="1:9">
      <c r="A40">
        <f t="shared" si="3"/>
        <v>35</v>
      </c>
      <c r="B40">
        <v>35</v>
      </c>
      <c r="C40">
        <v>312948.408</v>
      </c>
      <c r="D40">
        <v>5750577.8140000002</v>
      </c>
      <c r="E40">
        <f t="shared" si="4"/>
        <v>2.2384934665427556</v>
      </c>
      <c r="F40">
        <f t="shared" si="5"/>
        <v>113.24333773941989</v>
      </c>
      <c r="G40">
        <f t="shared" si="1"/>
        <v>113.24333773941989</v>
      </c>
      <c r="H40">
        <v>56.713000000000001</v>
      </c>
      <c r="I40">
        <f t="shared" si="2"/>
        <v>1.0913333333333313</v>
      </c>
    </row>
    <row r="41" spans="1:9">
      <c r="A41">
        <f t="shared" si="3"/>
        <v>36</v>
      </c>
      <c r="B41">
        <v>36</v>
      </c>
      <c r="C41">
        <v>312944.72499999998</v>
      </c>
      <c r="D41">
        <v>5750585.7790000001</v>
      </c>
      <c r="E41">
        <f t="shared" si="4"/>
        <v>8.77528996659181</v>
      </c>
      <c r="F41">
        <f t="shared" si="5"/>
        <v>122.0186277060117</v>
      </c>
      <c r="G41">
        <f t="shared" si="1"/>
        <v>122.0186277060117</v>
      </c>
      <c r="H41">
        <v>56.774000000000001</v>
      </c>
      <c r="I41">
        <f t="shared" si="2"/>
        <v>1.1523333333333312</v>
      </c>
    </row>
    <row r="42" spans="1:9">
      <c r="A42">
        <f t="shared" si="3"/>
        <v>37</v>
      </c>
      <c r="B42">
        <v>37</v>
      </c>
      <c r="C42">
        <v>312941.51500000001</v>
      </c>
      <c r="D42">
        <v>5750592.3849999998</v>
      </c>
      <c r="E42">
        <f t="shared" si="4"/>
        <v>7.3446127192336048</v>
      </c>
      <c r="F42">
        <f t="shared" si="5"/>
        <v>129.36324042524529</v>
      </c>
      <c r="G42">
        <f t="shared" si="1"/>
        <v>129.36324042524529</v>
      </c>
      <c r="H42">
        <v>56.698</v>
      </c>
      <c r="I42">
        <f t="shared" si="2"/>
        <v>1.0763333333333307</v>
      </c>
    </row>
    <row r="43" spans="1:9">
      <c r="A43">
        <f t="shared" si="3"/>
        <v>38</v>
      </c>
      <c r="B43">
        <v>38</v>
      </c>
      <c r="C43">
        <v>312937.288</v>
      </c>
      <c r="D43">
        <v>5750601.0480000004</v>
      </c>
      <c r="E43">
        <f t="shared" si="4"/>
        <v>9.6392477928112097</v>
      </c>
      <c r="F43">
        <f t="shared" si="5"/>
        <v>139.0024882180565</v>
      </c>
      <c r="G43">
        <f t="shared" si="1"/>
        <v>139.0024882180565</v>
      </c>
      <c r="H43">
        <v>56.470999999999997</v>
      </c>
      <c r="I43">
        <f t="shared" si="2"/>
        <v>0.84933333333332683</v>
      </c>
    </row>
    <row r="44" spans="1:9">
      <c r="A44">
        <f t="shared" si="3"/>
        <v>39</v>
      </c>
      <c r="B44">
        <v>39</v>
      </c>
      <c r="C44">
        <v>312932.70299999998</v>
      </c>
      <c r="D44">
        <v>5750608.8669999996</v>
      </c>
      <c r="E44">
        <f t="shared" si="4"/>
        <v>9.0641594198097231</v>
      </c>
      <c r="F44">
        <f t="shared" si="5"/>
        <v>148.06664763786623</v>
      </c>
      <c r="G44">
        <f t="shared" si="1"/>
        <v>148.06664763786623</v>
      </c>
      <c r="H44">
        <v>56.356000000000002</v>
      </c>
      <c r="I44">
        <f t="shared" si="2"/>
        <v>0.73433333333333195</v>
      </c>
    </row>
    <row r="45" spans="1:9">
      <c r="A45">
        <f t="shared" si="3"/>
        <v>40</v>
      </c>
      <c r="B45">
        <v>40</v>
      </c>
      <c r="C45">
        <v>312930.60700000002</v>
      </c>
      <c r="D45">
        <v>5750612.7249999996</v>
      </c>
      <c r="E45">
        <f t="shared" si="4"/>
        <v>4.3906013255470455</v>
      </c>
      <c r="F45">
        <f t="shared" si="5"/>
        <v>152.45724896341326</v>
      </c>
      <c r="G45">
        <f t="shared" si="1"/>
        <v>152.45724896341326</v>
      </c>
      <c r="H45">
        <v>56.034999999999997</v>
      </c>
      <c r="I45">
        <f t="shared" si="2"/>
        <v>0.41333333333332689</v>
      </c>
    </row>
    <row r="46" spans="1:9">
      <c r="A46">
        <f t="shared" si="3"/>
        <v>41</v>
      </c>
      <c r="B46">
        <v>41</v>
      </c>
      <c r="C46">
        <v>312927.609</v>
      </c>
      <c r="D46">
        <v>5750617.9419999998</v>
      </c>
      <c r="E46">
        <f t="shared" si="4"/>
        <v>6.0170668104978011</v>
      </c>
      <c r="F46">
        <f t="shared" si="5"/>
        <v>158.47431577391106</v>
      </c>
      <c r="G46">
        <f t="shared" si="1"/>
        <v>158.47431577391106</v>
      </c>
      <c r="H46">
        <v>55.939</v>
      </c>
      <c r="I46">
        <f t="shared" si="2"/>
        <v>0.31733333333333036</v>
      </c>
    </row>
    <row r="47" spans="1:9">
      <c r="A47">
        <f t="shared" si="3"/>
        <v>42</v>
      </c>
      <c r="B47">
        <v>42</v>
      </c>
      <c r="C47">
        <v>312924.01400000002</v>
      </c>
      <c r="D47">
        <v>5750623.5379999997</v>
      </c>
      <c r="E47">
        <f t="shared" si="4"/>
        <v>6.651258602604103</v>
      </c>
      <c r="F47">
        <f t="shared" si="5"/>
        <v>165.12557437651517</v>
      </c>
      <c r="G47">
        <f t="shared" si="1"/>
        <v>165.12557437651517</v>
      </c>
      <c r="H47">
        <v>55.878</v>
      </c>
      <c r="I47">
        <f t="shared" si="2"/>
        <v>0.25633333333333042</v>
      </c>
    </row>
    <row r="48" spans="1:9">
      <c r="A48">
        <f t="shared" si="3"/>
        <v>43</v>
      </c>
      <c r="B48">
        <v>43</v>
      </c>
      <c r="C48">
        <v>312920.12400000001</v>
      </c>
      <c r="D48">
        <v>5750628.7460000003</v>
      </c>
      <c r="E48">
        <f t="shared" si="4"/>
        <v>6.5004126027512044</v>
      </c>
      <c r="F48">
        <f t="shared" si="5"/>
        <v>171.62598697926637</v>
      </c>
      <c r="G48">
        <f t="shared" si="1"/>
        <v>171.62598697926637</v>
      </c>
      <c r="H48">
        <v>55.747999999999998</v>
      </c>
      <c r="I48">
        <f t="shared" si="2"/>
        <v>0.12633333333332786</v>
      </c>
    </row>
    <row r="49" spans="1:9">
      <c r="A49">
        <f t="shared" si="3"/>
        <v>44</v>
      </c>
      <c r="B49">
        <v>44</v>
      </c>
      <c r="C49">
        <v>312919.228</v>
      </c>
      <c r="D49">
        <v>5750630.3949999996</v>
      </c>
      <c r="E49">
        <f t="shared" si="4"/>
        <v>1.8767037586232678</v>
      </c>
      <c r="F49">
        <f t="shared" si="5"/>
        <v>173.50269073788965</v>
      </c>
      <c r="G49">
        <f t="shared" si="1"/>
        <v>173.50269073788965</v>
      </c>
      <c r="H49">
        <v>55.954000000000001</v>
      </c>
      <c r="I49">
        <f t="shared" si="2"/>
        <v>0.33233333333333093</v>
      </c>
    </row>
    <row r="50" spans="1:9">
      <c r="A50">
        <f t="shared" si="3"/>
        <v>45</v>
      </c>
      <c r="B50">
        <v>45</v>
      </c>
      <c r="C50">
        <v>312918.10100000002</v>
      </c>
      <c r="D50">
        <v>5750632.7539999997</v>
      </c>
      <c r="E50">
        <f t="shared" si="4"/>
        <v>2.614385205121887</v>
      </c>
      <c r="F50">
        <f t="shared" si="5"/>
        <v>176.11707594301154</v>
      </c>
      <c r="G50">
        <f t="shared" si="1"/>
        <v>176.11707594301154</v>
      </c>
      <c r="H50">
        <v>55.491999999999997</v>
      </c>
      <c r="I50">
        <f t="shared" si="2"/>
        <v>-0.12966666666667237</v>
      </c>
    </row>
    <row r="51" spans="1:9">
      <c r="A51">
        <f t="shared" si="3"/>
        <v>46</v>
      </c>
      <c r="B51">
        <v>46</v>
      </c>
      <c r="C51">
        <v>312915.81800000003</v>
      </c>
      <c r="D51">
        <v>5750636.7630000003</v>
      </c>
      <c r="E51">
        <f t="shared" si="4"/>
        <v>4.6134769972702578</v>
      </c>
      <c r="F51">
        <f t="shared" si="5"/>
        <v>180.7305529402818</v>
      </c>
      <c r="G51">
        <f t="shared" si="1"/>
        <v>180.7305529402818</v>
      </c>
      <c r="H51">
        <v>55.122</v>
      </c>
      <c r="I51">
        <f t="shared" si="2"/>
        <v>-0.49966666666666981</v>
      </c>
    </row>
    <row r="52" spans="1:9">
      <c r="A52">
        <f t="shared" si="3"/>
        <v>47</v>
      </c>
      <c r="B52">
        <v>47</v>
      </c>
      <c r="C52">
        <v>312913.44699999999</v>
      </c>
      <c r="D52">
        <v>5750641.6440000003</v>
      </c>
      <c r="E52">
        <f t="shared" si="4"/>
        <v>5.4263986216193407</v>
      </c>
      <c r="F52">
        <f t="shared" si="5"/>
        <v>186.15695156190114</v>
      </c>
      <c r="G52">
        <f t="shared" si="1"/>
        <v>186.15695156190114</v>
      </c>
      <c r="H52">
        <v>55.509</v>
      </c>
      <c r="I52">
        <f t="shared" si="2"/>
        <v>-0.11266666666666936</v>
      </c>
    </row>
    <row r="53" spans="1:9">
      <c r="A53">
        <f t="shared" si="3"/>
        <v>48</v>
      </c>
      <c r="B53">
        <v>48</v>
      </c>
      <c r="C53">
        <v>312911.65899999999</v>
      </c>
      <c r="D53">
        <v>5750645.5810000002</v>
      </c>
      <c r="E53">
        <f t="shared" si="4"/>
        <v>4.3239927149980648</v>
      </c>
      <c r="F53">
        <f t="shared" si="5"/>
        <v>190.48094427689921</v>
      </c>
      <c r="G53">
        <f t="shared" si="1"/>
        <v>190.48094427689921</v>
      </c>
      <c r="H53">
        <v>55.862000000000002</v>
      </c>
      <c r="I53">
        <f t="shared" si="2"/>
        <v>0.24033333333333218</v>
      </c>
    </row>
    <row r="54" spans="1:9">
      <c r="A54">
        <f t="shared" si="3"/>
        <v>49</v>
      </c>
      <c r="B54">
        <v>49</v>
      </c>
      <c r="C54">
        <v>312908.58600000001</v>
      </c>
      <c r="D54">
        <v>5750651.0949999997</v>
      </c>
      <c r="E54">
        <f t="shared" si="4"/>
        <v>6.3124896035035496</v>
      </c>
      <c r="F54">
        <f t="shared" si="5"/>
        <v>196.79343388040274</v>
      </c>
      <c r="G54">
        <f t="shared" si="1"/>
        <v>196.79343388040274</v>
      </c>
      <c r="H54">
        <v>56.246000000000002</v>
      </c>
      <c r="I54">
        <f t="shared" si="2"/>
        <v>0.62433333333333252</v>
      </c>
    </row>
    <row r="55" spans="1:9">
      <c r="A55">
        <f t="shared" si="3"/>
        <v>50</v>
      </c>
      <c r="B55">
        <v>50</v>
      </c>
      <c r="C55">
        <v>312904.05699999997</v>
      </c>
      <c r="D55">
        <v>5750658.9029999999</v>
      </c>
      <c r="E55">
        <f t="shared" si="4"/>
        <v>9.0264447598916338</v>
      </c>
      <c r="F55">
        <f t="shared" si="5"/>
        <v>205.81987864029438</v>
      </c>
      <c r="G55">
        <f t="shared" si="1"/>
        <v>205.81987864029438</v>
      </c>
      <c r="H55">
        <v>56.768999999999998</v>
      </c>
      <c r="I55">
        <f t="shared" si="2"/>
        <v>1.1473333333333287</v>
      </c>
    </row>
    <row r="56" spans="1:9">
      <c r="A56">
        <f t="shared" si="3"/>
        <v>51</v>
      </c>
      <c r="B56">
        <v>51</v>
      </c>
      <c r="C56">
        <v>312899.00199999998</v>
      </c>
      <c r="D56">
        <v>5750666.7510000002</v>
      </c>
      <c r="E56">
        <f t="shared" si="4"/>
        <v>9.3351019814223051</v>
      </c>
      <c r="F56">
        <f t="shared" si="5"/>
        <v>215.15498062171667</v>
      </c>
      <c r="G56">
        <f t="shared" si="1"/>
        <v>215.15498062171667</v>
      </c>
      <c r="H56">
        <v>56.646999999999998</v>
      </c>
      <c r="I56">
        <f t="shared" si="2"/>
        <v>1.0253333333333288</v>
      </c>
    </row>
    <row r="57" spans="1:9">
      <c r="A57">
        <f t="shared" si="3"/>
        <v>52</v>
      </c>
      <c r="B57">
        <v>52</v>
      </c>
      <c r="C57">
        <v>312893.24</v>
      </c>
      <c r="D57">
        <v>5750679.2340000002</v>
      </c>
      <c r="E57">
        <f t="shared" si="4"/>
        <v>13.748670226609063</v>
      </c>
      <c r="F57">
        <f t="shared" si="5"/>
        <v>228.90365084832573</v>
      </c>
      <c r="G57">
        <f t="shared" si="1"/>
        <v>228.90365084832573</v>
      </c>
      <c r="H57">
        <v>57.037999999999997</v>
      </c>
      <c r="I57">
        <f t="shared" si="2"/>
        <v>1.416333333333327</v>
      </c>
    </row>
    <row r="58" spans="1:9">
      <c r="A58">
        <f t="shared" si="3"/>
        <v>53</v>
      </c>
      <c r="B58">
        <v>53</v>
      </c>
      <c r="C58">
        <v>312887.82</v>
      </c>
      <c r="D58">
        <v>5750688.4189999998</v>
      </c>
      <c r="E58">
        <f t="shared" si="4"/>
        <v>10.66492498765442</v>
      </c>
      <c r="F58">
        <f t="shared" si="5"/>
        <v>239.56857583598014</v>
      </c>
      <c r="G58">
        <f t="shared" si="1"/>
        <v>239.56857583598014</v>
      </c>
      <c r="H58">
        <v>56.947000000000003</v>
      </c>
      <c r="I58">
        <f t="shared" si="2"/>
        <v>1.325333333333333</v>
      </c>
    </row>
    <row r="59" spans="1:9">
      <c r="A59">
        <f t="shared" si="3"/>
        <v>54</v>
      </c>
      <c r="B59">
        <v>54</v>
      </c>
      <c r="C59">
        <v>312887.43599999999</v>
      </c>
      <c r="D59">
        <v>5750692.1299999999</v>
      </c>
      <c r="E59">
        <f t="shared" si="4"/>
        <v>3.7308145224542386</v>
      </c>
      <c r="F59">
        <f t="shared" si="5"/>
        <v>243.29939035843438</v>
      </c>
      <c r="G59">
        <f t="shared" si="1"/>
        <v>243.29939035843438</v>
      </c>
      <c r="H59">
        <v>56.863</v>
      </c>
      <c r="I59">
        <f t="shared" si="2"/>
        <v>1.2413333333333298</v>
      </c>
    </row>
    <row r="60" spans="1:9">
      <c r="A60">
        <f t="shared" si="3"/>
        <v>55</v>
      </c>
      <c r="B60">
        <v>55</v>
      </c>
      <c r="C60">
        <v>312886.27500000002</v>
      </c>
      <c r="D60">
        <v>5750696.0489999996</v>
      </c>
      <c r="E60">
        <f t="shared" si="4"/>
        <v>4.087356358093448</v>
      </c>
      <c r="F60">
        <f t="shared" si="5"/>
        <v>247.38674671652782</v>
      </c>
      <c r="G60">
        <f t="shared" si="1"/>
        <v>247.38674671652782</v>
      </c>
      <c r="H60">
        <v>55.941000000000003</v>
      </c>
      <c r="I60">
        <f t="shared" si="2"/>
        <v>0.3193333333333328</v>
      </c>
    </row>
    <row r="61" spans="1:9">
      <c r="A61">
        <f t="shared" si="3"/>
        <v>56</v>
      </c>
      <c r="B61">
        <v>56</v>
      </c>
      <c r="C61">
        <v>312884.83799999999</v>
      </c>
      <c r="D61">
        <v>5750698.3389999997</v>
      </c>
      <c r="E61">
        <f t="shared" si="4"/>
        <v>2.7035289900923298</v>
      </c>
      <c r="F61">
        <f t="shared" si="5"/>
        <v>250.09027570662016</v>
      </c>
      <c r="G61">
        <f t="shared" si="1"/>
        <v>250.09027570662016</v>
      </c>
      <c r="H61">
        <v>55.664000000000001</v>
      </c>
      <c r="I61">
        <f t="shared" si="2"/>
        <v>4.233333333333178E-2</v>
      </c>
    </row>
    <row r="62" spans="1:9">
      <c r="A62">
        <f t="shared" si="3"/>
        <v>57</v>
      </c>
      <c r="B62">
        <v>57</v>
      </c>
      <c r="C62">
        <v>312884.34100000001</v>
      </c>
      <c r="D62">
        <v>5750702.1639999999</v>
      </c>
      <c r="E62">
        <f t="shared" si="4"/>
        <v>3.857153613922967</v>
      </c>
      <c r="F62">
        <f t="shared" si="5"/>
        <v>253.94742932054314</v>
      </c>
      <c r="G62">
        <f t="shared" si="1"/>
        <v>253.94742932054314</v>
      </c>
      <c r="H62">
        <v>56.255000000000003</v>
      </c>
      <c r="I62">
        <f t="shared" si="2"/>
        <v>0.63333333333333286</v>
      </c>
    </row>
    <row r="63" spans="1:9">
      <c r="A63">
        <f t="shared" si="3"/>
        <v>58</v>
      </c>
      <c r="B63">
        <v>58</v>
      </c>
      <c r="C63">
        <v>312883.549</v>
      </c>
      <c r="D63">
        <v>5750703.5729999999</v>
      </c>
      <c r="E63">
        <f t="shared" si="4"/>
        <v>1.6163369079443455</v>
      </c>
      <c r="F63">
        <f t="shared" si="5"/>
        <v>255.56376622848748</v>
      </c>
      <c r="G63">
        <f t="shared" si="1"/>
        <v>255.56376622848748</v>
      </c>
      <c r="H63">
        <v>56.417999999999999</v>
      </c>
      <c r="I63">
        <f t="shared" si="2"/>
        <v>0.79633333333332956</v>
      </c>
    </row>
    <row r="64" spans="1:9">
      <c r="A64">
        <f t="shared" si="3"/>
        <v>59</v>
      </c>
      <c r="B64">
        <v>59</v>
      </c>
      <c r="C64">
        <v>312883.05599999998</v>
      </c>
      <c r="D64">
        <v>5750705.176</v>
      </c>
      <c r="E64">
        <f t="shared" si="4"/>
        <v>1.6770980890808724</v>
      </c>
      <c r="F64">
        <f t="shared" si="5"/>
        <v>257.24086431756837</v>
      </c>
      <c r="G64">
        <f t="shared" si="1"/>
        <v>257.24086431756837</v>
      </c>
      <c r="H64">
        <v>55.414999999999999</v>
      </c>
      <c r="I64">
        <f t="shared" si="2"/>
        <v>-0.20666666666667055</v>
      </c>
    </row>
    <row r="65" spans="1:9">
      <c r="A65">
        <f t="shared" si="3"/>
        <v>60</v>
      </c>
      <c r="B65">
        <v>60</v>
      </c>
      <c r="C65">
        <v>312882.76899999997</v>
      </c>
      <c r="D65">
        <v>5750705.9270000001</v>
      </c>
      <c r="E65">
        <f t="shared" si="4"/>
        <v>0.80397139268298101</v>
      </c>
      <c r="F65">
        <f t="shared" si="5"/>
        <v>258.04483571025133</v>
      </c>
      <c r="G65">
        <f t="shared" si="1"/>
        <v>258.04483571025133</v>
      </c>
      <c r="H65">
        <v>55.174999999999997</v>
      </c>
      <c r="I65">
        <f t="shared" si="2"/>
        <v>-0.44666666666667254</v>
      </c>
    </row>
    <row r="66" spans="1:9">
      <c r="A66">
        <f t="shared" si="3"/>
        <v>61</v>
      </c>
      <c r="B66">
        <v>61</v>
      </c>
      <c r="C66">
        <v>312882.696</v>
      </c>
      <c r="D66">
        <v>5750707.9189999998</v>
      </c>
      <c r="E66">
        <f t="shared" si="4"/>
        <v>1.9933371512321969</v>
      </c>
      <c r="F66">
        <f t="shared" si="5"/>
        <v>260.03817286148353</v>
      </c>
      <c r="G66">
        <f t="shared" si="1"/>
        <v>260.03817286148353</v>
      </c>
      <c r="H66">
        <v>55.707000000000001</v>
      </c>
      <c r="I66">
        <f t="shared" si="2"/>
        <v>8.5333333333331041E-2</v>
      </c>
    </row>
    <row r="67" spans="1:9">
      <c r="A67">
        <f t="shared" si="3"/>
        <v>62</v>
      </c>
      <c r="B67">
        <v>62</v>
      </c>
      <c r="C67">
        <v>312882.783</v>
      </c>
      <c r="D67">
        <v>5750711.6919999998</v>
      </c>
      <c r="E67">
        <f t="shared" si="4"/>
        <v>3.7740029147229408</v>
      </c>
      <c r="F67">
        <f t="shared" si="5"/>
        <v>263.81217577620646</v>
      </c>
      <c r="G67">
        <f t="shared" si="1"/>
        <v>263.81217577620646</v>
      </c>
      <c r="H67">
        <v>55.991999999999997</v>
      </c>
      <c r="I67">
        <f t="shared" si="2"/>
        <v>0.37033333333332763</v>
      </c>
    </row>
    <row r="68" spans="1:9">
      <c r="A68">
        <f t="shared" si="3"/>
        <v>63</v>
      </c>
      <c r="B68">
        <v>63</v>
      </c>
      <c r="C68">
        <v>312882.745</v>
      </c>
      <c r="D68">
        <v>5750712.0480000004</v>
      </c>
      <c r="E68">
        <f t="shared" si="4"/>
        <v>0.35802234627887419</v>
      </c>
      <c r="F68">
        <f t="shared" si="5"/>
        <v>264.17019812248532</v>
      </c>
      <c r="G68">
        <f t="shared" si="1"/>
        <v>264.17019812248532</v>
      </c>
      <c r="H68">
        <v>56.447000000000003</v>
      </c>
      <c r="I68">
        <f t="shared" si="2"/>
        <v>0.82533333333333303</v>
      </c>
    </row>
    <row r="69" spans="1:9">
      <c r="A69">
        <f t="shared" si="3"/>
        <v>64</v>
      </c>
      <c r="B69">
        <v>64</v>
      </c>
      <c r="C69">
        <v>312882.473</v>
      </c>
      <c r="D69">
        <v>5750712.7630000003</v>
      </c>
      <c r="E69">
        <f t="shared" si="4"/>
        <v>0.76498954227191462</v>
      </c>
      <c r="F69">
        <f t="shared" si="5"/>
        <v>264.93518766475722</v>
      </c>
      <c r="G69">
        <f t="shared" ref="G69:G72" si="6">F69</f>
        <v>264.93518766475722</v>
      </c>
      <c r="H69">
        <v>56.517000000000003</v>
      </c>
      <c r="I69">
        <f t="shared" si="2"/>
        <v>0.89533333333333331</v>
      </c>
    </row>
    <row r="70" spans="1:9">
      <c r="A70">
        <f t="shared" si="3"/>
        <v>65</v>
      </c>
      <c r="B70">
        <v>65</v>
      </c>
      <c r="C70">
        <v>312882.51899999997</v>
      </c>
      <c r="D70">
        <v>5750713.3279999997</v>
      </c>
      <c r="E70">
        <f t="shared" si="4"/>
        <v>0.56686947299018875</v>
      </c>
      <c r="F70">
        <f t="shared" si="5"/>
        <v>265.50205713774739</v>
      </c>
      <c r="G70">
        <f t="shared" si="6"/>
        <v>265.50205713774739</v>
      </c>
      <c r="H70">
        <v>56.481000000000002</v>
      </c>
      <c r="I70">
        <f t="shared" si="2"/>
        <v>0.85933333333333195</v>
      </c>
    </row>
    <row r="71" spans="1:9">
      <c r="A71" t="str">
        <f t="shared" ref="A71:A72" si="7">B71</f>
        <v>estimate</v>
      </c>
      <c r="B71" t="s">
        <v>471</v>
      </c>
      <c r="C71" t="s">
        <v>471</v>
      </c>
      <c r="D71" t="s">
        <v>471</v>
      </c>
      <c r="E71">
        <v>3</v>
      </c>
      <c r="F71">
        <f t="shared" ref="F71" si="8">E71+F70</f>
        <v>268.50205713774739</v>
      </c>
      <c r="G71">
        <f t="shared" si="6"/>
        <v>268.50205713774739</v>
      </c>
      <c r="H71" t="s">
        <v>471</v>
      </c>
      <c r="I71">
        <v>5</v>
      </c>
    </row>
    <row r="72" spans="1:9">
      <c r="A72" t="str">
        <f t="shared" si="7"/>
        <v>estimate</v>
      </c>
      <c r="B72" t="s">
        <v>471</v>
      </c>
      <c r="C72" t="s">
        <v>471</v>
      </c>
      <c r="D72" t="s">
        <v>471</v>
      </c>
      <c r="E72">
        <v>5</v>
      </c>
      <c r="F72">
        <f t="shared" ref="F72" si="9">E72+F71</f>
        <v>273.50205713774739</v>
      </c>
      <c r="G72">
        <f t="shared" si="6"/>
        <v>273.50205713774739</v>
      </c>
      <c r="H72" t="s">
        <v>471</v>
      </c>
      <c r="I72">
        <v>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66"/>
  <sheetViews>
    <sheetView workbookViewId="0">
      <selection sqref="A1:D2"/>
    </sheetView>
  </sheetViews>
  <sheetFormatPr defaultRowHeight="15"/>
  <sheetData>
    <row r="1" spans="1:4">
      <c r="A1" t="s">
        <v>467</v>
      </c>
      <c r="B1">
        <v>312905.57799999998</v>
      </c>
      <c r="C1">
        <v>5750675.7560000001</v>
      </c>
      <c r="D1">
        <v>57.22</v>
      </c>
    </row>
    <row r="2" spans="1:4">
      <c r="A2">
        <v>1</v>
      </c>
      <c r="B2">
        <v>1</v>
      </c>
      <c r="C2">
        <v>1</v>
      </c>
      <c r="D2">
        <v>1</v>
      </c>
    </row>
    <row r="3" spans="1:4">
      <c r="A3">
        <v>2</v>
      </c>
      <c r="B3">
        <v>313015.337</v>
      </c>
      <c r="C3">
        <v>5750497.2709999997</v>
      </c>
      <c r="D3">
        <v>54.393999999999998</v>
      </c>
    </row>
    <row r="4" spans="1:4">
      <c r="A4">
        <v>3</v>
      </c>
      <c r="B4">
        <v>313014.304</v>
      </c>
      <c r="C4">
        <v>5750498.5120000001</v>
      </c>
      <c r="D4">
        <v>55.152000000000001</v>
      </c>
    </row>
    <row r="5" spans="1:4">
      <c r="A5">
        <v>4</v>
      </c>
      <c r="B5">
        <v>313013.37900000002</v>
      </c>
      <c r="C5">
        <v>5750500.2209999999</v>
      </c>
      <c r="D5">
        <v>55.417999999999999</v>
      </c>
    </row>
    <row r="6" spans="1:4">
      <c r="A6">
        <v>5</v>
      </c>
      <c r="B6">
        <v>313008.02799999999</v>
      </c>
      <c r="C6">
        <v>5750508.5219999999</v>
      </c>
      <c r="D6">
        <v>55.875</v>
      </c>
    </row>
    <row r="7" spans="1:4">
      <c r="A7">
        <v>6</v>
      </c>
      <c r="B7">
        <v>312999.52299999999</v>
      </c>
      <c r="C7">
        <v>5750518.0269999998</v>
      </c>
      <c r="D7">
        <v>56.06</v>
      </c>
    </row>
    <row r="8" spans="1:4">
      <c r="A8">
        <v>7</v>
      </c>
      <c r="B8">
        <v>312996.65899999999</v>
      </c>
      <c r="C8">
        <v>5750521.6679999996</v>
      </c>
      <c r="D8">
        <v>55.97</v>
      </c>
    </row>
    <row r="9" spans="1:4">
      <c r="A9">
        <v>8</v>
      </c>
      <c r="B9">
        <v>312994.402</v>
      </c>
      <c r="C9">
        <v>5750523.9139999999</v>
      </c>
      <c r="D9">
        <v>55.66</v>
      </c>
    </row>
    <row r="10" spans="1:4">
      <c r="A10">
        <v>9</v>
      </c>
      <c r="B10">
        <v>312992.28399999999</v>
      </c>
      <c r="C10">
        <v>5750526.0999999996</v>
      </c>
      <c r="D10">
        <v>55.372999999999998</v>
      </c>
    </row>
    <row r="11" spans="1:4">
      <c r="A11">
        <v>10</v>
      </c>
      <c r="B11">
        <v>312990.62400000001</v>
      </c>
      <c r="C11">
        <v>5750527.7520000003</v>
      </c>
      <c r="D11">
        <v>55.301000000000002</v>
      </c>
    </row>
    <row r="12" spans="1:4">
      <c r="A12">
        <v>11</v>
      </c>
      <c r="B12">
        <v>312989.66200000001</v>
      </c>
      <c r="C12">
        <v>5750528.6710000001</v>
      </c>
      <c r="D12">
        <v>55.335000000000001</v>
      </c>
    </row>
    <row r="13" spans="1:4">
      <c r="A13">
        <v>12</v>
      </c>
      <c r="B13">
        <v>312988.71999999997</v>
      </c>
      <c r="C13">
        <v>5750529.568</v>
      </c>
      <c r="D13">
        <v>55.424999999999997</v>
      </c>
    </row>
    <row r="14" spans="1:4">
      <c r="A14">
        <v>13</v>
      </c>
      <c r="B14">
        <v>312988.05800000002</v>
      </c>
      <c r="C14">
        <v>5750530.4879999999</v>
      </c>
      <c r="D14">
        <v>55.66</v>
      </c>
    </row>
    <row r="15" spans="1:4">
      <c r="A15">
        <v>14</v>
      </c>
      <c r="B15">
        <v>312981.73300000001</v>
      </c>
      <c r="C15">
        <v>5750538.0939999996</v>
      </c>
      <c r="D15">
        <v>55.945999999999998</v>
      </c>
    </row>
    <row r="16" spans="1:4">
      <c r="A16">
        <v>15</v>
      </c>
      <c r="B16">
        <v>312980.53100000002</v>
      </c>
      <c r="C16">
        <v>5750539.3830000004</v>
      </c>
      <c r="D16">
        <v>55.886000000000003</v>
      </c>
    </row>
    <row r="17" spans="1:4">
      <c r="A17">
        <v>16</v>
      </c>
      <c r="B17">
        <v>312979.90700000001</v>
      </c>
      <c r="C17">
        <v>5750539.8710000003</v>
      </c>
      <c r="D17">
        <v>55.773000000000003</v>
      </c>
    </row>
    <row r="18" spans="1:4">
      <c r="A18">
        <v>17</v>
      </c>
      <c r="B18">
        <v>312978.68800000002</v>
      </c>
      <c r="C18">
        <v>5750540.6869999999</v>
      </c>
      <c r="D18">
        <v>55.72</v>
      </c>
    </row>
    <row r="19" spans="1:4">
      <c r="A19">
        <v>18</v>
      </c>
      <c r="B19">
        <v>312978.25900000002</v>
      </c>
      <c r="C19">
        <v>5750541.335</v>
      </c>
      <c r="D19">
        <v>55.704000000000001</v>
      </c>
    </row>
    <row r="20" spans="1:4">
      <c r="A20">
        <v>19</v>
      </c>
      <c r="B20">
        <v>312975.37800000003</v>
      </c>
      <c r="C20">
        <v>5750543.7570000002</v>
      </c>
      <c r="D20">
        <v>55.701999999999998</v>
      </c>
    </row>
    <row r="21" spans="1:4">
      <c r="A21">
        <v>20</v>
      </c>
      <c r="B21">
        <v>312972.76500000001</v>
      </c>
      <c r="C21">
        <v>5750546.2570000002</v>
      </c>
      <c r="D21">
        <v>55.667999999999999</v>
      </c>
    </row>
    <row r="22" spans="1:4">
      <c r="A22">
        <v>21</v>
      </c>
      <c r="B22">
        <v>312971.38799999998</v>
      </c>
      <c r="C22">
        <v>5750547.9460000005</v>
      </c>
      <c r="D22">
        <v>55.688000000000002</v>
      </c>
    </row>
    <row r="23" spans="1:4">
      <c r="A23">
        <v>22</v>
      </c>
      <c r="B23">
        <v>312971.12400000001</v>
      </c>
      <c r="C23">
        <v>5750548.2750000004</v>
      </c>
      <c r="D23">
        <v>55.634999999999998</v>
      </c>
    </row>
    <row r="24" spans="1:4">
      <c r="A24">
        <v>23</v>
      </c>
      <c r="B24">
        <v>312969.71299999999</v>
      </c>
      <c r="C24">
        <v>5750550.3360000001</v>
      </c>
      <c r="D24">
        <v>55.537999999999997</v>
      </c>
    </row>
    <row r="25" spans="1:4">
      <c r="A25">
        <v>24</v>
      </c>
      <c r="B25">
        <v>312968.19699999999</v>
      </c>
      <c r="C25">
        <v>5750551.591</v>
      </c>
      <c r="D25">
        <v>55.524999999999999</v>
      </c>
    </row>
    <row r="26" spans="1:4">
      <c r="A26">
        <v>25</v>
      </c>
      <c r="B26">
        <v>312967.30800000002</v>
      </c>
      <c r="C26">
        <v>5750552.7580000004</v>
      </c>
      <c r="D26">
        <v>55.62</v>
      </c>
    </row>
    <row r="27" spans="1:4">
      <c r="A27">
        <v>26</v>
      </c>
      <c r="B27">
        <v>312965.85600000003</v>
      </c>
      <c r="C27">
        <v>5750554.2889999999</v>
      </c>
      <c r="D27">
        <v>55.656999999999996</v>
      </c>
    </row>
    <row r="28" spans="1:4">
      <c r="A28">
        <v>27</v>
      </c>
      <c r="B28">
        <v>312962.20400000003</v>
      </c>
      <c r="C28">
        <v>5750559.7910000002</v>
      </c>
      <c r="D28">
        <v>55.902000000000001</v>
      </c>
    </row>
    <row r="29" spans="1:4">
      <c r="A29">
        <v>28</v>
      </c>
      <c r="B29">
        <v>312959.68</v>
      </c>
      <c r="C29">
        <v>5750562.7810000004</v>
      </c>
      <c r="D29">
        <v>55.978999999999999</v>
      </c>
    </row>
    <row r="30" spans="1:4">
      <c r="A30">
        <v>29</v>
      </c>
      <c r="B30">
        <v>312956.34600000002</v>
      </c>
      <c r="C30">
        <v>5750566.2829999998</v>
      </c>
      <c r="D30">
        <v>56.015999999999998</v>
      </c>
    </row>
    <row r="31" spans="1:4">
      <c r="A31">
        <v>30</v>
      </c>
      <c r="B31">
        <v>312955.34700000001</v>
      </c>
      <c r="C31">
        <v>5750567.449</v>
      </c>
      <c r="D31">
        <v>56.002000000000002</v>
      </c>
    </row>
    <row r="32" spans="1:4">
      <c r="A32">
        <v>31</v>
      </c>
      <c r="B32">
        <v>312953.35700000002</v>
      </c>
      <c r="C32">
        <v>5750570.2800000003</v>
      </c>
      <c r="D32">
        <v>55.963999999999999</v>
      </c>
    </row>
    <row r="33" spans="1:4">
      <c r="A33">
        <v>32</v>
      </c>
      <c r="B33">
        <v>312952.40600000002</v>
      </c>
      <c r="C33">
        <v>5750571.767</v>
      </c>
      <c r="D33">
        <v>56.078000000000003</v>
      </c>
    </row>
    <row r="34" spans="1:4">
      <c r="A34">
        <v>33</v>
      </c>
      <c r="B34">
        <v>312951.08299999998</v>
      </c>
      <c r="C34">
        <v>5750573.4620000003</v>
      </c>
      <c r="D34">
        <v>56.095999999999997</v>
      </c>
    </row>
    <row r="35" spans="1:4">
      <c r="A35">
        <v>34</v>
      </c>
      <c r="B35">
        <v>312949.53000000003</v>
      </c>
      <c r="C35">
        <v>5750575.8770000003</v>
      </c>
      <c r="D35">
        <v>56.5</v>
      </c>
    </row>
    <row r="36" spans="1:4">
      <c r="A36">
        <v>35</v>
      </c>
      <c r="B36">
        <v>312948.408</v>
      </c>
      <c r="C36">
        <v>5750577.8140000002</v>
      </c>
      <c r="D36">
        <v>56.713000000000001</v>
      </c>
    </row>
    <row r="37" spans="1:4">
      <c r="A37">
        <v>36</v>
      </c>
      <c r="B37">
        <v>312944.72499999998</v>
      </c>
      <c r="C37">
        <v>5750585.7790000001</v>
      </c>
      <c r="D37">
        <v>56.774000000000001</v>
      </c>
    </row>
    <row r="38" spans="1:4">
      <c r="A38">
        <v>37</v>
      </c>
      <c r="B38">
        <v>312941.51500000001</v>
      </c>
      <c r="C38">
        <v>5750592.3849999998</v>
      </c>
      <c r="D38">
        <v>56.698</v>
      </c>
    </row>
    <row r="39" spans="1:4">
      <c r="A39">
        <v>38</v>
      </c>
      <c r="B39">
        <v>312937.288</v>
      </c>
      <c r="C39">
        <v>5750601.0480000004</v>
      </c>
      <c r="D39">
        <v>56.470999999999997</v>
      </c>
    </row>
    <row r="40" spans="1:4">
      <c r="A40">
        <v>39</v>
      </c>
      <c r="B40">
        <v>312932.70299999998</v>
      </c>
      <c r="C40">
        <v>5750608.8669999996</v>
      </c>
      <c r="D40">
        <v>56.356000000000002</v>
      </c>
    </row>
    <row r="41" spans="1:4">
      <c r="A41">
        <v>40</v>
      </c>
      <c r="B41">
        <v>312930.60700000002</v>
      </c>
      <c r="C41">
        <v>5750612.7249999996</v>
      </c>
      <c r="D41">
        <v>56.034999999999997</v>
      </c>
    </row>
    <row r="42" spans="1:4">
      <c r="A42">
        <v>41</v>
      </c>
      <c r="B42">
        <v>312927.609</v>
      </c>
      <c r="C42">
        <v>5750617.9419999998</v>
      </c>
      <c r="D42">
        <v>55.939</v>
      </c>
    </row>
    <row r="43" spans="1:4">
      <c r="A43">
        <v>42</v>
      </c>
      <c r="B43">
        <v>312924.01400000002</v>
      </c>
      <c r="C43">
        <v>5750623.5379999997</v>
      </c>
      <c r="D43">
        <v>55.878</v>
      </c>
    </row>
    <row r="44" spans="1:4">
      <c r="A44">
        <v>43</v>
      </c>
      <c r="B44">
        <v>312920.12400000001</v>
      </c>
      <c r="C44">
        <v>5750628.7460000003</v>
      </c>
      <c r="D44">
        <v>55.747999999999998</v>
      </c>
    </row>
    <row r="45" spans="1:4">
      <c r="A45">
        <v>44</v>
      </c>
      <c r="B45">
        <v>312919.228</v>
      </c>
      <c r="C45">
        <v>5750630.3949999996</v>
      </c>
      <c r="D45">
        <v>55.954000000000001</v>
      </c>
    </row>
    <row r="46" spans="1:4">
      <c r="A46">
        <v>45</v>
      </c>
      <c r="B46">
        <v>312918.10100000002</v>
      </c>
      <c r="C46">
        <v>5750632.7539999997</v>
      </c>
      <c r="D46">
        <v>55.491999999999997</v>
      </c>
    </row>
    <row r="47" spans="1:4">
      <c r="A47">
        <v>46</v>
      </c>
      <c r="B47">
        <v>312915.81800000003</v>
      </c>
      <c r="C47">
        <v>5750636.7630000003</v>
      </c>
      <c r="D47">
        <v>55.122</v>
      </c>
    </row>
    <row r="48" spans="1:4">
      <c r="A48">
        <v>47</v>
      </c>
      <c r="B48">
        <v>312913.44699999999</v>
      </c>
      <c r="C48">
        <v>5750641.6440000003</v>
      </c>
      <c r="D48">
        <v>55.509</v>
      </c>
    </row>
    <row r="49" spans="1:4">
      <c r="A49">
        <v>48</v>
      </c>
      <c r="B49">
        <v>312911.65899999999</v>
      </c>
      <c r="C49">
        <v>5750645.5810000002</v>
      </c>
      <c r="D49">
        <v>55.862000000000002</v>
      </c>
    </row>
    <row r="50" spans="1:4">
      <c r="A50">
        <v>49</v>
      </c>
      <c r="B50">
        <v>312908.58600000001</v>
      </c>
      <c r="C50">
        <v>5750651.0949999997</v>
      </c>
      <c r="D50">
        <v>56.246000000000002</v>
      </c>
    </row>
    <row r="51" spans="1:4">
      <c r="A51">
        <v>50</v>
      </c>
      <c r="B51">
        <v>312904.05699999997</v>
      </c>
      <c r="C51">
        <v>5750658.9029999999</v>
      </c>
      <c r="D51">
        <v>56.768999999999998</v>
      </c>
    </row>
    <row r="52" spans="1:4">
      <c r="A52">
        <v>51</v>
      </c>
      <c r="B52">
        <v>312899.00199999998</v>
      </c>
      <c r="C52">
        <v>5750666.7510000002</v>
      </c>
      <c r="D52">
        <v>56.646999999999998</v>
      </c>
    </row>
    <row r="53" spans="1:4">
      <c r="A53">
        <v>52</v>
      </c>
      <c r="B53">
        <v>312893.24</v>
      </c>
      <c r="C53">
        <v>5750679.2340000002</v>
      </c>
      <c r="D53">
        <v>57.037999999999997</v>
      </c>
    </row>
    <row r="54" spans="1:4">
      <c r="A54">
        <v>53</v>
      </c>
      <c r="B54">
        <v>312887.82</v>
      </c>
      <c r="C54">
        <v>5750688.4189999998</v>
      </c>
      <c r="D54">
        <v>56.947000000000003</v>
      </c>
    </row>
    <row r="55" spans="1:4">
      <c r="A55">
        <v>54</v>
      </c>
      <c r="B55">
        <v>312887.43599999999</v>
      </c>
      <c r="C55">
        <v>5750692.1299999999</v>
      </c>
      <c r="D55">
        <v>56.863</v>
      </c>
    </row>
    <row r="56" spans="1:4">
      <c r="A56">
        <v>55</v>
      </c>
      <c r="B56">
        <v>312886.27500000002</v>
      </c>
      <c r="C56">
        <v>5750696.0489999996</v>
      </c>
      <c r="D56">
        <v>55.941000000000003</v>
      </c>
    </row>
    <row r="57" spans="1:4">
      <c r="A57">
        <v>56</v>
      </c>
      <c r="B57">
        <v>312884.83799999999</v>
      </c>
      <c r="C57">
        <v>5750698.3389999997</v>
      </c>
      <c r="D57">
        <v>55.664000000000001</v>
      </c>
    </row>
    <row r="58" spans="1:4">
      <c r="A58">
        <v>57</v>
      </c>
      <c r="B58">
        <v>312884.34100000001</v>
      </c>
      <c r="C58">
        <v>5750702.1639999999</v>
      </c>
      <c r="D58">
        <v>56.255000000000003</v>
      </c>
    </row>
    <row r="59" spans="1:4">
      <c r="A59">
        <v>58</v>
      </c>
      <c r="B59">
        <v>312883.549</v>
      </c>
      <c r="C59">
        <v>5750703.5729999999</v>
      </c>
      <c r="D59">
        <v>56.417999999999999</v>
      </c>
    </row>
    <row r="60" spans="1:4">
      <c r="A60">
        <v>59</v>
      </c>
      <c r="B60">
        <v>312883.05599999998</v>
      </c>
      <c r="C60">
        <v>5750705.176</v>
      </c>
      <c r="D60">
        <v>55.414999999999999</v>
      </c>
    </row>
    <row r="61" spans="1:4">
      <c r="A61">
        <v>60</v>
      </c>
      <c r="B61">
        <v>312882.76899999997</v>
      </c>
      <c r="C61">
        <v>5750705.9270000001</v>
      </c>
      <c r="D61">
        <v>55.174999999999997</v>
      </c>
    </row>
    <row r="62" spans="1:4">
      <c r="A62">
        <v>61</v>
      </c>
      <c r="B62">
        <v>312882.696</v>
      </c>
      <c r="C62">
        <v>5750707.9189999998</v>
      </c>
      <c r="D62">
        <v>55.707000000000001</v>
      </c>
    </row>
    <row r="63" spans="1:4">
      <c r="A63">
        <v>62</v>
      </c>
      <c r="B63">
        <v>312882.783</v>
      </c>
      <c r="C63">
        <v>5750711.6919999998</v>
      </c>
      <c r="D63">
        <v>55.991999999999997</v>
      </c>
    </row>
    <row r="64" spans="1:4">
      <c r="A64">
        <v>63</v>
      </c>
      <c r="B64">
        <v>312882.745</v>
      </c>
      <c r="C64">
        <v>5750712.0480000004</v>
      </c>
      <c r="D64">
        <v>56.447000000000003</v>
      </c>
    </row>
    <row r="65" spans="1:4">
      <c r="A65">
        <v>64</v>
      </c>
      <c r="B65">
        <v>312882.473</v>
      </c>
      <c r="C65">
        <v>5750712.7630000003</v>
      </c>
      <c r="D65">
        <v>56.517000000000003</v>
      </c>
    </row>
    <row r="66" spans="1:4">
      <c r="A66">
        <v>65</v>
      </c>
      <c r="B66">
        <v>312882.51899999997</v>
      </c>
      <c r="C66">
        <v>5750713.3279999997</v>
      </c>
      <c r="D66">
        <v>56.481000000000002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O9" sqref="O9"/>
    </sheetView>
  </sheetViews>
  <sheetFormatPr defaultRowHeight="15"/>
  <sheetData>
    <row r="1" spans="1:13">
      <c r="A1" t="s">
        <v>0</v>
      </c>
      <c r="B1" t="s">
        <v>48</v>
      </c>
    </row>
    <row r="2" spans="1:13">
      <c r="A2" t="s">
        <v>2</v>
      </c>
      <c r="B2" s="1">
        <v>40365</v>
      </c>
    </row>
    <row r="4" spans="1:13">
      <c r="A4" t="s">
        <v>3</v>
      </c>
      <c r="B4" t="s">
        <v>4</v>
      </c>
      <c r="C4" t="s">
        <v>5</v>
      </c>
      <c r="D4" t="s">
        <v>6</v>
      </c>
      <c r="E4" t="s">
        <v>49</v>
      </c>
      <c r="F4" t="s">
        <v>9</v>
      </c>
      <c r="G4" t="s">
        <v>10</v>
      </c>
      <c r="H4" t="s">
        <v>11</v>
      </c>
      <c r="I4" t="s">
        <v>13</v>
      </c>
      <c r="K4" t="s">
        <v>185</v>
      </c>
      <c r="L4" t="s">
        <v>186</v>
      </c>
      <c r="M4" t="s">
        <v>187</v>
      </c>
    </row>
    <row r="5" spans="1:13">
      <c r="A5" t="s">
        <v>50</v>
      </c>
      <c r="B5" t="s">
        <v>15</v>
      </c>
      <c r="C5">
        <v>5.7809999999999997</v>
      </c>
      <c r="D5">
        <v>7.7060000000000004</v>
      </c>
      <c r="E5">
        <f>SQRT((C5-C$8)^2+(D5-D$8)^2)</f>
        <v>3.7480086712813239</v>
      </c>
      <c r="F5">
        <f>E$8-E5</f>
        <v>-3.7480086712813239</v>
      </c>
      <c r="G5">
        <f t="shared" ref="G5:G24" si="0">F5-MIN(F$5:F$24)</f>
        <v>12.326530513404501</v>
      </c>
      <c r="H5">
        <v>-1.5509999999999999</v>
      </c>
      <c r="I5">
        <f t="shared" ref="I5:I24" si="1">H5-H$15</f>
        <v>0.27200000000000002</v>
      </c>
      <c r="K5" t="s">
        <v>61</v>
      </c>
      <c r="L5">
        <v>0</v>
      </c>
      <c r="M5">
        <v>9.1509999999999998</v>
      </c>
    </row>
    <row r="6" spans="1:13">
      <c r="A6" t="s">
        <v>51</v>
      </c>
      <c r="B6" t="s">
        <v>15</v>
      </c>
      <c r="C6">
        <v>6.5419999999999998</v>
      </c>
      <c r="D6">
        <v>7.016</v>
      </c>
      <c r="E6">
        <f t="shared" ref="E6:E24" si="2">SQRT((C6-C$8)^2+(D6-D$8)^2)</f>
        <v>4.7557596659208921</v>
      </c>
      <c r="F6">
        <f t="shared" ref="F6:F7" si="3">E$8-E6</f>
        <v>-4.7557596659208921</v>
      </c>
      <c r="G6">
        <f t="shared" si="0"/>
        <v>11.318779518764934</v>
      </c>
      <c r="H6">
        <v>-1.369</v>
      </c>
      <c r="I6">
        <f t="shared" si="1"/>
        <v>0.45399999999999996</v>
      </c>
      <c r="K6" t="s">
        <v>60</v>
      </c>
      <c r="L6">
        <v>4.2558480558001897</v>
      </c>
      <c r="M6">
        <v>7.6560000000000006</v>
      </c>
    </row>
    <row r="7" spans="1:13">
      <c r="A7" t="s">
        <v>52</v>
      </c>
      <c r="B7" t="s">
        <v>15</v>
      </c>
      <c r="C7">
        <v>7.9420000000000002</v>
      </c>
      <c r="D7">
        <v>6.1189999999999998</v>
      </c>
      <c r="E7">
        <f t="shared" si="2"/>
        <v>6.3477193542247914</v>
      </c>
      <c r="F7">
        <f t="shared" si="3"/>
        <v>-6.3477193542247914</v>
      </c>
      <c r="G7">
        <f t="shared" si="0"/>
        <v>9.726819830461034</v>
      </c>
      <c r="H7">
        <v>-0.89100000000000001</v>
      </c>
      <c r="I7">
        <f t="shared" si="1"/>
        <v>0.93199999999999994</v>
      </c>
      <c r="K7" t="s">
        <v>59</v>
      </c>
      <c r="L7">
        <v>5.077703230648865</v>
      </c>
      <c r="M7">
        <v>6.9730000000000008</v>
      </c>
    </row>
    <row r="8" spans="1:13">
      <c r="A8" t="s">
        <v>33</v>
      </c>
      <c r="B8" t="s">
        <v>15</v>
      </c>
      <c r="C8">
        <v>3.621</v>
      </c>
      <c r="D8">
        <v>10.769</v>
      </c>
      <c r="E8">
        <f t="shared" si="2"/>
        <v>0</v>
      </c>
      <c r="F8">
        <f>E$8+E8</f>
        <v>0</v>
      </c>
      <c r="G8">
        <f t="shared" si="0"/>
        <v>16.074539184685825</v>
      </c>
      <c r="H8">
        <v>-2.2490000000000001</v>
      </c>
      <c r="I8">
        <f t="shared" si="1"/>
        <v>-0.42600000000000016</v>
      </c>
      <c r="K8" t="s">
        <v>57</v>
      </c>
      <c r="L8">
        <v>6.4960649324888706</v>
      </c>
      <c r="M8">
        <v>5.9969999999999999</v>
      </c>
    </row>
    <row r="9" spans="1:13">
      <c r="A9" t="s">
        <v>34</v>
      </c>
      <c r="B9" t="s">
        <v>15</v>
      </c>
      <c r="C9">
        <v>1.395</v>
      </c>
      <c r="D9">
        <v>13.391</v>
      </c>
      <c r="E9">
        <f t="shared" si="2"/>
        <v>3.4394708895410062</v>
      </c>
      <c r="F9">
        <f t="shared" ref="F9:F19" si="4">E$8+E9</f>
        <v>3.4394708895410062</v>
      </c>
      <c r="G9">
        <f t="shared" si="0"/>
        <v>19.514010074226832</v>
      </c>
      <c r="H9">
        <v>-2.2679999999999998</v>
      </c>
      <c r="I9">
        <f t="shared" si="1"/>
        <v>-0.44499999999999984</v>
      </c>
      <c r="K9" t="s">
        <v>58</v>
      </c>
      <c r="L9">
        <v>6.9316531523653975</v>
      </c>
      <c r="M9">
        <v>5.6970000000000001</v>
      </c>
    </row>
    <row r="10" spans="1:13">
      <c r="A10" t="s">
        <v>35</v>
      </c>
      <c r="B10" t="s">
        <v>15</v>
      </c>
      <c r="C10">
        <v>-0.318</v>
      </c>
      <c r="D10">
        <v>15.167999999999999</v>
      </c>
      <c r="E10">
        <f t="shared" si="2"/>
        <v>5.9048219278823302</v>
      </c>
      <c r="F10">
        <f t="shared" si="4"/>
        <v>5.9048219278823302</v>
      </c>
      <c r="G10">
        <f t="shared" si="0"/>
        <v>21.979361112568156</v>
      </c>
      <c r="H10">
        <v>-2.1549999999999998</v>
      </c>
      <c r="I10">
        <f t="shared" si="1"/>
        <v>-0.33199999999999985</v>
      </c>
      <c r="K10" t="s">
        <v>52</v>
      </c>
      <c r="L10">
        <v>9.726819830461034</v>
      </c>
      <c r="M10">
        <v>0.93199999999999994</v>
      </c>
    </row>
    <row r="11" spans="1:13">
      <c r="A11" t="s">
        <v>36</v>
      </c>
      <c r="B11" t="s">
        <v>15</v>
      </c>
      <c r="C11">
        <v>-2.246</v>
      </c>
      <c r="D11">
        <v>17.547999999999998</v>
      </c>
      <c r="E11">
        <f t="shared" si="2"/>
        <v>8.9652958679566161</v>
      </c>
      <c r="F11">
        <f t="shared" si="4"/>
        <v>8.9652958679566161</v>
      </c>
      <c r="G11">
        <f t="shared" si="0"/>
        <v>25.039835052642442</v>
      </c>
      <c r="H11">
        <v>-2.109</v>
      </c>
      <c r="I11">
        <f t="shared" si="1"/>
        <v>-0.28600000000000003</v>
      </c>
      <c r="K11" t="s">
        <v>51</v>
      </c>
      <c r="L11">
        <v>11.318779518764934</v>
      </c>
      <c r="M11">
        <v>0.45399999999999996</v>
      </c>
    </row>
    <row r="12" spans="1:13">
      <c r="A12" t="s">
        <v>37</v>
      </c>
      <c r="B12" t="s">
        <v>15</v>
      </c>
      <c r="C12">
        <v>-4.75</v>
      </c>
      <c r="D12">
        <v>20.001000000000001</v>
      </c>
      <c r="E12">
        <f t="shared" si="2"/>
        <v>12.462081086239168</v>
      </c>
      <c r="F12">
        <f t="shared" si="4"/>
        <v>12.462081086239168</v>
      </c>
      <c r="G12">
        <f t="shared" si="0"/>
        <v>28.536620270924992</v>
      </c>
      <c r="H12">
        <v>-2.0409999999999999</v>
      </c>
      <c r="I12">
        <f t="shared" si="1"/>
        <v>-0.21799999999999997</v>
      </c>
      <c r="K12" t="s">
        <v>50</v>
      </c>
      <c r="L12">
        <v>12.326530513404501</v>
      </c>
      <c r="M12">
        <v>0.27200000000000002</v>
      </c>
    </row>
    <row r="13" spans="1:13">
      <c r="A13" t="s">
        <v>38</v>
      </c>
      <c r="B13" t="s">
        <v>15</v>
      </c>
      <c r="C13">
        <v>-8.6170000000000009</v>
      </c>
      <c r="D13">
        <v>21.66</v>
      </c>
      <c r="E13">
        <f t="shared" si="2"/>
        <v>16.382384594435575</v>
      </c>
      <c r="F13">
        <f t="shared" si="4"/>
        <v>16.382384594435575</v>
      </c>
      <c r="G13">
        <f t="shared" si="0"/>
        <v>32.456923779121396</v>
      </c>
      <c r="H13">
        <v>-2.0289999999999999</v>
      </c>
      <c r="I13">
        <f t="shared" si="1"/>
        <v>-0.20599999999999996</v>
      </c>
      <c r="K13" t="s">
        <v>33</v>
      </c>
      <c r="L13">
        <v>16.074539184685825</v>
      </c>
      <c r="M13">
        <v>-0.42600000000000016</v>
      </c>
    </row>
    <row r="14" spans="1:13">
      <c r="A14" t="s">
        <v>53</v>
      </c>
      <c r="B14" t="s">
        <v>15</v>
      </c>
      <c r="C14">
        <v>-11.532</v>
      </c>
      <c r="D14">
        <v>24.056999999999999</v>
      </c>
      <c r="E14">
        <f t="shared" si="2"/>
        <v>20.154015803308283</v>
      </c>
      <c r="F14">
        <f t="shared" si="4"/>
        <v>20.154015803308283</v>
      </c>
      <c r="G14">
        <f t="shared" si="0"/>
        <v>36.228554987994109</v>
      </c>
      <c r="H14">
        <v>-1.9390000000000001</v>
      </c>
      <c r="I14">
        <f t="shared" si="1"/>
        <v>-0.1160000000000001</v>
      </c>
      <c r="K14" t="s">
        <v>34</v>
      </c>
      <c r="L14">
        <v>19.514010074226832</v>
      </c>
      <c r="M14">
        <v>-0.44499999999999984</v>
      </c>
    </row>
    <row r="15" spans="1:13">
      <c r="A15" t="s">
        <v>39</v>
      </c>
      <c r="B15" t="s">
        <v>15</v>
      </c>
      <c r="C15">
        <v>-13.989000000000001</v>
      </c>
      <c r="D15">
        <v>25.553000000000001</v>
      </c>
      <c r="E15">
        <f t="shared" si="2"/>
        <v>22.993015374239196</v>
      </c>
      <c r="F15">
        <f t="shared" si="4"/>
        <v>22.993015374239196</v>
      </c>
      <c r="G15">
        <f t="shared" si="0"/>
        <v>39.067554558925025</v>
      </c>
      <c r="H15">
        <v>-1.823</v>
      </c>
      <c r="I15">
        <f t="shared" si="1"/>
        <v>0</v>
      </c>
      <c r="K15" t="s">
        <v>35</v>
      </c>
      <c r="L15">
        <v>21.979361112568156</v>
      </c>
      <c r="M15">
        <v>-0.33199999999999985</v>
      </c>
    </row>
    <row r="16" spans="1:13">
      <c r="A16" t="s">
        <v>40</v>
      </c>
      <c r="B16" t="s">
        <v>15</v>
      </c>
      <c r="C16">
        <v>-14.018000000000001</v>
      </c>
      <c r="D16">
        <v>25.634</v>
      </c>
      <c r="E16">
        <f t="shared" si="2"/>
        <v>23.067348048702957</v>
      </c>
      <c r="F16">
        <f t="shared" si="4"/>
        <v>23.067348048702957</v>
      </c>
      <c r="G16">
        <f t="shared" si="0"/>
        <v>39.141887233388786</v>
      </c>
      <c r="H16">
        <v>-1.8460000000000001</v>
      </c>
      <c r="I16">
        <f t="shared" si="1"/>
        <v>-2.3000000000000131E-2</v>
      </c>
      <c r="K16" t="s">
        <v>36</v>
      </c>
      <c r="L16">
        <v>25.039835052642442</v>
      </c>
      <c r="M16">
        <v>-0.28600000000000003</v>
      </c>
    </row>
    <row r="17" spans="1:13">
      <c r="A17" t="s">
        <v>54</v>
      </c>
      <c r="B17" t="s">
        <v>15</v>
      </c>
      <c r="C17">
        <v>-14.826000000000001</v>
      </c>
      <c r="D17">
        <v>26.466000000000001</v>
      </c>
      <c r="E17">
        <f t="shared" si="2"/>
        <v>24.221635328771672</v>
      </c>
      <c r="F17">
        <f t="shared" si="4"/>
        <v>24.221635328771672</v>
      </c>
      <c r="G17">
        <f t="shared" si="0"/>
        <v>40.296174513457501</v>
      </c>
      <c r="H17">
        <v>-1.5680000000000001</v>
      </c>
      <c r="I17">
        <f t="shared" si="1"/>
        <v>0.25499999999999989</v>
      </c>
      <c r="K17" t="s">
        <v>37</v>
      </c>
      <c r="L17">
        <v>28.536620270924992</v>
      </c>
      <c r="M17">
        <v>-0.21799999999999997</v>
      </c>
    </row>
    <row r="18" spans="1:13">
      <c r="A18" t="s">
        <v>55</v>
      </c>
      <c r="B18" t="s">
        <v>15</v>
      </c>
      <c r="C18">
        <v>-15.316000000000001</v>
      </c>
      <c r="D18">
        <v>27.606000000000002</v>
      </c>
      <c r="E18">
        <f t="shared" si="2"/>
        <v>25.33958440858887</v>
      </c>
      <c r="F18">
        <f t="shared" si="4"/>
        <v>25.33958440858887</v>
      </c>
      <c r="G18">
        <f t="shared" si="0"/>
        <v>41.414123593274695</v>
      </c>
      <c r="H18">
        <v>-1.4330000000000001</v>
      </c>
      <c r="I18">
        <f t="shared" si="1"/>
        <v>0.3899999999999999</v>
      </c>
      <c r="K18" t="s">
        <v>38</v>
      </c>
      <c r="L18">
        <v>32.456923779121396</v>
      </c>
      <c r="M18">
        <v>-0.20599999999999996</v>
      </c>
    </row>
    <row r="19" spans="1:13">
      <c r="A19" t="s">
        <v>56</v>
      </c>
      <c r="B19" t="s">
        <v>15</v>
      </c>
      <c r="C19">
        <v>-16.378</v>
      </c>
      <c r="D19">
        <v>28.817</v>
      </c>
      <c r="E19">
        <f t="shared" si="2"/>
        <v>26.938639627865399</v>
      </c>
      <c r="F19">
        <f t="shared" si="4"/>
        <v>26.938639627865399</v>
      </c>
      <c r="G19">
        <f t="shared" si="0"/>
        <v>43.013178812551224</v>
      </c>
      <c r="H19">
        <v>-0.90100000000000002</v>
      </c>
      <c r="I19">
        <f t="shared" si="1"/>
        <v>0.92199999999999993</v>
      </c>
      <c r="K19" t="s">
        <v>53</v>
      </c>
      <c r="L19">
        <v>36.228554987994109</v>
      </c>
      <c r="M19">
        <v>-0.1160000000000001</v>
      </c>
    </row>
    <row r="20" spans="1:13">
      <c r="A20" t="s">
        <v>57</v>
      </c>
      <c r="B20" t="s">
        <v>15</v>
      </c>
      <c r="C20">
        <v>9.7330000000000005</v>
      </c>
      <c r="D20">
        <v>3.3940000000000001</v>
      </c>
      <c r="E20">
        <f t="shared" si="2"/>
        <v>9.5784742521969548</v>
      </c>
      <c r="F20">
        <f>E$8-E20</f>
        <v>-9.5784742521969548</v>
      </c>
      <c r="G20">
        <f t="shared" si="0"/>
        <v>6.4960649324888706</v>
      </c>
      <c r="H20">
        <v>4.1740000000000004</v>
      </c>
      <c r="I20">
        <f t="shared" si="1"/>
        <v>5.9969999999999999</v>
      </c>
      <c r="K20" t="s">
        <v>39</v>
      </c>
      <c r="L20">
        <v>39.067554558925025</v>
      </c>
      <c r="M20">
        <v>0</v>
      </c>
    </row>
    <row r="21" spans="1:13">
      <c r="A21" t="s">
        <v>58</v>
      </c>
      <c r="B21" t="s">
        <v>15</v>
      </c>
      <c r="C21">
        <v>8.7789999999999999</v>
      </c>
      <c r="D21">
        <v>3.22</v>
      </c>
      <c r="E21">
        <f t="shared" si="2"/>
        <v>9.142886032320428</v>
      </c>
      <c r="F21">
        <f t="shared" ref="F21:F24" si="5">E$8-E21</f>
        <v>-9.142886032320428</v>
      </c>
      <c r="G21">
        <f t="shared" si="0"/>
        <v>6.9316531523653975</v>
      </c>
      <c r="H21">
        <v>3.8740000000000001</v>
      </c>
      <c r="I21">
        <f t="shared" si="1"/>
        <v>5.6970000000000001</v>
      </c>
      <c r="K21" t="s">
        <v>40</v>
      </c>
      <c r="L21">
        <v>39.141887233388786</v>
      </c>
      <c r="M21">
        <v>-2.3000000000000131E-2</v>
      </c>
    </row>
    <row r="22" spans="1:13">
      <c r="A22" t="s">
        <v>59</v>
      </c>
      <c r="B22" t="s">
        <v>15</v>
      </c>
      <c r="C22">
        <v>11.246</v>
      </c>
      <c r="D22">
        <v>2.8450000000000002</v>
      </c>
      <c r="E22">
        <f t="shared" si="2"/>
        <v>10.99683595403696</v>
      </c>
      <c r="F22">
        <f t="shared" si="5"/>
        <v>-10.99683595403696</v>
      </c>
      <c r="G22">
        <f t="shared" si="0"/>
        <v>5.077703230648865</v>
      </c>
      <c r="H22">
        <v>5.15</v>
      </c>
      <c r="I22">
        <f t="shared" si="1"/>
        <v>6.9730000000000008</v>
      </c>
      <c r="K22" t="s">
        <v>54</v>
      </c>
      <c r="L22">
        <v>40.296174513457501</v>
      </c>
      <c r="M22">
        <v>0.25499999999999989</v>
      </c>
    </row>
    <row r="23" spans="1:13">
      <c r="A23" t="s">
        <v>60</v>
      </c>
      <c r="B23" t="s">
        <v>15</v>
      </c>
      <c r="C23">
        <v>12.234999999999999</v>
      </c>
      <c r="D23">
        <v>2.677</v>
      </c>
      <c r="E23">
        <f t="shared" si="2"/>
        <v>11.818691128885636</v>
      </c>
      <c r="F23">
        <f t="shared" si="5"/>
        <v>-11.818691128885636</v>
      </c>
      <c r="G23">
        <f t="shared" si="0"/>
        <v>4.2558480558001897</v>
      </c>
      <c r="H23">
        <v>5.8330000000000002</v>
      </c>
      <c r="I23">
        <f t="shared" si="1"/>
        <v>7.6560000000000006</v>
      </c>
      <c r="K23" t="s">
        <v>55</v>
      </c>
      <c r="L23">
        <v>41.414123593274695</v>
      </c>
      <c r="M23">
        <v>0.3899999999999999</v>
      </c>
    </row>
    <row r="24" spans="1:13">
      <c r="A24" t="s">
        <v>61</v>
      </c>
      <c r="B24" t="s">
        <v>15</v>
      </c>
      <c r="C24">
        <v>16.86</v>
      </c>
      <c r="D24">
        <v>1.6519999999999999</v>
      </c>
      <c r="E24">
        <f t="shared" si="2"/>
        <v>16.074539184685825</v>
      </c>
      <c r="F24">
        <f t="shared" si="5"/>
        <v>-16.074539184685825</v>
      </c>
      <c r="G24">
        <f t="shared" si="0"/>
        <v>0</v>
      </c>
      <c r="H24">
        <v>7.3280000000000003</v>
      </c>
      <c r="I24">
        <f t="shared" si="1"/>
        <v>9.1509999999999998</v>
      </c>
      <c r="K24" t="s">
        <v>56</v>
      </c>
      <c r="L24">
        <v>43.013178812551224</v>
      </c>
      <c r="M24">
        <v>0.92199999999999993</v>
      </c>
    </row>
  </sheetData>
  <sortState ref="K5:M24">
    <sortCondition ref="L5:L2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64"/>
  <sheetViews>
    <sheetView workbookViewId="0">
      <selection activeCell="P21" sqref="P21"/>
    </sheetView>
  </sheetViews>
  <sheetFormatPr defaultRowHeight="15"/>
  <sheetData>
    <row r="1" spans="1:13">
      <c r="A1" t="s">
        <v>0</v>
      </c>
      <c r="B1" t="s">
        <v>62</v>
      </c>
    </row>
    <row r="2" spans="1:13">
      <c r="A2" t="s">
        <v>2</v>
      </c>
      <c r="B2" s="1">
        <v>40364</v>
      </c>
    </row>
    <row r="3" spans="1:13">
      <c r="B3" s="1"/>
    </row>
    <row r="4" spans="1:13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9</v>
      </c>
      <c r="G4" t="s">
        <v>10</v>
      </c>
      <c r="H4" t="s">
        <v>11</v>
      </c>
      <c r="I4" t="s">
        <v>13</v>
      </c>
      <c r="K4" t="s">
        <v>3</v>
      </c>
      <c r="L4" t="s">
        <v>10</v>
      </c>
      <c r="M4" t="s">
        <v>13</v>
      </c>
    </row>
    <row r="5" spans="1:13">
      <c r="A5" t="s">
        <v>63</v>
      </c>
      <c r="B5" t="s">
        <v>64</v>
      </c>
      <c r="C5">
        <v>0</v>
      </c>
      <c r="D5">
        <v>0</v>
      </c>
      <c r="E5">
        <f t="shared" ref="E5:E36" si="0">SQRT((C5-C$7)^2+(D5-D$7)^2)</f>
        <v>45.717274207896516</v>
      </c>
      <c r="F5">
        <f>E$7+E5</f>
        <v>45.717274207896516</v>
      </c>
      <c r="G5">
        <f t="shared" ref="G5:G36" si="1">F5-F$64</f>
        <v>62.697055861380754</v>
      </c>
      <c r="H5">
        <v>0</v>
      </c>
      <c r="I5">
        <f t="shared" ref="I5:I36" si="2">H5-H$7</f>
        <v>1.145</v>
      </c>
      <c r="K5" t="s">
        <v>124</v>
      </c>
      <c r="L5">
        <v>0</v>
      </c>
      <c r="M5">
        <v>-1.2509999999999999</v>
      </c>
    </row>
    <row r="6" spans="1:13">
      <c r="A6" t="s">
        <v>62</v>
      </c>
      <c r="B6" t="s">
        <v>65</v>
      </c>
      <c r="C6">
        <v>0</v>
      </c>
      <c r="D6">
        <v>0</v>
      </c>
      <c r="E6">
        <f t="shared" si="0"/>
        <v>45.717274207896516</v>
      </c>
      <c r="F6">
        <f t="shared" ref="F6:F59" si="3">E$7+E6</f>
        <v>45.717274207896516</v>
      </c>
      <c r="G6">
        <f t="shared" si="1"/>
        <v>62.697055861380754</v>
      </c>
      <c r="H6">
        <v>0</v>
      </c>
      <c r="I6">
        <f t="shared" si="2"/>
        <v>1.145</v>
      </c>
      <c r="K6" t="s">
        <v>123</v>
      </c>
      <c r="L6">
        <v>2.3058784917484356</v>
      </c>
      <c r="M6">
        <v>-0.82299999999999995</v>
      </c>
    </row>
    <row r="7" spans="1:13">
      <c r="A7" t="s">
        <v>66</v>
      </c>
      <c r="B7" t="s">
        <v>15</v>
      </c>
      <c r="C7">
        <v>-0.45600000000000002</v>
      </c>
      <c r="D7">
        <v>45.715000000000003</v>
      </c>
      <c r="E7">
        <f t="shared" si="0"/>
        <v>0</v>
      </c>
      <c r="F7">
        <f t="shared" si="3"/>
        <v>0</v>
      </c>
      <c r="G7">
        <f t="shared" si="1"/>
        <v>16.979781653484238</v>
      </c>
      <c r="H7">
        <v>-1.145</v>
      </c>
      <c r="I7">
        <f t="shared" si="2"/>
        <v>0</v>
      </c>
      <c r="K7" t="s">
        <v>122</v>
      </c>
      <c r="L7">
        <v>6.0356357754360168</v>
      </c>
      <c r="M7">
        <v>-0.46900000000000008</v>
      </c>
    </row>
    <row r="8" spans="1:13">
      <c r="A8" t="s">
        <v>67</v>
      </c>
      <c r="B8" t="s">
        <v>15</v>
      </c>
      <c r="C8">
        <v>-1.123</v>
      </c>
      <c r="D8">
        <v>44.62</v>
      </c>
      <c r="E8">
        <f t="shared" si="0"/>
        <v>1.2821520970618163</v>
      </c>
      <c r="F8">
        <f t="shared" si="3"/>
        <v>1.2821520970618163</v>
      </c>
      <c r="G8">
        <f t="shared" si="1"/>
        <v>18.261933750546056</v>
      </c>
      <c r="H8">
        <v>-0.91800000000000004</v>
      </c>
      <c r="I8">
        <f t="shared" si="2"/>
        <v>0.22699999999999998</v>
      </c>
      <c r="K8" t="s">
        <v>121</v>
      </c>
      <c r="L8">
        <v>10.019227077877499</v>
      </c>
      <c r="M8">
        <v>-0.25099999999999989</v>
      </c>
    </row>
    <row r="9" spans="1:13">
      <c r="A9" t="s">
        <v>68</v>
      </c>
      <c r="B9" t="s">
        <v>15</v>
      </c>
      <c r="C9">
        <v>-1.3149999999999999</v>
      </c>
      <c r="D9">
        <v>43.709000000000003</v>
      </c>
      <c r="E9">
        <f t="shared" si="0"/>
        <v>2.182181706458012</v>
      </c>
      <c r="F9">
        <f t="shared" si="3"/>
        <v>2.182181706458012</v>
      </c>
      <c r="G9">
        <f t="shared" si="1"/>
        <v>19.161963359942249</v>
      </c>
      <c r="H9">
        <v>-0.66800000000000004</v>
      </c>
      <c r="I9">
        <f t="shared" si="2"/>
        <v>0.47699999999999998</v>
      </c>
      <c r="K9" t="s">
        <v>120</v>
      </c>
      <c r="L9">
        <v>15.623822214562855</v>
      </c>
      <c r="M9">
        <v>-0.15199999999999991</v>
      </c>
    </row>
    <row r="10" spans="1:13">
      <c r="A10" t="s">
        <v>69</v>
      </c>
      <c r="B10" t="s">
        <v>15</v>
      </c>
      <c r="C10">
        <v>-1.8149999999999999</v>
      </c>
      <c r="D10">
        <v>41.656999999999996</v>
      </c>
      <c r="E10">
        <f t="shared" si="0"/>
        <v>4.2795145752760391</v>
      </c>
      <c r="F10">
        <f t="shared" si="3"/>
        <v>4.2795145752760391</v>
      </c>
      <c r="G10">
        <f t="shared" si="1"/>
        <v>21.259296228760277</v>
      </c>
      <c r="H10">
        <v>-0.622</v>
      </c>
      <c r="I10">
        <f t="shared" si="2"/>
        <v>0.52300000000000002</v>
      </c>
      <c r="K10" t="s">
        <v>66</v>
      </c>
      <c r="L10">
        <v>16.979781653484238</v>
      </c>
      <c r="M10">
        <v>0</v>
      </c>
    </row>
    <row r="11" spans="1:13">
      <c r="A11" t="s">
        <v>70</v>
      </c>
      <c r="B11" t="s">
        <v>15</v>
      </c>
      <c r="C11">
        <v>-2.8660000000000001</v>
      </c>
      <c r="D11">
        <v>37.648000000000003</v>
      </c>
      <c r="E11">
        <f t="shared" si="0"/>
        <v>8.4192986049907983</v>
      </c>
      <c r="F11">
        <f t="shared" si="3"/>
        <v>8.4192986049907983</v>
      </c>
      <c r="G11">
        <f t="shared" si="1"/>
        <v>25.399080258475038</v>
      </c>
      <c r="H11">
        <v>-0.72799999999999998</v>
      </c>
      <c r="I11">
        <f t="shared" si="2"/>
        <v>0.41700000000000004</v>
      </c>
      <c r="K11" t="s">
        <v>67</v>
      </c>
      <c r="L11">
        <v>18.261933750546056</v>
      </c>
      <c r="M11">
        <v>0.22699999999999998</v>
      </c>
    </row>
    <row r="12" spans="1:13">
      <c r="A12" t="s">
        <v>71</v>
      </c>
      <c r="B12" t="s">
        <v>15</v>
      </c>
      <c r="C12">
        <v>-4.4080000000000004</v>
      </c>
      <c r="D12">
        <v>31.452999999999999</v>
      </c>
      <c r="E12">
        <f t="shared" si="0"/>
        <v>14.799423907706682</v>
      </c>
      <c r="F12">
        <f t="shared" si="3"/>
        <v>14.799423907706682</v>
      </c>
      <c r="G12">
        <f t="shared" si="1"/>
        <v>31.779205561190921</v>
      </c>
      <c r="H12">
        <v>-0.73299999999999998</v>
      </c>
      <c r="I12">
        <f t="shared" si="2"/>
        <v>0.41200000000000003</v>
      </c>
      <c r="K12" t="s">
        <v>68</v>
      </c>
      <c r="L12">
        <v>19.161963359942249</v>
      </c>
      <c r="M12">
        <v>0.47699999999999998</v>
      </c>
    </row>
    <row r="13" spans="1:13">
      <c r="A13" t="s">
        <v>72</v>
      </c>
      <c r="B13" t="s">
        <v>15</v>
      </c>
      <c r="C13">
        <v>-4.593</v>
      </c>
      <c r="D13">
        <v>29.623999999999999</v>
      </c>
      <c r="E13">
        <f t="shared" si="0"/>
        <v>16.614302573385384</v>
      </c>
      <c r="F13">
        <f t="shared" si="3"/>
        <v>16.614302573385384</v>
      </c>
      <c r="G13">
        <f t="shared" si="1"/>
        <v>33.594084226869626</v>
      </c>
      <c r="H13">
        <v>-0.59899999999999998</v>
      </c>
      <c r="I13">
        <f t="shared" si="2"/>
        <v>0.54600000000000004</v>
      </c>
      <c r="K13" t="s">
        <v>69</v>
      </c>
      <c r="L13">
        <v>21.259296228760277</v>
      </c>
      <c r="M13">
        <v>0.52300000000000002</v>
      </c>
    </row>
    <row r="14" spans="1:13">
      <c r="A14" t="s">
        <v>73</v>
      </c>
      <c r="B14" t="s">
        <v>15</v>
      </c>
      <c r="C14">
        <v>-4.593</v>
      </c>
      <c r="D14">
        <v>23.858000000000001</v>
      </c>
      <c r="E14">
        <f t="shared" si="0"/>
        <v>22.245071768821067</v>
      </c>
      <c r="F14">
        <f t="shared" si="3"/>
        <v>22.245071768821067</v>
      </c>
      <c r="G14">
        <f t="shared" si="1"/>
        <v>39.224853422305301</v>
      </c>
      <c r="H14">
        <v>-0.57799999999999996</v>
      </c>
      <c r="I14">
        <f t="shared" si="2"/>
        <v>0.56700000000000006</v>
      </c>
      <c r="K14" t="s">
        <v>70</v>
      </c>
      <c r="L14">
        <v>25.399080258475038</v>
      </c>
      <c r="M14">
        <v>0.41700000000000004</v>
      </c>
    </row>
    <row r="15" spans="1:13">
      <c r="A15" t="s">
        <v>74</v>
      </c>
      <c r="B15" t="s">
        <v>15</v>
      </c>
      <c r="C15">
        <v>-4.6219999999999999</v>
      </c>
      <c r="D15">
        <v>18.66</v>
      </c>
      <c r="E15">
        <f t="shared" si="0"/>
        <v>27.373866752799103</v>
      </c>
      <c r="F15">
        <f t="shared" si="3"/>
        <v>27.373866752799103</v>
      </c>
      <c r="G15">
        <f t="shared" si="1"/>
        <v>44.353648406283341</v>
      </c>
      <c r="H15">
        <v>-0.35899999999999999</v>
      </c>
      <c r="I15">
        <f t="shared" si="2"/>
        <v>0.78600000000000003</v>
      </c>
      <c r="K15" t="s">
        <v>71</v>
      </c>
      <c r="L15">
        <v>31.779205561190921</v>
      </c>
      <c r="M15">
        <v>0.41200000000000003</v>
      </c>
    </row>
    <row r="16" spans="1:13">
      <c r="A16" t="s">
        <v>75</v>
      </c>
      <c r="B16" t="s">
        <v>15</v>
      </c>
      <c r="C16">
        <v>-4.5430000000000001</v>
      </c>
      <c r="D16">
        <v>16.149000000000001</v>
      </c>
      <c r="E16">
        <f t="shared" si="0"/>
        <v>29.847142660563009</v>
      </c>
      <c r="F16">
        <f t="shared" si="3"/>
        <v>29.847142660563009</v>
      </c>
      <c r="G16">
        <f t="shared" si="1"/>
        <v>46.826924314047247</v>
      </c>
      <c r="H16">
        <v>-0.47</v>
      </c>
      <c r="I16">
        <f t="shared" si="2"/>
        <v>0.67500000000000004</v>
      </c>
      <c r="K16" t="s">
        <v>72</v>
      </c>
      <c r="L16">
        <v>33.594084226869626</v>
      </c>
      <c r="M16">
        <v>0.54600000000000004</v>
      </c>
    </row>
    <row r="17" spans="1:13">
      <c r="A17" t="s">
        <v>76</v>
      </c>
      <c r="B17" t="s">
        <v>15</v>
      </c>
      <c r="C17">
        <v>-4.2729999999999997</v>
      </c>
      <c r="D17">
        <v>13.645</v>
      </c>
      <c r="E17">
        <f t="shared" si="0"/>
        <v>32.296352564956933</v>
      </c>
      <c r="F17">
        <f t="shared" si="3"/>
        <v>32.296352564956933</v>
      </c>
      <c r="G17">
        <f t="shared" si="1"/>
        <v>49.276134218441172</v>
      </c>
      <c r="H17">
        <v>-0.84699999999999998</v>
      </c>
      <c r="I17">
        <f t="shared" si="2"/>
        <v>0.29800000000000004</v>
      </c>
      <c r="K17" t="s">
        <v>73</v>
      </c>
      <c r="L17">
        <v>39.224853422305301</v>
      </c>
      <c r="M17">
        <v>0.56700000000000006</v>
      </c>
    </row>
    <row r="18" spans="1:13">
      <c r="A18" t="s">
        <v>77</v>
      </c>
      <c r="B18" t="s">
        <v>15</v>
      </c>
      <c r="C18">
        <v>-4.0430000000000001</v>
      </c>
      <c r="D18">
        <v>13.327</v>
      </c>
      <c r="E18">
        <f t="shared" si="0"/>
        <v>32.586026345659278</v>
      </c>
      <c r="F18">
        <f t="shared" si="3"/>
        <v>32.586026345659278</v>
      </c>
      <c r="G18">
        <f t="shared" si="1"/>
        <v>49.565807999143516</v>
      </c>
      <c r="H18">
        <v>-0.86199999999999999</v>
      </c>
      <c r="I18">
        <f t="shared" si="2"/>
        <v>0.28300000000000003</v>
      </c>
      <c r="K18" t="s">
        <v>74</v>
      </c>
      <c r="L18">
        <v>44.353648406283341</v>
      </c>
      <c r="M18">
        <v>0.78600000000000003</v>
      </c>
    </row>
    <row r="19" spans="1:13">
      <c r="A19" t="s">
        <v>78</v>
      </c>
      <c r="B19" t="s">
        <v>15</v>
      </c>
      <c r="C19">
        <v>-3.97</v>
      </c>
      <c r="D19">
        <v>13.166</v>
      </c>
      <c r="E19">
        <f t="shared" si="0"/>
        <v>32.7381367368395</v>
      </c>
      <c r="F19">
        <f t="shared" si="3"/>
        <v>32.7381367368395</v>
      </c>
      <c r="G19">
        <f t="shared" si="1"/>
        <v>49.717918390323739</v>
      </c>
      <c r="H19">
        <v>-0.72899999999999998</v>
      </c>
      <c r="I19">
        <f t="shared" si="2"/>
        <v>0.41600000000000004</v>
      </c>
      <c r="K19" t="s">
        <v>75</v>
      </c>
      <c r="L19">
        <v>46.826924314047247</v>
      </c>
      <c r="M19">
        <v>0.67500000000000004</v>
      </c>
    </row>
    <row r="20" spans="1:13">
      <c r="A20" t="s">
        <v>79</v>
      </c>
      <c r="B20" t="s">
        <v>15</v>
      </c>
      <c r="C20">
        <v>-3.8340000000000001</v>
      </c>
      <c r="D20">
        <v>12.42</v>
      </c>
      <c r="E20">
        <f t="shared" si="0"/>
        <v>33.465921606912303</v>
      </c>
      <c r="F20">
        <f t="shared" si="3"/>
        <v>33.465921606912303</v>
      </c>
      <c r="G20">
        <f t="shared" si="1"/>
        <v>50.445703260396542</v>
      </c>
      <c r="H20">
        <v>-0.68700000000000006</v>
      </c>
      <c r="I20">
        <f t="shared" si="2"/>
        <v>0.45799999999999996</v>
      </c>
      <c r="K20" t="s">
        <v>76</v>
      </c>
      <c r="L20">
        <v>49.276134218441172</v>
      </c>
      <c r="M20">
        <v>0.29800000000000004</v>
      </c>
    </row>
    <row r="21" spans="1:13">
      <c r="A21" t="s">
        <v>80</v>
      </c>
      <c r="B21" t="s">
        <v>15</v>
      </c>
      <c r="C21">
        <v>-4.4409999999999998</v>
      </c>
      <c r="D21">
        <v>9.3320000000000007</v>
      </c>
      <c r="E21">
        <f t="shared" si="0"/>
        <v>36.600586252135365</v>
      </c>
      <c r="F21">
        <f t="shared" si="3"/>
        <v>36.600586252135365</v>
      </c>
      <c r="G21">
        <f t="shared" si="1"/>
        <v>53.580367905619603</v>
      </c>
      <c r="H21">
        <v>-0.108</v>
      </c>
      <c r="I21">
        <f t="shared" si="2"/>
        <v>1.0369999999999999</v>
      </c>
      <c r="K21" t="s">
        <v>77</v>
      </c>
      <c r="L21">
        <v>49.565807999143516</v>
      </c>
      <c r="M21">
        <v>0.28300000000000003</v>
      </c>
    </row>
    <row r="22" spans="1:13">
      <c r="A22" t="s">
        <v>81</v>
      </c>
      <c r="B22" t="s">
        <v>15</v>
      </c>
      <c r="C22">
        <v>-5.4489999999999998</v>
      </c>
      <c r="D22">
        <v>4.6929999999999996</v>
      </c>
      <c r="E22">
        <f t="shared" si="0"/>
        <v>41.324744802599817</v>
      </c>
      <c r="F22">
        <f t="shared" si="3"/>
        <v>41.324744802599817</v>
      </c>
      <c r="G22">
        <f t="shared" si="1"/>
        <v>58.304526456084055</v>
      </c>
      <c r="H22">
        <v>0.27300000000000002</v>
      </c>
      <c r="I22">
        <f t="shared" si="2"/>
        <v>1.4180000000000001</v>
      </c>
      <c r="K22" t="s">
        <v>78</v>
      </c>
      <c r="L22">
        <v>49.717918390323739</v>
      </c>
      <c r="M22">
        <v>0.41600000000000004</v>
      </c>
    </row>
    <row r="23" spans="1:13">
      <c r="A23" t="s">
        <v>82</v>
      </c>
      <c r="B23" t="s">
        <v>15</v>
      </c>
      <c r="C23">
        <v>-6.3120000000000003</v>
      </c>
      <c r="D23">
        <v>-0.31900000000000001</v>
      </c>
      <c r="E23">
        <f t="shared" si="0"/>
        <v>46.404977017557073</v>
      </c>
      <c r="F23">
        <f t="shared" si="3"/>
        <v>46.404977017557073</v>
      </c>
      <c r="G23">
        <f t="shared" si="1"/>
        <v>63.384758671041311</v>
      </c>
      <c r="H23">
        <v>0.39400000000000002</v>
      </c>
      <c r="I23">
        <f t="shared" si="2"/>
        <v>1.5390000000000001</v>
      </c>
      <c r="K23" t="s">
        <v>79</v>
      </c>
      <c r="L23">
        <v>50.445703260396542</v>
      </c>
      <c r="M23">
        <v>0.45799999999999996</v>
      </c>
    </row>
    <row r="24" spans="1:13">
      <c r="A24" t="s">
        <v>83</v>
      </c>
      <c r="B24" t="s">
        <v>15</v>
      </c>
      <c r="C24">
        <v>-7.5570000000000004</v>
      </c>
      <c r="D24">
        <v>-6.8769999999999998</v>
      </c>
      <c r="E24">
        <f t="shared" si="0"/>
        <v>53.069225215750045</v>
      </c>
      <c r="F24">
        <f t="shared" si="3"/>
        <v>53.069225215750045</v>
      </c>
      <c r="G24">
        <f t="shared" si="1"/>
        <v>70.04900686923429</v>
      </c>
      <c r="H24">
        <v>0.40100000000000002</v>
      </c>
      <c r="I24">
        <f t="shared" si="2"/>
        <v>1.546</v>
      </c>
      <c r="K24" t="s">
        <v>80</v>
      </c>
      <c r="L24">
        <v>53.580367905619603</v>
      </c>
      <c r="M24">
        <v>1.0369999999999999</v>
      </c>
    </row>
    <row r="25" spans="1:13">
      <c r="A25" t="s">
        <v>84</v>
      </c>
      <c r="B25" t="s">
        <v>15</v>
      </c>
      <c r="C25">
        <v>-8.4589999999999996</v>
      </c>
      <c r="D25">
        <v>-9.7240000000000002</v>
      </c>
      <c r="E25">
        <f t="shared" si="0"/>
        <v>56.01366556475304</v>
      </c>
      <c r="F25">
        <f t="shared" si="3"/>
        <v>56.01366556475304</v>
      </c>
      <c r="G25">
        <f t="shared" si="1"/>
        <v>72.993447218237279</v>
      </c>
      <c r="H25">
        <v>0.439</v>
      </c>
      <c r="I25">
        <f t="shared" si="2"/>
        <v>1.5840000000000001</v>
      </c>
      <c r="K25" t="s">
        <v>81</v>
      </c>
      <c r="L25">
        <v>58.304526456084055</v>
      </c>
      <c r="M25">
        <v>1.4180000000000001</v>
      </c>
    </row>
    <row r="26" spans="1:13">
      <c r="A26" t="s">
        <v>85</v>
      </c>
      <c r="B26" t="s">
        <v>15</v>
      </c>
      <c r="C26">
        <v>-9.0069999999999997</v>
      </c>
      <c r="D26">
        <v>-12.260999999999999</v>
      </c>
      <c r="E26">
        <f t="shared" si="0"/>
        <v>58.603209613467413</v>
      </c>
      <c r="F26">
        <f t="shared" si="3"/>
        <v>58.603209613467413</v>
      </c>
      <c r="G26">
        <f t="shared" si="1"/>
        <v>75.582991266951652</v>
      </c>
      <c r="H26">
        <v>0.51100000000000001</v>
      </c>
      <c r="I26">
        <f t="shared" si="2"/>
        <v>1.6560000000000001</v>
      </c>
      <c r="K26" t="s">
        <v>63</v>
      </c>
      <c r="L26">
        <v>62.697055861380754</v>
      </c>
      <c r="M26">
        <v>1.145</v>
      </c>
    </row>
    <row r="27" spans="1:13">
      <c r="A27" t="s">
        <v>86</v>
      </c>
      <c r="B27" t="s">
        <v>15</v>
      </c>
      <c r="C27">
        <v>-10.611000000000001</v>
      </c>
      <c r="D27">
        <v>-15.552</v>
      </c>
      <c r="E27">
        <f t="shared" si="0"/>
        <v>62.1028929599902</v>
      </c>
      <c r="F27">
        <f t="shared" si="3"/>
        <v>62.1028929599902</v>
      </c>
      <c r="G27">
        <f t="shared" si="1"/>
        <v>79.082674613474438</v>
      </c>
      <c r="H27">
        <v>0.53100000000000003</v>
      </c>
      <c r="I27">
        <f t="shared" si="2"/>
        <v>1.6760000000000002</v>
      </c>
      <c r="K27" t="s">
        <v>62</v>
      </c>
      <c r="L27">
        <v>62.697055861380754</v>
      </c>
      <c r="M27">
        <v>1.145</v>
      </c>
    </row>
    <row r="28" spans="1:13">
      <c r="A28" t="s">
        <v>87</v>
      </c>
      <c r="B28" t="s">
        <v>15</v>
      </c>
      <c r="C28">
        <v>-11.483000000000001</v>
      </c>
      <c r="D28">
        <v>-19.201000000000001</v>
      </c>
      <c r="E28">
        <f t="shared" si="0"/>
        <v>65.845894215205249</v>
      </c>
      <c r="F28">
        <f t="shared" si="3"/>
        <v>65.845894215205249</v>
      </c>
      <c r="G28">
        <f t="shared" si="1"/>
        <v>82.825675868689487</v>
      </c>
      <c r="H28">
        <v>0.55100000000000005</v>
      </c>
      <c r="I28">
        <f t="shared" si="2"/>
        <v>1.6960000000000002</v>
      </c>
      <c r="K28" t="s">
        <v>82</v>
      </c>
      <c r="L28">
        <v>63.384758671041311</v>
      </c>
      <c r="M28">
        <v>1.5390000000000001</v>
      </c>
    </row>
    <row r="29" spans="1:13">
      <c r="A29" t="s">
        <v>88</v>
      </c>
      <c r="B29" t="s">
        <v>15</v>
      </c>
      <c r="C29">
        <v>-12.568</v>
      </c>
      <c r="D29">
        <v>-22.349</v>
      </c>
      <c r="E29">
        <f t="shared" si="0"/>
        <v>69.133267245227188</v>
      </c>
      <c r="F29">
        <f t="shared" si="3"/>
        <v>69.133267245227188</v>
      </c>
      <c r="G29">
        <f t="shared" si="1"/>
        <v>86.113048898711426</v>
      </c>
      <c r="H29">
        <v>0.57499999999999996</v>
      </c>
      <c r="I29">
        <f t="shared" si="2"/>
        <v>1.72</v>
      </c>
      <c r="K29" t="s">
        <v>83</v>
      </c>
      <c r="L29">
        <v>70.04900686923429</v>
      </c>
      <c r="M29">
        <v>1.546</v>
      </c>
    </row>
    <row r="30" spans="1:13">
      <c r="A30" t="s">
        <v>89</v>
      </c>
      <c r="B30" t="s">
        <v>15</v>
      </c>
      <c r="C30">
        <v>-13.228</v>
      </c>
      <c r="D30">
        <v>-25.471</v>
      </c>
      <c r="E30">
        <f t="shared" si="0"/>
        <v>72.322683716798011</v>
      </c>
      <c r="F30">
        <f t="shared" si="3"/>
        <v>72.322683716798011</v>
      </c>
      <c r="G30">
        <f t="shared" si="1"/>
        <v>89.302465370282249</v>
      </c>
      <c r="H30">
        <v>0.61599999999999999</v>
      </c>
      <c r="I30">
        <f t="shared" si="2"/>
        <v>1.7610000000000001</v>
      </c>
      <c r="K30" t="s">
        <v>84</v>
      </c>
      <c r="L30">
        <v>72.993447218237279</v>
      </c>
      <c r="M30">
        <v>1.5840000000000001</v>
      </c>
    </row>
    <row r="31" spans="1:13">
      <c r="A31" t="s">
        <v>90</v>
      </c>
      <c r="B31" t="s">
        <v>15</v>
      </c>
      <c r="C31">
        <v>-14.909000000000001</v>
      </c>
      <c r="D31">
        <v>-30.562999999999999</v>
      </c>
      <c r="E31">
        <f t="shared" si="0"/>
        <v>77.635188497227219</v>
      </c>
      <c r="F31">
        <f t="shared" si="3"/>
        <v>77.635188497227219</v>
      </c>
      <c r="G31">
        <f t="shared" si="1"/>
        <v>94.614970150711457</v>
      </c>
      <c r="H31">
        <v>0.69299999999999995</v>
      </c>
      <c r="I31">
        <f t="shared" si="2"/>
        <v>1.8380000000000001</v>
      </c>
      <c r="K31" t="s">
        <v>85</v>
      </c>
      <c r="L31">
        <v>75.582991266951652</v>
      </c>
      <c r="M31">
        <v>1.6560000000000001</v>
      </c>
    </row>
    <row r="32" spans="1:13">
      <c r="A32" t="s">
        <v>91</v>
      </c>
      <c r="B32" t="s">
        <v>15</v>
      </c>
      <c r="C32">
        <v>-16.347000000000001</v>
      </c>
      <c r="D32">
        <v>-34.323</v>
      </c>
      <c r="E32">
        <f t="shared" si="0"/>
        <v>81.600277726243078</v>
      </c>
      <c r="F32">
        <f t="shared" si="3"/>
        <v>81.600277726243078</v>
      </c>
      <c r="G32">
        <f t="shared" si="1"/>
        <v>98.580059379727317</v>
      </c>
      <c r="H32">
        <v>0.71899999999999997</v>
      </c>
      <c r="I32">
        <f t="shared" si="2"/>
        <v>1.8639999999999999</v>
      </c>
      <c r="K32" t="s">
        <v>86</v>
      </c>
      <c r="L32">
        <v>79.082674613474438</v>
      </c>
      <c r="M32">
        <v>1.6760000000000002</v>
      </c>
    </row>
    <row r="33" spans="1:13">
      <c r="A33" t="s">
        <v>92</v>
      </c>
      <c r="B33" t="s">
        <v>15</v>
      </c>
      <c r="C33">
        <v>-18.556999999999999</v>
      </c>
      <c r="D33">
        <v>-37.1</v>
      </c>
      <c r="E33">
        <f t="shared" si="0"/>
        <v>84.770103373772045</v>
      </c>
      <c r="F33">
        <f t="shared" si="3"/>
        <v>84.770103373772045</v>
      </c>
      <c r="G33">
        <f t="shared" si="1"/>
        <v>101.74988502725628</v>
      </c>
      <c r="H33">
        <v>0.81399999999999995</v>
      </c>
      <c r="I33">
        <f t="shared" si="2"/>
        <v>1.9590000000000001</v>
      </c>
      <c r="K33" t="s">
        <v>87</v>
      </c>
      <c r="L33">
        <v>82.825675868689487</v>
      </c>
      <c r="M33">
        <v>1.6960000000000002</v>
      </c>
    </row>
    <row r="34" spans="1:13">
      <c r="A34" t="s">
        <v>93</v>
      </c>
      <c r="B34" t="s">
        <v>15</v>
      </c>
      <c r="C34">
        <v>-20.285</v>
      </c>
      <c r="D34">
        <v>-42.091000000000001</v>
      </c>
      <c r="E34">
        <f t="shared" si="0"/>
        <v>90.017125465102481</v>
      </c>
      <c r="F34">
        <f t="shared" si="3"/>
        <v>90.017125465102481</v>
      </c>
      <c r="G34">
        <f t="shared" si="1"/>
        <v>106.99690711858672</v>
      </c>
      <c r="H34">
        <v>0.878</v>
      </c>
      <c r="I34">
        <f t="shared" si="2"/>
        <v>2.0230000000000001</v>
      </c>
      <c r="K34" t="s">
        <v>88</v>
      </c>
      <c r="L34">
        <v>86.113048898711426</v>
      </c>
      <c r="M34">
        <v>1.72</v>
      </c>
    </row>
    <row r="35" spans="1:13">
      <c r="A35" t="s">
        <v>94</v>
      </c>
      <c r="B35" t="s">
        <v>15</v>
      </c>
      <c r="C35">
        <v>-22.530999999999999</v>
      </c>
      <c r="D35">
        <v>-48.938000000000002</v>
      </c>
      <c r="E35">
        <f t="shared" si="0"/>
        <v>97.193086348772766</v>
      </c>
      <c r="F35">
        <f t="shared" si="3"/>
        <v>97.193086348772766</v>
      </c>
      <c r="G35">
        <f t="shared" si="1"/>
        <v>114.172868002257</v>
      </c>
      <c r="H35">
        <v>0.89500000000000002</v>
      </c>
      <c r="I35">
        <f t="shared" si="2"/>
        <v>2.04</v>
      </c>
      <c r="K35" t="s">
        <v>89</v>
      </c>
      <c r="L35">
        <v>89.302465370282249</v>
      </c>
      <c r="M35">
        <v>1.7610000000000001</v>
      </c>
    </row>
    <row r="36" spans="1:13">
      <c r="A36" t="s">
        <v>95</v>
      </c>
      <c r="B36" t="s">
        <v>15</v>
      </c>
      <c r="C36">
        <v>-26.529</v>
      </c>
      <c r="D36">
        <v>-54.008000000000003</v>
      </c>
      <c r="E36">
        <f t="shared" si="0"/>
        <v>103.07510881876382</v>
      </c>
      <c r="F36">
        <f t="shared" si="3"/>
        <v>103.07510881876382</v>
      </c>
      <c r="G36">
        <f t="shared" si="1"/>
        <v>120.05489047224806</v>
      </c>
      <c r="H36">
        <v>1.012</v>
      </c>
      <c r="I36">
        <f t="shared" si="2"/>
        <v>2.157</v>
      </c>
      <c r="K36" t="s">
        <v>90</v>
      </c>
      <c r="L36">
        <v>94.614970150711457</v>
      </c>
      <c r="M36">
        <v>1.8380000000000001</v>
      </c>
    </row>
    <row r="37" spans="1:13">
      <c r="A37" t="s">
        <v>96</v>
      </c>
      <c r="B37" t="s">
        <v>15</v>
      </c>
      <c r="C37">
        <v>-26.337</v>
      </c>
      <c r="D37">
        <v>-59.58</v>
      </c>
      <c r="E37">
        <f t="shared" ref="E37:E64" si="4">SQRT((C37-C$7)^2+(D37-D$7)^2)</f>
        <v>108.42906983830488</v>
      </c>
      <c r="F37">
        <f t="shared" si="3"/>
        <v>108.42906983830488</v>
      </c>
      <c r="G37">
        <f t="shared" ref="G37:G64" si="5">F37-F$64</f>
        <v>125.40885149178912</v>
      </c>
      <c r="H37">
        <v>0.95399999999999996</v>
      </c>
      <c r="I37">
        <f t="shared" ref="I37:I64" si="6">H37-H$7</f>
        <v>2.0990000000000002</v>
      </c>
      <c r="K37" t="s">
        <v>91</v>
      </c>
      <c r="L37">
        <v>98.580059379727317</v>
      </c>
      <c r="M37">
        <v>1.8639999999999999</v>
      </c>
    </row>
    <row r="38" spans="1:13">
      <c r="A38" t="s">
        <v>97</v>
      </c>
      <c r="B38" t="s">
        <v>15</v>
      </c>
      <c r="C38">
        <v>-27.234999999999999</v>
      </c>
      <c r="D38">
        <v>-66.186000000000007</v>
      </c>
      <c r="E38">
        <f t="shared" si="4"/>
        <v>115.06063028681879</v>
      </c>
      <c r="F38">
        <f t="shared" si="3"/>
        <v>115.06063028681879</v>
      </c>
      <c r="G38">
        <f t="shared" si="5"/>
        <v>132.04041194030304</v>
      </c>
      <c r="H38">
        <v>0.8</v>
      </c>
      <c r="I38">
        <f t="shared" si="6"/>
        <v>1.9450000000000001</v>
      </c>
      <c r="K38" t="s">
        <v>92</v>
      </c>
      <c r="L38">
        <v>101.74988502725628</v>
      </c>
      <c r="M38">
        <v>1.9590000000000001</v>
      </c>
    </row>
    <row r="39" spans="1:13">
      <c r="A39" t="s">
        <v>98</v>
      </c>
      <c r="B39" t="s">
        <v>15</v>
      </c>
      <c r="C39">
        <v>-27.823</v>
      </c>
      <c r="D39">
        <v>-68.558000000000007</v>
      </c>
      <c r="E39">
        <f t="shared" si="4"/>
        <v>117.50434552815484</v>
      </c>
      <c r="F39">
        <f t="shared" si="3"/>
        <v>117.50434552815484</v>
      </c>
      <c r="G39">
        <f t="shared" si="5"/>
        <v>134.48412718163908</v>
      </c>
      <c r="H39">
        <v>0.70499999999999996</v>
      </c>
      <c r="I39">
        <f t="shared" si="6"/>
        <v>1.85</v>
      </c>
      <c r="K39" t="s">
        <v>93</v>
      </c>
      <c r="L39">
        <v>106.99690711858672</v>
      </c>
      <c r="M39">
        <v>2.0230000000000001</v>
      </c>
    </row>
    <row r="40" spans="1:13">
      <c r="A40" t="s">
        <v>99</v>
      </c>
      <c r="B40" t="s">
        <v>15</v>
      </c>
      <c r="C40">
        <v>-28.683</v>
      </c>
      <c r="D40">
        <v>-73.150000000000006</v>
      </c>
      <c r="E40">
        <f t="shared" si="4"/>
        <v>122.17058465113442</v>
      </c>
      <c r="F40">
        <f t="shared" si="3"/>
        <v>122.17058465113442</v>
      </c>
      <c r="G40">
        <f t="shared" si="5"/>
        <v>139.15036630461867</v>
      </c>
      <c r="H40">
        <v>0.63200000000000001</v>
      </c>
      <c r="I40">
        <f t="shared" si="6"/>
        <v>1.7770000000000001</v>
      </c>
      <c r="K40" t="s">
        <v>94</v>
      </c>
      <c r="L40">
        <v>114.172868002257</v>
      </c>
      <c r="M40">
        <v>2.04</v>
      </c>
    </row>
    <row r="41" spans="1:13">
      <c r="A41" t="s">
        <v>100</v>
      </c>
      <c r="B41" t="s">
        <v>15</v>
      </c>
      <c r="C41">
        <v>-28.248999999999999</v>
      </c>
      <c r="D41">
        <v>-75.436999999999998</v>
      </c>
      <c r="E41">
        <f t="shared" si="4"/>
        <v>124.2990665813706</v>
      </c>
      <c r="F41">
        <f t="shared" si="3"/>
        <v>124.2990665813706</v>
      </c>
      <c r="G41">
        <f t="shared" si="5"/>
        <v>141.27884823485482</v>
      </c>
      <c r="H41">
        <v>0.41899999999999998</v>
      </c>
      <c r="I41">
        <f t="shared" si="6"/>
        <v>1.5640000000000001</v>
      </c>
      <c r="K41" t="s">
        <v>95</v>
      </c>
      <c r="L41">
        <v>120.05489047224806</v>
      </c>
      <c r="M41">
        <v>2.157</v>
      </c>
    </row>
    <row r="42" spans="1:13">
      <c r="A42" t="s">
        <v>101</v>
      </c>
      <c r="B42" t="s">
        <v>15</v>
      </c>
      <c r="C42">
        <v>-30.097000000000001</v>
      </c>
      <c r="D42">
        <v>-81.971000000000004</v>
      </c>
      <c r="E42">
        <f t="shared" si="4"/>
        <v>131.08128576192715</v>
      </c>
      <c r="F42">
        <f t="shared" si="3"/>
        <v>131.08128576192715</v>
      </c>
      <c r="G42">
        <f t="shared" si="5"/>
        <v>148.0610674154114</v>
      </c>
      <c r="H42">
        <v>0.42199999999999999</v>
      </c>
      <c r="I42">
        <f t="shared" si="6"/>
        <v>1.5669999999999999</v>
      </c>
      <c r="K42" t="s">
        <v>96</v>
      </c>
      <c r="L42">
        <v>125.40885149178912</v>
      </c>
      <c r="M42">
        <v>2.0990000000000002</v>
      </c>
    </row>
    <row r="43" spans="1:13">
      <c r="A43" t="s">
        <v>102</v>
      </c>
      <c r="B43" t="s">
        <v>15</v>
      </c>
      <c r="C43">
        <v>-32.438000000000002</v>
      </c>
      <c r="D43">
        <v>-91.902000000000001</v>
      </c>
      <c r="E43">
        <f t="shared" si="4"/>
        <v>141.28441886138756</v>
      </c>
      <c r="F43">
        <f t="shared" si="3"/>
        <v>141.28441886138756</v>
      </c>
      <c r="G43">
        <f t="shared" si="5"/>
        <v>158.26420051487179</v>
      </c>
      <c r="H43">
        <v>0.13</v>
      </c>
      <c r="I43">
        <f t="shared" si="6"/>
        <v>1.2749999999999999</v>
      </c>
      <c r="K43" t="s">
        <v>97</v>
      </c>
      <c r="L43">
        <v>132.04041194030304</v>
      </c>
      <c r="M43">
        <v>1.9450000000000001</v>
      </c>
    </row>
    <row r="44" spans="1:13">
      <c r="A44" t="s">
        <v>103</v>
      </c>
      <c r="B44" t="s">
        <v>15</v>
      </c>
      <c r="C44">
        <v>-35.826999999999998</v>
      </c>
      <c r="D44">
        <v>-98.855000000000004</v>
      </c>
      <c r="E44">
        <f t="shared" si="4"/>
        <v>148.83411081133249</v>
      </c>
      <c r="F44">
        <f t="shared" si="3"/>
        <v>148.83411081133249</v>
      </c>
      <c r="G44">
        <f t="shared" si="5"/>
        <v>165.81389246481672</v>
      </c>
      <c r="H44">
        <v>3.6999999999999998E-2</v>
      </c>
      <c r="I44">
        <f t="shared" si="6"/>
        <v>1.1819999999999999</v>
      </c>
      <c r="K44" t="s">
        <v>98</v>
      </c>
      <c r="L44">
        <v>134.48412718163908</v>
      </c>
      <c r="M44">
        <v>1.85</v>
      </c>
    </row>
    <row r="45" spans="1:13">
      <c r="A45" t="s">
        <v>104</v>
      </c>
      <c r="B45" t="s">
        <v>15</v>
      </c>
      <c r="C45">
        <v>-35.761000000000003</v>
      </c>
      <c r="D45">
        <v>-98.75</v>
      </c>
      <c r="E45">
        <f t="shared" si="4"/>
        <v>148.71643907113969</v>
      </c>
      <c r="F45">
        <f t="shared" si="3"/>
        <v>148.71643907113969</v>
      </c>
      <c r="G45">
        <f t="shared" si="5"/>
        <v>165.69622072462391</v>
      </c>
      <c r="H45">
        <v>3.5999999999999997E-2</v>
      </c>
      <c r="I45">
        <f t="shared" si="6"/>
        <v>1.181</v>
      </c>
      <c r="K45" t="s">
        <v>99</v>
      </c>
      <c r="L45">
        <v>139.15036630461867</v>
      </c>
      <c r="M45">
        <v>1.7770000000000001</v>
      </c>
    </row>
    <row r="46" spans="1:13">
      <c r="A46" t="s">
        <v>105</v>
      </c>
      <c r="B46" t="s">
        <v>106</v>
      </c>
      <c r="C46">
        <v>-42.883000000000003</v>
      </c>
      <c r="D46">
        <v>-117.887</v>
      </c>
      <c r="E46">
        <f t="shared" si="4"/>
        <v>169.01380042174071</v>
      </c>
      <c r="F46">
        <f t="shared" si="3"/>
        <v>169.01380042174071</v>
      </c>
      <c r="G46">
        <f t="shared" si="5"/>
        <v>185.99358207522494</v>
      </c>
      <c r="H46">
        <v>0.28000000000000003</v>
      </c>
      <c r="I46">
        <f t="shared" si="6"/>
        <v>1.425</v>
      </c>
      <c r="K46" t="s">
        <v>100</v>
      </c>
      <c r="L46">
        <v>141.27884823485482</v>
      </c>
      <c r="M46">
        <v>1.5640000000000001</v>
      </c>
    </row>
    <row r="47" spans="1:13">
      <c r="A47" t="s">
        <v>107</v>
      </c>
      <c r="B47" t="s">
        <v>15</v>
      </c>
      <c r="C47">
        <v>-46.555999999999997</v>
      </c>
      <c r="D47">
        <v>-126.684</v>
      </c>
      <c r="E47">
        <f t="shared" si="4"/>
        <v>178.45622768903303</v>
      </c>
      <c r="F47">
        <f t="shared" si="3"/>
        <v>178.45622768903303</v>
      </c>
      <c r="G47">
        <f t="shared" si="5"/>
        <v>195.43600934251725</v>
      </c>
      <c r="H47">
        <v>0.46400000000000002</v>
      </c>
      <c r="I47">
        <f t="shared" si="6"/>
        <v>1.609</v>
      </c>
      <c r="K47" t="s">
        <v>101</v>
      </c>
      <c r="L47">
        <v>148.0610674154114</v>
      </c>
      <c r="M47">
        <v>1.5669999999999999</v>
      </c>
    </row>
    <row r="48" spans="1:13">
      <c r="A48" t="s">
        <v>108</v>
      </c>
      <c r="B48" t="s">
        <v>15</v>
      </c>
      <c r="C48">
        <v>-48.476999999999997</v>
      </c>
      <c r="D48">
        <v>-132.256</v>
      </c>
      <c r="E48">
        <f t="shared" si="4"/>
        <v>184.33581660111525</v>
      </c>
      <c r="F48">
        <f t="shared" si="3"/>
        <v>184.33581660111525</v>
      </c>
      <c r="G48">
        <f t="shared" si="5"/>
        <v>201.31559825459948</v>
      </c>
      <c r="H48">
        <v>0.54200000000000004</v>
      </c>
      <c r="I48">
        <f t="shared" si="6"/>
        <v>1.6870000000000001</v>
      </c>
      <c r="K48" t="s">
        <v>102</v>
      </c>
      <c r="L48">
        <v>158.26420051487179</v>
      </c>
      <c r="M48">
        <v>1.2749999999999999</v>
      </c>
    </row>
    <row r="49" spans="1:13">
      <c r="A49" t="s">
        <v>109</v>
      </c>
      <c r="B49" t="s">
        <v>15</v>
      </c>
      <c r="C49">
        <v>-51.439</v>
      </c>
      <c r="D49">
        <v>-139.6</v>
      </c>
      <c r="E49">
        <f t="shared" si="4"/>
        <v>192.2001964463096</v>
      </c>
      <c r="F49">
        <f t="shared" si="3"/>
        <v>192.2001964463096</v>
      </c>
      <c r="G49">
        <f t="shared" si="5"/>
        <v>209.17997809979386</v>
      </c>
      <c r="H49">
        <v>0.86199999999999999</v>
      </c>
      <c r="I49">
        <f t="shared" si="6"/>
        <v>2.0070000000000001</v>
      </c>
      <c r="K49" t="s">
        <v>104</v>
      </c>
      <c r="L49">
        <v>165.69622072462391</v>
      </c>
      <c r="M49">
        <v>1.181</v>
      </c>
    </row>
    <row r="50" spans="1:13">
      <c r="A50" t="s">
        <v>110</v>
      </c>
      <c r="B50" t="s">
        <v>15</v>
      </c>
      <c r="C50">
        <v>-53.933999999999997</v>
      </c>
      <c r="D50">
        <v>-146.69300000000001</v>
      </c>
      <c r="E50">
        <f t="shared" si="4"/>
        <v>199.70161478565967</v>
      </c>
      <c r="F50">
        <f t="shared" si="3"/>
        <v>199.70161478565967</v>
      </c>
      <c r="G50">
        <f t="shared" si="5"/>
        <v>216.6813964391439</v>
      </c>
      <c r="H50">
        <v>0.99099999999999999</v>
      </c>
      <c r="I50">
        <f t="shared" si="6"/>
        <v>2.1360000000000001</v>
      </c>
      <c r="K50" t="s">
        <v>103</v>
      </c>
      <c r="L50">
        <v>165.81389246481672</v>
      </c>
      <c r="M50">
        <v>1.1819999999999999</v>
      </c>
    </row>
    <row r="51" spans="1:13">
      <c r="A51" t="s">
        <v>111</v>
      </c>
      <c r="B51" t="s">
        <v>15</v>
      </c>
      <c r="C51">
        <v>-57.048999999999999</v>
      </c>
      <c r="D51">
        <v>-154.292</v>
      </c>
      <c r="E51">
        <f t="shared" si="4"/>
        <v>207.85949027648462</v>
      </c>
      <c r="F51">
        <f t="shared" si="3"/>
        <v>207.85949027648462</v>
      </c>
      <c r="G51">
        <f t="shared" si="5"/>
        <v>224.83927192996885</v>
      </c>
      <c r="H51">
        <v>1.05</v>
      </c>
      <c r="I51">
        <f t="shared" si="6"/>
        <v>2.1950000000000003</v>
      </c>
      <c r="K51" t="s">
        <v>105</v>
      </c>
      <c r="L51">
        <v>185.99358207522494</v>
      </c>
      <c r="M51">
        <v>1.425</v>
      </c>
    </row>
    <row r="52" spans="1:13">
      <c r="A52" t="s">
        <v>112</v>
      </c>
      <c r="B52" t="s">
        <v>15</v>
      </c>
      <c r="C52">
        <v>-61.607999999999997</v>
      </c>
      <c r="D52">
        <v>-162.58000000000001</v>
      </c>
      <c r="E52">
        <f t="shared" si="4"/>
        <v>217.08609842410456</v>
      </c>
      <c r="F52">
        <f t="shared" si="3"/>
        <v>217.08609842410456</v>
      </c>
      <c r="G52">
        <f t="shared" si="5"/>
        <v>234.06588007758882</v>
      </c>
      <c r="H52">
        <v>1.103</v>
      </c>
      <c r="I52">
        <f t="shared" si="6"/>
        <v>2.2480000000000002</v>
      </c>
      <c r="K52" t="s">
        <v>107</v>
      </c>
      <c r="L52">
        <v>195.43600934251725</v>
      </c>
      <c r="M52">
        <v>1.609</v>
      </c>
    </row>
    <row r="53" spans="1:13">
      <c r="A53" t="s">
        <v>113</v>
      </c>
      <c r="B53" t="s">
        <v>15</v>
      </c>
      <c r="C53">
        <v>-65.394000000000005</v>
      </c>
      <c r="D53">
        <v>-171.666</v>
      </c>
      <c r="E53">
        <f t="shared" si="4"/>
        <v>226.87318705611733</v>
      </c>
      <c r="F53">
        <f t="shared" si="3"/>
        <v>226.87318705611733</v>
      </c>
      <c r="G53">
        <f t="shared" si="5"/>
        <v>243.85296870960156</v>
      </c>
      <c r="H53">
        <v>1.091</v>
      </c>
      <c r="I53">
        <f t="shared" si="6"/>
        <v>2.2359999999999998</v>
      </c>
      <c r="K53" t="s">
        <v>108</v>
      </c>
      <c r="L53">
        <v>201.31559825459948</v>
      </c>
      <c r="M53">
        <v>1.6870000000000001</v>
      </c>
    </row>
    <row r="54" spans="1:13">
      <c r="A54" t="s">
        <v>114</v>
      </c>
      <c r="B54" t="s">
        <v>15</v>
      </c>
      <c r="C54">
        <v>-68.335999999999999</v>
      </c>
      <c r="D54">
        <v>-176.47200000000001</v>
      </c>
      <c r="E54">
        <f t="shared" si="4"/>
        <v>232.32468092951297</v>
      </c>
      <c r="F54">
        <f t="shared" si="3"/>
        <v>232.32468092951297</v>
      </c>
      <c r="G54">
        <f t="shared" si="5"/>
        <v>249.30446258299719</v>
      </c>
      <c r="H54">
        <v>1.1180000000000001</v>
      </c>
      <c r="I54">
        <f t="shared" si="6"/>
        <v>2.2629999999999999</v>
      </c>
      <c r="K54" t="s">
        <v>109</v>
      </c>
      <c r="L54">
        <v>209.17997809979386</v>
      </c>
      <c r="M54">
        <v>2.0070000000000001</v>
      </c>
    </row>
    <row r="55" spans="1:13">
      <c r="A55" t="s">
        <v>115</v>
      </c>
      <c r="B55" t="s">
        <v>15</v>
      </c>
      <c r="C55">
        <v>-71.09</v>
      </c>
      <c r="D55">
        <v>-176.221</v>
      </c>
      <c r="E55">
        <f t="shared" si="4"/>
        <v>232.9050236727409</v>
      </c>
      <c r="F55">
        <f t="shared" si="3"/>
        <v>232.9050236727409</v>
      </c>
      <c r="G55">
        <f t="shared" si="5"/>
        <v>249.88480532622515</v>
      </c>
      <c r="H55">
        <v>1.2749999999999999</v>
      </c>
      <c r="I55">
        <f t="shared" si="6"/>
        <v>2.42</v>
      </c>
      <c r="K55" t="s">
        <v>110</v>
      </c>
      <c r="L55">
        <v>216.6813964391439</v>
      </c>
      <c r="M55">
        <v>2.1360000000000001</v>
      </c>
    </row>
    <row r="56" spans="1:13">
      <c r="A56" t="s">
        <v>116</v>
      </c>
      <c r="B56" t="s">
        <v>15</v>
      </c>
      <c r="C56">
        <v>-72.228999999999999</v>
      </c>
      <c r="D56">
        <v>-195.78399999999999</v>
      </c>
      <c r="E56">
        <f t="shared" si="4"/>
        <v>251.93874360645685</v>
      </c>
      <c r="F56">
        <f t="shared" si="3"/>
        <v>251.93874360645685</v>
      </c>
      <c r="G56">
        <f t="shared" si="5"/>
        <v>268.91852525994108</v>
      </c>
      <c r="H56">
        <v>1.1220000000000001</v>
      </c>
      <c r="I56">
        <f t="shared" si="6"/>
        <v>2.2670000000000003</v>
      </c>
      <c r="K56" t="s">
        <v>111</v>
      </c>
      <c r="L56">
        <v>224.83927192996885</v>
      </c>
      <c r="M56">
        <v>2.1950000000000003</v>
      </c>
    </row>
    <row r="57" spans="1:13">
      <c r="A57" t="s">
        <v>117</v>
      </c>
      <c r="B57" t="s">
        <v>15</v>
      </c>
      <c r="C57">
        <v>-74.281000000000006</v>
      </c>
      <c r="D57">
        <v>-199.65799999999999</v>
      </c>
      <c r="E57">
        <f t="shared" si="4"/>
        <v>256.23824803100729</v>
      </c>
      <c r="F57">
        <f t="shared" si="3"/>
        <v>256.23824803100729</v>
      </c>
      <c r="G57">
        <f t="shared" si="5"/>
        <v>273.21802968449151</v>
      </c>
      <c r="H57">
        <v>0.98199999999999998</v>
      </c>
      <c r="I57">
        <f t="shared" si="6"/>
        <v>2.1269999999999998</v>
      </c>
      <c r="K57" t="s">
        <v>112</v>
      </c>
      <c r="L57">
        <v>234.06588007758882</v>
      </c>
      <c r="M57">
        <v>2.2480000000000002</v>
      </c>
    </row>
    <row r="58" spans="1:13">
      <c r="A58" t="s">
        <v>118</v>
      </c>
      <c r="B58" t="s">
        <v>15</v>
      </c>
      <c r="C58">
        <v>-74.658000000000001</v>
      </c>
      <c r="D58">
        <v>-203.298</v>
      </c>
      <c r="E58">
        <f t="shared" si="4"/>
        <v>259.83342928306973</v>
      </c>
      <c r="F58">
        <f t="shared" si="3"/>
        <v>259.83342928306973</v>
      </c>
      <c r="G58">
        <f t="shared" si="5"/>
        <v>276.81321093655396</v>
      </c>
      <c r="H58">
        <v>0.58299999999999996</v>
      </c>
      <c r="I58">
        <f t="shared" si="6"/>
        <v>1.728</v>
      </c>
      <c r="K58" t="s">
        <v>113</v>
      </c>
      <c r="L58">
        <v>243.85296870960156</v>
      </c>
      <c r="M58">
        <v>2.2359999999999998</v>
      </c>
    </row>
    <row r="59" spans="1:13">
      <c r="A59" t="s">
        <v>119</v>
      </c>
      <c r="B59" t="s">
        <v>15</v>
      </c>
      <c r="C59">
        <v>-74.962999999999994</v>
      </c>
      <c r="D59">
        <v>-208.44300000000001</v>
      </c>
      <c r="E59">
        <f t="shared" si="4"/>
        <v>264.85388804584312</v>
      </c>
      <c r="F59">
        <f t="shared" si="3"/>
        <v>264.85388804584312</v>
      </c>
      <c r="G59">
        <f t="shared" si="5"/>
        <v>281.83366969932734</v>
      </c>
      <c r="H59">
        <v>0.48799999999999999</v>
      </c>
      <c r="I59">
        <f t="shared" si="6"/>
        <v>1.633</v>
      </c>
      <c r="K59" t="s">
        <v>114</v>
      </c>
      <c r="L59">
        <v>249.30446258299719</v>
      </c>
      <c r="M59">
        <v>2.2629999999999999</v>
      </c>
    </row>
    <row r="60" spans="1:13">
      <c r="A60" t="s">
        <v>120</v>
      </c>
      <c r="B60" t="s">
        <v>15</v>
      </c>
      <c r="C60">
        <v>-0.40500000000000003</v>
      </c>
      <c r="D60">
        <v>47.07</v>
      </c>
      <c r="E60">
        <f t="shared" si="4"/>
        <v>1.3559594389213829</v>
      </c>
      <c r="F60">
        <f>E$7-E60</f>
        <v>-1.3559594389213829</v>
      </c>
      <c r="G60">
        <f t="shared" si="5"/>
        <v>15.623822214562855</v>
      </c>
      <c r="H60">
        <v>-1.2969999999999999</v>
      </c>
      <c r="I60">
        <f t="shared" si="6"/>
        <v>-0.15199999999999991</v>
      </c>
      <c r="K60" t="s">
        <v>115</v>
      </c>
      <c r="L60">
        <v>249.88480532622515</v>
      </c>
      <c r="M60">
        <v>2.42</v>
      </c>
    </row>
    <row r="61" spans="1:13">
      <c r="A61" t="s">
        <v>121</v>
      </c>
      <c r="B61" t="s">
        <v>15</v>
      </c>
      <c r="C61">
        <v>-0.154</v>
      </c>
      <c r="D61">
        <v>52.668999999999997</v>
      </c>
      <c r="E61">
        <f t="shared" si="4"/>
        <v>6.9605545756067384</v>
      </c>
      <c r="F61">
        <f>E$7-E61</f>
        <v>-6.9605545756067384</v>
      </c>
      <c r="G61">
        <f t="shared" si="5"/>
        <v>10.019227077877499</v>
      </c>
      <c r="H61">
        <v>-1.3959999999999999</v>
      </c>
      <c r="I61">
        <f t="shared" si="6"/>
        <v>-0.25099999999999989</v>
      </c>
      <c r="K61" t="s">
        <v>116</v>
      </c>
      <c r="L61">
        <v>268.91852525994108</v>
      </c>
      <c r="M61">
        <v>2.2670000000000003</v>
      </c>
    </row>
    <row r="62" spans="1:13">
      <c r="A62" t="s">
        <v>122</v>
      </c>
      <c r="B62" t="s">
        <v>15</v>
      </c>
      <c r="C62">
        <v>0.224</v>
      </c>
      <c r="D62">
        <v>56.637999999999998</v>
      </c>
      <c r="E62">
        <f t="shared" si="4"/>
        <v>10.944145878048221</v>
      </c>
      <c r="F62">
        <f>E$7-E62</f>
        <v>-10.944145878048221</v>
      </c>
      <c r="G62">
        <f t="shared" si="5"/>
        <v>6.0356357754360168</v>
      </c>
      <c r="H62">
        <v>-1.6140000000000001</v>
      </c>
      <c r="I62">
        <f t="shared" si="6"/>
        <v>-0.46900000000000008</v>
      </c>
      <c r="K62" t="s">
        <v>117</v>
      </c>
      <c r="L62">
        <v>273.21802968449151</v>
      </c>
      <c r="M62">
        <v>2.1269999999999998</v>
      </c>
    </row>
    <row r="63" spans="1:13">
      <c r="A63" t="s">
        <v>123</v>
      </c>
      <c r="B63" t="s">
        <v>15</v>
      </c>
      <c r="C63">
        <v>0.74099999999999999</v>
      </c>
      <c r="D63">
        <v>60.34</v>
      </c>
      <c r="E63">
        <f t="shared" si="4"/>
        <v>14.673903161735803</v>
      </c>
      <c r="F63">
        <f>E$7-E63</f>
        <v>-14.673903161735803</v>
      </c>
      <c r="G63">
        <f t="shared" si="5"/>
        <v>2.3058784917484356</v>
      </c>
      <c r="H63">
        <v>-1.968</v>
      </c>
      <c r="I63">
        <f t="shared" si="6"/>
        <v>-0.82299999999999995</v>
      </c>
      <c r="K63" t="s">
        <v>118</v>
      </c>
      <c r="L63">
        <v>276.81321093655396</v>
      </c>
      <c r="M63">
        <v>1.728</v>
      </c>
    </row>
    <row r="64" spans="1:13">
      <c r="A64" t="s">
        <v>124</v>
      </c>
      <c r="B64" t="s">
        <v>15</v>
      </c>
      <c r="C64">
        <v>4.6050000000000004</v>
      </c>
      <c r="D64">
        <v>61.923000000000002</v>
      </c>
      <c r="E64">
        <f t="shared" si="4"/>
        <v>16.979781653484238</v>
      </c>
      <c r="F64">
        <f>E$7-E64</f>
        <v>-16.979781653484238</v>
      </c>
      <c r="G64">
        <f t="shared" si="5"/>
        <v>0</v>
      </c>
      <c r="H64">
        <v>-2.3959999999999999</v>
      </c>
      <c r="I64">
        <f t="shared" si="6"/>
        <v>-1.2509999999999999</v>
      </c>
      <c r="K64" t="s">
        <v>119</v>
      </c>
      <c r="L64">
        <v>281.83366969932734</v>
      </c>
      <c r="M64">
        <v>1.633</v>
      </c>
    </row>
  </sheetData>
  <sortState ref="K5:M64">
    <sortCondition ref="L5:L6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C18" sqref="C18"/>
    </sheetView>
  </sheetViews>
  <sheetFormatPr defaultRowHeight="15"/>
  <sheetData>
    <row r="1" spans="1:3">
      <c r="A1" t="s">
        <v>3</v>
      </c>
      <c r="B1" t="s">
        <v>10</v>
      </c>
      <c r="C1" t="s">
        <v>13</v>
      </c>
    </row>
    <row r="2" spans="1:3">
      <c r="A2" t="s">
        <v>133</v>
      </c>
      <c r="B2">
        <v>0</v>
      </c>
      <c r="C2">
        <v>0</v>
      </c>
    </row>
    <row r="3" spans="1:3">
      <c r="A3" t="s">
        <v>464</v>
      </c>
      <c r="B3">
        <v>10</v>
      </c>
      <c r="C3">
        <v>-0.8</v>
      </c>
    </row>
    <row r="4" spans="1:3">
      <c r="A4" t="s">
        <v>39</v>
      </c>
      <c r="B4">
        <v>20</v>
      </c>
      <c r="C4">
        <v>0</v>
      </c>
    </row>
    <row r="5" spans="1:3">
      <c r="A5" t="s">
        <v>465</v>
      </c>
      <c r="B5">
        <v>21.7</v>
      </c>
      <c r="C5">
        <v>2</v>
      </c>
    </row>
    <row r="6" spans="1:3">
      <c r="A6" t="s">
        <v>466</v>
      </c>
      <c r="B6">
        <v>244</v>
      </c>
      <c r="C6">
        <v>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52"/>
  <sheetViews>
    <sheetView topLeftCell="A3" workbookViewId="0">
      <selection activeCell="P11" sqref="P11"/>
    </sheetView>
  </sheetViews>
  <sheetFormatPr defaultRowHeight="15"/>
  <cols>
    <col min="1" max="1" width="9.140625" style="2"/>
  </cols>
  <sheetData>
    <row r="1" spans="1:14">
      <c r="A1" s="2" t="s">
        <v>0</v>
      </c>
      <c r="B1" t="s">
        <v>63</v>
      </c>
    </row>
    <row r="2" spans="1:14">
      <c r="A2" s="2" t="s">
        <v>2</v>
      </c>
      <c r="B2" s="1">
        <v>40363</v>
      </c>
    </row>
    <row r="3" spans="1:14">
      <c r="B3" s="1"/>
    </row>
    <row r="4" spans="1:14">
      <c r="A4" s="2" t="s">
        <v>3</v>
      </c>
      <c r="B4" t="s">
        <v>4</v>
      </c>
      <c r="C4" t="s">
        <v>5</v>
      </c>
      <c r="D4" t="s">
        <v>6</v>
      </c>
      <c r="E4" t="s">
        <v>184</v>
      </c>
      <c r="F4" t="s">
        <v>8</v>
      </c>
      <c r="G4" t="s">
        <v>10</v>
      </c>
      <c r="H4" t="s">
        <v>11</v>
      </c>
      <c r="I4" t="s">
        <v>12</v>
      </c>
      <c r="J4" t="s">
        <v>13</v>
      </c>
      <c r="L4" t="s">
        <v>185</v>
      </c>
      <c r="M4" t="s">
        <v>186</v>
      </c>
      <c r="N4" t="s">
        <v>187</v>
      </c>
    </row>
    <row r="5" spans="1:14">
      <c r="A5" s="2" t="s">
        <v>183</v>
      </c>
      <c r="B5" t="s">
        <v>15</v>
      </c>
      <c r="C5">
        <v>-2.5529999999999999</v>
      </c>
      <c r="D5">
        <v>-12.856</v>
      </c>
      <c r="E5">
        <f t="shared" ref="E5:E42" si="0">SQRT((C5-C$12)^2+(D5-D$12)^2)</f>
        <v>67.947866044490311</v>
      </c>
      <c r="F5">
        <f t="shared" ref="F5:F12" si="1">E5+(64-E$9)</f>
        <v>82.589849015845402</v>
      </c>
      <c r="G5">
        <f t="shared" ref="G5:G11" si="2">F5-MIN(F$5:F$52)</f>
        <v>185.88895914023487</v>
      </c>
      <c r="H5">
        <v>-1.2889999999999999</v>
      </c>
      <c r="I5">
        <f t="shared" ref="I5:I11" si="3">1.173+(H$11-H5)</f>
        <v>1.8479999999999999</v>
      </c>
      <c r="J5">
        <f t="shared" ref="J5:J52" si="4">I5-I$16</f>
        <v>2.1850000000000001</v>
      </c>
      <c r="L5" s="2" t="s">
        <v>166</v>
      </c>
      <c r="M5">
        <v>0</v>
      </c>
      <c r="N5">
        <v>2.9130000000000003</v>
      </c>
    </row>
    <row r="6" spans="1:14">
      <c r="A6" s="2">
        <v>80</v>
      </c>
      <c r="B6" t="s">
        <v>15</v>
      </c>
      <c r="C6">
        <v>-3.331</v>
      </c>
      <c r="D6">
        <v>-10.598000000000001</v>
      </c>
      <c r="E6">
        <f t="shared" si="0"/>
        <v>65.726309404986367</v>
      </c>
      <c r="F6">
        <f t="shared" si="1"/>
        <v>80.368292376341458</v>
      </c>
      <c r="G6">
        <f t="shared" si="2"/>
        <v>183.66740250073093</v>
      </c>
      <c r="H6">
        <v>-1.1479999999999999</v>
      </c>
      <c r="I6">
        <f t="shared" si="3"/>
        <v>1.7069999999999999</v>
      </c>
      <c r="J6">
        <f t="shared" si="4"/>
        <v>2.044</v>
      </c>
      <c r="L6" s="2" t="s">
        <v>167</v>
      </c>
      <c r="M6">
        <v>7.2626956966437461</v>
      </c>
      <c r="N6">
        <v>2.6640000000000001</v>
      </c>
    </row>
    <row r="7" spans="1:14">
      <c r="A7" s="2" t="s">
        <v>182</v>
      </c>
      <c r="B7" t="s">
        <v>15</v>
      </c>
      <c r="C7">
        <v>-3.7850000000000001</v>
      </c>
      <c r="D7">
        <v>-7.5940000000000003</v>
      </c>
      <c r="E7">
        <f t="shared" si="0"/>
        <v>62.752072220764148</v>
      </c>
      <c r="F7">
        <f t="shared" si="1"/>
        <v>77.394055192119254</v>
      </c>
      <c r="G7">
        <f t="shared" si="2"/>
        <v>180.69316531650873</v>
      </c>
      <c r="H7">
        <v>-0.27500000000000002</v>
      </c>
      <c r="I7">
        <f t="shared" si="3"/>
        <v>0.83400000000000007</v>
      </c>
      <c r="J7">
        <f t="shared" si="4"/>
        <v>1.171</v>
      </c>
      <c r="L7" s="2" t="s">
        <v>168</v>
      </c>
      <c r="M7">
        <v>11.217585838613303</v>
      </c>
      <c r="N7">
        <v>2.4980000000000002</v>
      </c>
    </row>
    <row r="8" spans="1:14">
      <c r="A8" s="2" t="s">
        <v>181</v>
      </c>
      <c r="B8" t="s">
        <v>15</v>
      </c>
      <c r="C8">
        <v>-0.63400000000000001</v>
      </c>
      <c r="D8">
        <v>-1.4490000000000001</v>
      </c>
      <c r="E8">
        <f t="shared" si="0"/>
        <v>56.496523875367764</v>
      </c>
      <c r="F8">
        <f t="shared" si="1"/>
        <v>71.138506846722862</v>
      </c>
      <c r="G8">
        <f t="shared" si="2"/>
        <v>174.43761697111233</v>
      </c>
      <c r="H8">
        <v>3.0000000000000001E-3</v>
      </c>
      <c r="I8">
        <f t="shared" si="3"/>
        <v>0.55600000000000005</v>
      </c>
      <c r="J8">
        <f t="shared" si="4"/>
        <v>0.89300000000000002</v>
      </c>
      <c r="L8" s="2" t="s">
        <v>169</v>
      </c>
      <c r="M8">
        <v>12.535406756266127</v>
      </c>
      <c r="N8">
        <v>2.48</v>
      </c>
    </row>
    <row r="9" spans="1:14">
      <c r="A9" s="2" t="s">
        <v>180</v>
      </c>
      <c r="B9" t="s">
        <v>15</v>
      </c>
      <c r="C9">
        <v>3.7999999999999999E-2</v>
      </c>
      <c r="D9">
        <v>5.6859999999999999</v>
      </c>
      <c r="E9">
        <f t="shared" si="0"/>
        <v>49.358017028644902</v>
      </c>
      <c r="F9">
        <f t="shared" si="1"/>
        <v>64</v>
      </c>
      <c r="G9">
        <f t="shared" si="2"/>
        <v>167.29911012438947</v>
      </c>
      <c r="H9">
        <v>-6.6000000000000003E-2</v>
      </c>
      <c r="I9">
        <f t="shared" si="3"/>
        <v>0.625</v>
      </c>
      <c r="J9">
        <f t="shared" si="4"/>
        <v>0.96199999999999997</v>
      </c>
      <c r="L9" s="2" t="s">
        <v>170</v>
      </c>
      <c r="M9">
        <v>15.486237147867783</v>
      </c>
      <c r="N9">
        <v>2.476</v>
      </c>
    </row>
    <row r="10" spans="1:14">
      <c r="A10" s="2">
        <v>55</v>
      </c>
      <c r="B10" t="s">
        <v>15</v>
      </c>
      <c r="C10">
        <v>0.40500000000000003</v>
      </c>
      <c r="D10">
        <v>12.513</v>
      </c>
      <c r="E10">
        <f t="shared" si="0"/>
        <v>42.532956927540319</v>
      </c>
      <c r="F10">
        <f t="shared" si="1"/>
        <v>57.174939898895417</v>
      </c>
      <c r="G10">
        <f t="shared" si="2"/>
        <v>160.47405002328486</v>
      </c>
      <c r="H10">
        <v>-0.16300000000000001</v>
      </c>
      <c r="I10">
        <f t="shared" si="3"/>
        <v>0.72200000000000009</v>
      </c>
      <c r="J10">
        <f t="shared" si="4"/>
        <v>1.0590000000000002</v>
      </c>
      <c r="L10" s="2" t="s">
        <v>171</v>
      </c>
      <c r="M10">
        <v>23.486237147867783</v>
      </c>
      <c r="N10">
        <v>2.6819999999999999</v>
      </c>
    </row>
    <row r="11" spans="1:14">
      <c r="A11" s="2">
        <v>53</v>
      </c>
      <c r="B11" t="s">
        <v>15</v>
      </c>
      <c r="C11">
        <v>0.17199999999999999</v>
      </c>
      <c r="D11">
        <v>14.253</v>
      </c>
      <c r="E11">
        <f t="shared" si="0"/>
        <v>40.791375387451694</v>
      </c>
      <c r="F11">
        <f t="shared" si="1"/>
        <v>55.433358358806792</v>
      </c>
      <c r="G11">
        <f t="shared" si="2"/>
        <v>158.73246848319624</v>
      </c>
      <c r="H11">
        <v>-0.61399999999999999</v>
      </c>
      <c r="I11">
        <f t="shared" si="3"/>
        <v>1.173</v>
      </c>
      <c r="J11">
        <f t="shared" si="4"/>
        <v>1.51</v>
      </c>
      <c r="L11" s="2" t="s">
        <v>172</v>
      </c>
      <c r="M11">
        <v>25.019075690586234</v>
      </c>
      <c r="N11">
        <v>2.8600000000000003</v>
      </c>
    </row>
    <row r="12" spans="1:14">
      <c r="A12" s="2" t="s">
        <v>179</v>
      </c>
      <c r="B12" t="s">
        <v>15</v>
      </c>
      <c r="C12">
        <v>-3.0000000000000001E-3</v>
      </c>
      <c r="D12">
        <v>55.043999999999997</v>
      </c>
      <c r="E12">
        <f t="shared" si="0"/>
        <v>0</v>
      </c>
      <c r="F12">
        <f t="shared" si="1"/>
        <v>14.641982971355098</v>
      </c>
      <c r="G12">
        <f>G11</f>
        <v>158.73246848319624</v>
      </c>
      <c r="H12">
        <v>1.4770000000000001</v>
      </c>
      <c r="I12">
        <f t="shared" ref="I12:I35" si="5">H$36-(H$16-H12)</f>
        <v>1.173</v>
      </c>
      <c r="J12">
        <f t="shared" si="4"/>
        <v>1.51</v>
      </c>
      <c r="L12" s="2" t="s">
        <v>56</v>
      </c>
      <c r="M12">
        <v>26.690088854265568</v>
      </c>
      <c r="N12">
        <v>1.8030000000000002</v>
      </c>
    </row>
    <row r="13" spans="1:14">
      <c r="A13" s="2" t="s">
        <v>160</v>
      </c>
      <c r="B13" t="s">
        <v>15</v>
      </c>
      <c r="C13">
        <v>-0.441</v>
      </c>
      <c r="D13">
        <v>31.327000000000002</v>
      </c>
      <c r="E13">
        <f t="shared" si="0"/>
        <v>23.721044095907747</v>
      </c>
      <c r="F13">
        <f t="shared" ref="F13:F36" si="6">(F$11-E13)</f>
        <v>31.712314262899046</v>
      </c>
      <c r="G13">
        <f t="shared" ref="G13:G52" si="7">F13-MIN(F$5:F$52)</f>
        <v>135.01142438728851</v>
      </c>
      <c r="H13">
        <v>0.55700000000000005</v>
      </c>
      <c r="I13">
        <f t="shared" si="5"/>
        <v>0.25300000000000006</v>
      </c>
      <c r="J13">
        <f t="shared" si="4"/>
        <v>0.59000000000000008</v>
      </c>
      <c r="L13" s="2" t="s">
        <v>55</v>
      </c>
      <c r="M13">
        <v>28.390645932257044</v>
      </c>
      <c r="N13">
        <v>0.89800000000000013</v>
      </c>
    </row>
    <row r="14" spans="1:14">
      <c r="A14" s="2" t="s">
        <v>161</v>
      </c>
      <c r="B14" t="s">
        <v>15</v>
      </c>
      <c r="C14">
        <v>-2.0419999999999998</v>
      </c>
      <c r="D14">
        <v>15.182</v>
      </c>
      <c r="E14">
        <f t="shared" si="0"/>
        <v>39.914114859282542</v>
      </c>
      <c r="F14">
        <f t="shared" si="6"/>
        <v>15.519243499524251</v>
      </c>
      <c r="G14">
        <f t="shared" si="7"/>
        <v>118.81835362391371</v>
      </c>
      <c r="H14">
        <v>0.27800000000000002</v>
      </c>
      <c r="I14">
        <f t="shared" si="5"/>
        <v>-2.5999999999999968E-2</v>
      </c>
      <c r="J14">
        <f t="shared" si="4"/>
        <v>0.31100000000000005</v>
      </c>
      <c r="L14" s="2" t="s">
        <v>54</v>
      </c>
      <c r="M14">
        <v>29.1548768628315</v>
      </c>
      <c r="N14">
        <v>0.47599999999999998</v>
      </c>
    </row>
    <row r="15" spans="1:14">
      <c r="A15" s="2" t="s">
        <v>178</v>
      </c>
      <c r="B15" t="s">
        <v>15</v>
      </c>
      <c r="C15">
        <v>-4.9409999999999998</v>
      </c>
      <c r="D15">
        <v>-0.46100000000000002</v>
      </c>
      <c r="E15">
        <f t="shared" si="0"/>
        <v>55.724221564773785</v>
      </c>
      <c r="F15">
        <f t="shared" si="6"/>
        <v>-0.29086320596699267</v>
      </c>
      <c r="G15">
        <f t="shared" si="7"/>
        <v>103.00824691842246</v>
      </c>
      <c r="H15">
        <v>-8.9999999999999993E-3</v>
      </c>
      <c r="I15">
        <f t="shared" si="5"/>
        <v>-0.313</v>
      </c>
      <c r="J15">
        <f t="shared" si="4"/>
        <v>2.4000000000000021E-2</v>
      </c>
      <c r="L15" s="2" t="s">
        <v>39</v>
      </c>
      <c r="M15">
        <v>29.887181394378004</v>
      </c>
      <c r="N15">
        <v>0</v>
      </c>
    </row>
    <row r="16" spans="1:14">
      <c r="A16" s="2" t="s">
        <v>133</v>
      </c>
      <c r="B16" t="s">
        <v>15</v>
      </c>
      <c r="C16">
        <v>-5.218</v>
      </c>
      <c r="D16">
        <v>-1.887</v>
      </c>
      <c r="E16">
        <f t="shared" si="0"/>
        <v>57.169353555904408</v>
      </c>
      <c r="F16">
        <f t="shared" si="6"/>
        <v>-1.7359951970976155</v>
      </c>
      <c r="G16">
        <f t="shared" si="7"/>
        <v>101.56311492729185</v>
      </c>
      <c r="H16">
        <v>-3.3000000000000002E-2</v>
      </c>
      <c r="I16">
        <f t="shared" si="5"/>
        <v>-0.33700000000000002</v>
      </c>
      <c r="J16">
        <f t="shared" si="4"/>
        <v>0</v>
      </c>
      <c r="L16" s="2" t="s">
        <v>173</v>
      </c>
      <c r="M16">
        <v>29.887181394378004</v>
      </c>
      <c r="N16">
        <v>0</v>
      </c>
    </row>
    <row r="17" spans="1:14">
      <c r="A17" s="2" t="s">
        <v>177</v>
      </c>
      <c r="B17" t="s">
        <v>15</v>
      </c>
      <c r="C17">
        <v>-5.2270000000000003</v>
      </c>
      <c r="D17">
        <v>-1.923</v>
      </c>
      <c r="E17">
        <f t="shared" si="0"/>
        <v>57.206024726421951</v>
      </c>
      <c r="F17">
        <f t="shared" si="6"/>
        <v>-1.7726663676151588</v>
      </c>
      <c r="G17">
        <f t="shared" si="7"/>
        <v>101.5264437567743</v>
      </c>
      <c r="H17">
        <v>-3.5999999999999997E-2</v>
      </c>
      <c r="I17">
        <f t="shared" si="5"/>
        <v>-0.34</v>
      </c>
      <c r="J17">
        <f t="shared" si="4"/>
        <v>-3.0000000000000027E-3</v>
      </c>
      <c r="L17" s="2" t="s">
        <v>142</v>
      </c>
      <c r="M17">
        <v>30.595536063226106</v>
      </c>
      <c r="N17">
        <v>-0.39400000000000007</v>
      </c>
    </row>
    <row r="18" spans="1:14">
      <c r="A18" s="2" t="s">
        <v>176</v>
      </c>
      <c r="B18" t="s">
        <v>15</v>
      </c>
      <c r="C18">
        <v>-5.2190000000000003</v>
      </c>
      <c r="D18">
        <v>-1.897</v>
      </c>
      <c r="E18">
        <f t="shared" si="0"/>
        <v>57.179403083627932</v>
      </c>
      <c r="F18">
        <f t="shared" si="6"/>
        <v>-1.7460447248211395</v>
      </c>
      <c r="G18">
        <f t="shared" si="7"/>
        <v>101.55306539956831</v>
      </c>
      <c r="H18">
        <v>-3.5999999999999997E-2</v>
      </c>
      <c r="I18">
        <f t="shared" si="5"/>
        <v>-0.34</v>
      </c>
      <c r="J18">
        <f t="shared" si="4"/>
        <v>-3.0000000000000027E-3</v>
      </c>
      <c r="L18" s="2" t="s">
        <v>143</v>
      </c>
      <c r="M18">
        <v>31.948220171349575</v>
      </c>
      <c r="N18">
        <v>-0.67500000000000004</v>
      </c>
    </row>
    <row r="19" spans="1:14">
      <c r="A19" s="2" t="s">
        <v>33</v>
      </c>
      <c r="B19" t="s">
        <v>15</v>
      </c>
      <c r="C19">
        <v>-5.9779999999999998</v>
      </c>
      <c r="D19">
        <v>-4.7110000000000003</v>
      </c>
      <c r="E19">
        <f t="shared" si="0"/>
        <v>60.05298202420925</v>
      </c>
      <c r="F19">
        <f t="shared" si="6"/>
        <v>-4.6196236654024574</v>
      </c>
      <c r="G19">
        <f t="shared" si="7"/>
        <v>98.679486458987</v>
      </c>
      <c r="H19">
        <v>-6.3E-2</v>
      </c>
      <c r="I19">
        <f t="shared" si="5"/>
        <v>-0.36699999999999999</v>
      </c>
      <c r="J19">
        <f t="shared" si="4"/>
        <v>-2.9999999999999971E-2</v>
      </c>
      <c r="L19" s="2" t="s">
        <v>144</v>
      </c>
      <c r="M19">
        <v>33.996326788016333</v>
      </c>
      <c r="N19">
        <v>-0.80400000000000005</v>
      </c>
    </row>
    <row r="20" spans="1:14">
      <c r="A20" s="2" t="s">
        <v>34</v>
      </c>
      <c r="B20" t="s">
        <v>15</v>
      </c>
      <c r="C20">
        <v>-7.03</v>
      </c>
      <c r="D20">
        <v>-8.4499999999999993</v>
      </c>
      <c r="E20">
        <f t="shared" si="0"/>
        <v>63.881662196595983</v>
      </c>
      <c r="F20">
        <f t="shared" si="6"/>
        <v>-8.4483038377891901</v>
      </c>
      <c r="G20">
        <f t="shared" si="7"/>
        <v>94.85080628660026</v>
      </c>
      <c r="H20">
        <v>-6.9000000000000006E-2</v>
      </c>
      <c r="I20">
        <f t="shared" si="5"/>
        <v>-0.373</v>
      </c>
      <c r="J20">
        <f t="shared" si="4"/>
        <v>-3.5999999999999976E-2</v>
      </c>
      <c r="L20" s="2" t="s">
        <v>145</v>
      </c>
      <c r="M20">
        <v>35.836332400730257</v>
      </c>
      <c r="N20">
        <v>-1.1080000000000001</v>
      </c>
    </row>
    <row r="21" spans="1:14">
      <c r="A21" s="2" t="s">
        <v>35</v>
      </c>
      <c r="B21" t="s">
        <v>15</v>
      </c>
      <c r="C21">
        <v>-8.0239999999999991</v>
      </c>
      <c r="D21">
        <v>-12.798999999999999</v>
      </c>
      <c r="E21">
        <f t="shared" si="0"/>
        <v>68.315511342593339</v>
      </c>
      <c r="F21">
        <f t="shared" si="6"/>
        <v>-12.882152983786547</v>
      </c>
      <c r="G21">
        <f t="shared" si="7"/>
        <v>90.416957140602904</v>
      </c>
      <c r="H21">
        <v>-7.0000000000000007E-2</v>
      </c>
      <c r="I21">
        <f t="shared" si="5"/>
        <v>-0.374</v>
      </c>
      <c r="J21">
        <f t="shared" si="4"/>
        <v>-3.6999999999999977E-2</v>
      </c>
      <c r="L21" s="2" t="s">
        <v>146</v>
      </c>
      <c r="M21">
        <v>39.381564100363853</v>
      </c>
      <c r="N21">
        <v>-0.81899999999999995</v>
      </c>
    </row>
    <row r="22" spans="1:14">
      <c r="A22" s="2" t="s">
        <v>36</v>
      </c>
      <c r="B22" t="s">
        <v>15</v>
      </c>
      <c r="C22">
        <v>-8.4939999999999998</v>
      </c>
      <c r="D22">
        <v>-17.346</v>
      </c>
      <c r="E22">
        <f t="shared" si="0"/>
        <v>72.886275669703409</v>
      </c>
      <c r="F22">
        <f t="shared" si="6"/>
        <v>-17.452917310896616</v>
      </c>
      <c r="G22">
        <f t="shared" si="7"/>
        <v>85.846192813492848</v>
      </c>
      <c r="H22">
        <v>-7.3999999999999996E-2</v>
      </c>
      <c r="I22">
        <f t="shared" si="5"/>
        <v>-0.378</v>
      </c>
      <c r="J22">
        <f t="shared" si="4"/>
        <v>-4.0999999999999981E-2</v>
      </c>
      <c r="L22" s="2" t="s">
        <v>147</v>
      </c>
      <c r="M22">
        <v>42.894605791414854</v>
      </c>
      <c r="N22">
        <v>-0.67199999999999993</v>
      </c>
    </row>
    <row r="23" spans="1:14">
      <c r="A23" s="2" t="s">
        <v>37</v>
      </c>
      <c r="B23" t="s">
        <v>15</v>
      </c>
      <c r="C23">
        <v>-9.4450000000000003</v>
      </c>
      <c r="D23">
        <v>-22.86</v>
      </c>
      <c r="E23">
        <f t="shared" si="0"/>
        <v>78.47410133286013</v>
      </c>
      <c r="F23">
        <f t="shared" si="6"/>
        <v>-23.040742974053337</v>
      </c>
      <c r="G23">
        <f t="shared" si="7"/>
        <v>80.258367150336113</v>
      </c>
      <c r="H23">
        <v>-0.125</v>
      </c>
      <c r="I23">
        <f t="shared" si="5"/>
        <v>-0.42900000000000005</v>
      </c>
      <c r="J23">
        <f t="shared" si="4"/>
        <v>-9.2000000000000026E-2</v>
      </c>
      <c r="L23" s="2" t="s">
        <v>148</v>
      </c>
      <c r="M23">
        <v>46.515407440768321</v>
      </c>
      <c r="N23">
        <v>-0.59499999999999997</v>
      </c>
    </row>
    <row r="24" spans="1:14">
      <c r="A24" s="2" t="s">
        <v>38</v>
      </c>
      <c r="B24" t="s">
        <v>15</v>
      </c>
      <c r="C24">
        <v>-10.039999999999999</v>
      </c>
      <c r="D24">
        <v>-28.448</v>
      </c>
      <c r="E24">
        <f t="shared" si="0"/>
        <v>84.093135468954884</v>
      </c>
      <c r="F24">
        <f t="shared" si="6"/>
        <v>-28.659777110148092</v>
      </c>
      <c r="G24">
        <f t="shared" si="7"/>
        <v>74.639333014241373</v>
      </c>
      <c r="H24">
        <v>-0.17100000000000001</v>
      </c>
      <c r="I24">
        <f t="shared" si="5"/>
        <v>-0.47500000000000003</v>
      </c>
      <c r="J24">
        <f t="shared" si="4"/>
        <v>-0.13800000000000001</v>
      </c>
      <c r="L24" s="2" t="s">
        <v>149</v>
      </c>
      <c r="M24">
        <v>49.997782145303127</v>
      </c>
      <c r="N24">
        <v>-0.51900000000000013</v>
      </c>
    </row>
    <row r="25" spans="1:14">
      <c r="A25" s="2" t="s">
        <v>53</v>
      </c>
      <c r="B25" t="s">
        <v>15</v>
      </c>
      <c r="C25">
        <v>-11.449</v>
      </c>
      <c r="D25">
        <v>-35.063000000000002</v>
      </c>
      <c r="E25">
        <f t="shared" si="0"/>
        <v>90.831064977792693</v>
      </c>
      <c r="F25">
        <f t="shared" si="6"/>
        <v>-35.3977066189859</v>
      </c>
      <c r="G25">
        <f t="shared" si="7"/>
        <v>67.90140350540355</v>
      </c>
      <c r="H25">
        <v>-0.25</v>
      </c>
      <c r="I25">
        <f t="shared" si="5"/>
        <v>-0.55400000000000005</v>
      </c>
      <c r="J25">
        <f t="shared" si="4"/>
        <v>-0.21700000000000003</v>
      </c>
      <c r="L25" s="2" t="s">
        <v>174</v>
      </c>
      <c r="M25">
        <v>55.874212728006633</v>
      </c>
      <c r="N25">
        <v>-0.36200000000000004</v>
      </c>
    </row>
    <row r="26" spans="1:14">
      <c r="A26" s="2" t="s">
        <v>175</v>
      </c>
      <c r="B26" t="s">
        <v>15</v>
      </c>
      <c r="C26">
        <v>-13.013</v>
      </c>
      <c r="D26">
        <v>-41.296999999999997</v>
      </c>
      <c r="E26">
        <f t="shared" si="0"/>
        <v>97.215473979197355</v>
      </c>
      <c r="F26">
        <f t="shared" si="6"/>
        <v>-41.782115620390563</v>
      </c>
      <c r="G26">
        <f t="shared" si="7"/>
        <v>61.516994503998895</v>
      </c>
      <c r="H26">
        <v>-0.34599999999999997</v>
      </c>
      <c r="I26">
        <f t="shared" si="5"/>
        <v>-0.64999999999999991</v>
      </c>
      <c r="J26">
        <f t="shared" si="4"/>
        <v>-0.31299999999999989</v>
      </c>
      <c r="L26" s="2" t="s">
        <v>175</v>
      </c>
      <c r="M26">
        <v>61.516994503998895</v>
      </c>
      <c r="N26">
        <v>-0.31299999999999989</v>
      </c>
    </row>
    <row r="27" spans="1:14">
      <c r="A27" s="2" t="s">
        <v>174</v>
      </c>
      <c r="B27" t="s">
        <v>15</v>
      </c>
      <c r="C27">
        <v>-15.599</v>
      </c>
      <c r="D27">
        <v>-46.625</v>
      </c>
      <c r="E27">
        <f t="shared" si="0"/>
        <v>102.85825575518962</v>
      </c>
      <c r="F27">
        <f t="shared" si="6"/>
        <v>-47.424897396382825</v>
      </c>
      <c r="G27">
        <f t="shared" si="7"/>
        <v>55.874212728006633</v>
      </c>
      <c r="H27">
        <v>-0.39500000000000002</v>
      </c>
      <c r="I27">
        <f t="shared" si="5"/>
        <v>-0.69900000000000007</v>
      </c>
      <c r="J27">
        <f t="shared" si="4"/>
        <v>-0.36200000000000004</v>
      </c>
      <c r="L27" s="2" t="s">
        <v>53</v>
      </c>
      <c r="M27">
        <v>67.90140350540355</v>
      </c>
      <c r="N27">
        <v>-0.21700000000000003</v>
      </c>
    </row>
    <row r="28" spans="1:14">
      <c r="A28" s="2" t="s">
        <v>149</v>
      </c>
      <c r="B28" t="s">
        <v>15</v>
      </c>
      <c r="C28">
        <v>-17.126000000000001</v>
      </c>
      <c r="D28">
        <v>-52.334000000000003</v>
      </c>
      <c r="E28">
        <f t="shared" si="0"/>
        <v>108.73468633789312</v>
      </c>
      <c r="F28">
        <f t="shared" si="6"/>
        <v>-53.301327979086331</v>
      </c>
      <c r="G28">
        <f t="shared" si="7"/>
        <v>49.997782145303127</v>
      </c>
      <c r="H28">
        <v>-0.55200000000000005</v>
      </c>
      <c r="I28">
        <f t="shared" si="5"/>
        <v>-0.85600000000000009</v>
      </c>
      <c r="J28">
        <f t="shared" si="4"/>
        <v>-0.51900000000000013</v>
      </c>
      <c r="L28" s="2" t="s">
        <v>38</v>
      </c>
      <c r="M28">
        <v>74.639333014241373</v>
      </c>
      <c r="N28">
        <v>-0.13800000000000001</v>
      </c>
    </row>
    <row r="29" spans="1:14">
      <c r="A29" s="2" t="s">
        <v>148</v>
      </c>
      <c r="B29" t="s">
        <v>15</v>
      </c>
      <c r="C29">
        <v>-18.138000000000002</v>
      </c>
      <c r="D29">
        <v>-55.698</v>
      </c>
      <c r="E29">
        <f t="shared" si="0"/>
        <v>112.21706104242793</v>
      </c>
      <c r="F29">
        <f t="shared" si="6"/>
        <v>-56.783702683621136</v>
      </c>
      <c r="G29">
        <f t="shared" si="7"/>
        <v>46.515407440768321</v>
      </c>
      <c r="H29">
        <v>-0.628</v>
      </c>
      <c r="I29">
        <f t="shared" si="5"/>
        <v>-0.93199999999999994</v>
      </c>
      <c r="J29">
        <f t="shared" si="4"/>
        <v>-0.59499999999999997</v>
      </c>
      <c r="L29" s="2" t="s">
        <v>37</v>
      </c>
      <c r="M29">
        <v>80.258367150336113</v>
      </c>
      <c r="N29">
        <v>-9.2000000000000026E-2</v>
      </c>
    </row>
    <row r="30" spans="1:14">
      <c r="A30" s="2" t="s">
        <v>147</v>
      </c>
      <c r="B30" t="s">
        <v>15</v>
      </c>
      <c r="C30">
        <v>-19.135000000000002</v>
      </c>
      <c r="D30">
        <v>-59.203000000000003</v>
      </c>
      <c r="E30">
        <f t="shared" si="0"/>
        <v>115.8378626917814</v>
      </c>
      <c r="F30">
        <f t="shared" si="6"/>
        <v>-60.404504332974604</v>
      </c>
      <c r="G30">
        <f t="shared" si="7"/>
        <v>42.894605791414854</v>
      </c>
      <c r="H30">
        <v>-0.70499999999999996</v>
      </c>
      <c r="I30">
        <f t="shared" si="5"/>
        <v>-1.0089999999999999</v>
      </c>
      <c r="J30">
        <f t="shared" si="4"/>
        <v>-0.67199999999999993</v>
      </c>
      <c r="L30" s="2" t="s">
        <v>36</v>
      </c>
      <c r="M30">
        <v>85.846192813492848</v>
      </c>
      <c r="N30">
        <v>-4.0999999999999981E-2</v>
      </c>
    </row>
    <row r="31" spans="1:14">
      <c r="A31" s="2" t="s">
        <v>146</v>
      </c>
      <c r="B31" t="s">
        <v>15</v>
      </c>
      <c r="C31">
        <v>-19.838999999999999</v>
      </c>
      <c r="D31">
        <v>-62.646999999999998</v>
      </c>
      <c r="E31">
        <f t="shared" si="0"/>
        <v>119.3509043828324</v>
      </c>
      <c r="F31">
        <f t="shared" si="6"/>
        <v>-63.917546024025604</v>
      </c>
      <c r="G31">
        <f t="shared" si="7"/>
        <v>39.381564100363853</v>
      </c>
      <c r="H31">
        <v>-0.85199999999999998</v>
      </c>
      <c r="I31">
        <f t="shared" si="5"/>
        <v>-1.1559999999999999</v>
      </c>
      <c r="J31">
        <f t="shared" si="4"/>
        <v>-0.81899999999999995</v>
      </c>
      <c r="L31" s="2" t="s">
        <v>35</v>
      </c>
      <c r="M31">
        <v>90.416957140602904</v>
      </c>
      <c r="N31">
        <v>-3.6999999999999977E-2</v>
      </c>
    </row>
    <row r="32" spans="1:14">
      <c r="A32" s="2" t="s">
        <v>145</v>
      </c>
      <c r="B32" t="s">
        <v>15</v>
      </c>
      <c r="C32">
        <v>-20.693000000000001</v>
      </c>
      <c r="D32">
        <v>-66.097999999999999</v>
      </c>
      <c r="E32">
        <f t="shared" si="0"/>
        <v>122.89613608246599</v>
      </c>
      <c r="F32">
        <f t="shared" si="6"/>
        <v>-67.462777723659201</v>
      </c>
      <c r="G32">
        <f t="shared" si="7"/>
        <v>35.836332400730257</v>
      </c>
      <c r="H32">
        <v>-1.141</v>
      </c>
      <c r="I32">
        <f t="shared" si="5"/>
        <v>-1.4450000000000001</v>
      </c>
      <c r="J32">
        <f t="shared" si="4"/>
        <v>-1.1080000000000001</v>
      </c>
      <c r="L32" s="2" t="s">
        <v>34</v>
      </c>
      <c r="M32">
        <v>94.85080628660026</v>
      </c>
      <c r="N32">
        <v>-3.5999999999999976E-2</v>
      </c>
    </row>
    <row r="33" spans="1:14">
      <c r="A33" s="2" t="s">
        <v>144</v>
      </c>
      <c r="B33" t="s">
        <v>15</v>
      </c>
      <c r="C33">
        <v>-20.925000000000001</v>
      </c>
      <c r="D33">
        <v>-67.924999999999997</v>
      </c>
      <c r="E33">
        <f t="shared" si="0"/>
        <v>124.73614169517991</v>
      </c>
      <c r="F33">
        <f t="shared" si="6"/>
        <v>-69.302783336373125</v>
      </c>
      <c r="G33">
        <f t="shared" si="7"/>
        <v>33.996326788016333</v>
      </c>
      <c r="H33">
        <v>-0.83699999999999997</v>
      </c>
      <c r="I33">
        <f t="shared" si="5"/>
        <v>-1.141</v>
      </c>
      <c r="J33">
        <f t="shared" si="4"/>
        <v>-0.80400000000000005</v>
      </c>
      <c r="L33" s="2" t="s">
        <v>33</v>
      </c>
      <c r="M33">
        <v>98.679486458987</v>
      </c>
      <c r="N33">
        <v>-2.9999999999999971E-2</v>
      </c>
    </row>
    <row r="34" spans="1:14">
      <c r="A34" s="2" t="s">
        <v>143</v>
      </c>
      <c r="B34" t="s">
        <v>15</v>
      </c>
      <c r="C34">
        <v>-20.984999999999999</v>
      </c>
      <c r="D34">
        <v>-69.992000000000004</v>
      </c>
      <c r="E34">
        <f t="shared" si="0"/>
        <v>126.78424831184668</v>
      </c>
      <c r="F34">
        <f t="shared" si="6"/>
        <v>-71.350889953039882</v>
      </c>
      <c r="G34">
        <f t="shared" si="7"/>
        <v>31.948220171349575</v>
      </c>
      <c r="H34">
        <v>-0.70799999999999996</v>
      </c>
      <c r="I34">
        <f t="shared" si="5"/>
        <v>-1.012</v>
      </c>
      <c r="J34">
        <f t="shared" si="4"/>
        <v>-0.67500000000000004</v>
      </c>
      <c r="L34" s="2" t="s">
        <v>52</v>
      </c>
      <c r="M34">
        <v>99.034024856181858</v>
      </c>
      <c r="N34">
        <v>6.7000000000000004E-2</v>
      </c>
    </row>
    <row r="35" spans="1:14">
      <c r="A35" s="2" t="s">
        <v>142</v>
      </c>
      <c r="B35" t="s">
        <v>15</v>
      </c>
      <c r="C35">
        <v>-20.818000000000001</v>
      </c>
      <c r="D35">
        <v>-71.391000000000005</v>
      </c>
      <c r="E35">
        <f t="shared" si="0"/>
        <v>128.13693241997015</v>
      </c>
      <c r="F35">
        <f t="shared" si="6"/>
        <v>-72.703574061163351</v>
      </c>
      <c r="G35">
        <f t="shared" si="7"/>
        <v>30.595536063226106</v>
      </c>
      <c r="H35">
        <v>-0.42699999999999999</v>
      </c>
      <c r="I35">
        <f t="shared" si="5"/>
        <v>-0.73100000000000009</v>
      </c>
      <c r="J35">
        <f t="shared" si="4"/>
        <v>-0.39400000000000007</v>
      </c>
      <c r="L35" s="2" t="s">
        <v>51</v>
      </c>
      <c r="M35">
        <v>100.71394211604914</v>
      </c>
      <c r="N35">
        <v>5.3999999999999992E-2</v>
      </c>
    </row>
    <row r="36" spans="1:14">
      <c r="A36" s="2" t="s">
        <v>39</v>
      </c>
      <c r="B36" t="s">
        <v>15</v>
      </c>
      <c r="C36">
        <v>-20.817</v>
      </c>
      <c r="D36">
        <v>-72.108999999999995</v>
      </c>
      <c r="E36">
        <f t="shared" si="0"/>
        <v>128.84528708881825</v>
      </c>
      <c r="F36">
        <f t="shared" si="6"/>
        <v>-73.411928730011454</v>
      </c>
      <c r="G36">
        <f t="shared" si="7"/>
        <v>29.887181394378004</v>
      </c>
      <c r="H36">
        <v>-0.33700000000000002</v>
      </c>
      <c r="I36">
        <f>H36</f>
        <v>-0.33700000000000002</v>
      </c>
      <c r="J36">
        <f t="shared" si="4"/>
        <v>0</v>
      </c>
      <c r="L36" s="2" t="s">
        <v>177</v>
      </c>
      <c r="M36">
        <v>101.5264437567743</v>
      </c>
      <c r="N36">
        <v>-3.0000000000000027E-3</v>
      </c>
    </row>
    <row r="37" spans="1:14">
      <c r="A37" s="2" t="s">
        <v>173</v>
      </c>
      <c r="B37" t="s">
        <v>15</v>
      </c>
      <c r="C37">
        <v>-1.946</v>
      </c>
      <c r="D37">
        <v>-6.4610000000000003</v>
      </c>
      <c r="E37">
        <f t="shared" si="0"/>
        <v>61.535682932750483</v>
      </c>
      <c r="F37">
        <f t="shared" ref="F37:F42" si="8">F$36+(E37-E$37)</f>
        <v>-73.411928730011454</v>
      </c>
      <c r="G37">
        <f t="shared" si="7"/>
        <v>29.887181394378004</v>
      </c>
      <c r="H37">
        <v>-2.5270000000000001</v>
      </c>
      <c r="I37">
        <f t="shared" ref="I37:I47" si="9">H$36-(H$37-H37)</f>
        <v>-0.33700000000000002</v>
      </c>
      <c r="J37">
        <f t="shared" si="4"/>
        <v>0</v>
      </c>
      <c r="L37" s="2" t="s">
        <v>176</v>
      </c>
      <c r="M37">
        <v>101.55306539956831</v>
      </c>
      <c r="N37">
        <v>-3.0000000000000027E-3</v>
      </c>
    </row>
    <row r="38" spans="1:14">
      <c r="A38" s="2" t="s">
        <v>54</v>
      </c>
      <c r="B38" t="s">
        <v>15</v>
      </c>
      <c r="C38">
        <v>-2.1629999999999998</v>
      </c>
      <c r="D38">
        <v>-5.7210000000000001</v>
      </c>
      <c r="E38">
        <f t="shared" si="0"/>
        <v>60.803378401203986</v>
      </c>
      <c r="F38">
        <f t="shared" si="8"/>
        <v>-74.144233261557957</v>
      </c>
      <c r="G38">
        <f t="shared" si="7"/>
        <v>29.1548768628315</v>
      </c>
      <c r="H38">
        <v>-2.0510000000000002</v>
      </c>
      <c r="I38">
        <f t="shared" si="9"/>
        <v>0.13899999999999996</v>
      </c>
      <c r="J38">
        <f t="shared" si="4"/>
        <v>0.47599999999999998</v>
      </c>
      <c r="L38" s="2" t="s">
        <v>133</v>
      </c>
      <c r="M38">
        <v>101.56311492729185</v>
      </c>
      <c r="N38">
        <v>0</v>
      </c>
    </row>
    <row r="39" spans="1:14">
      <c r="A39" s="2" t="s">
        <v>55</v>
      </c>
      <c r="B39" t="s">
        <v>15</v>
      </c>
      <c r="C39">
        <v>-2.3050000000000002</v>
      </c>
      <c r="D39">
        <v>-4.9509999999999996</v>
      </c>
      <c r="E39">
        <f t="shared" si="0"/>
        <v>60.039147470629523</v>
      </c>
      <c r="F39">
        <f t="shared" si="8"/>
        <v>-74.908464192132413</v>
      </c>
      <c r="G39">
        <f t="shared" si="7"/>
        <v>28.390645932257044</v>
      </c>
      <c r="H39">
        <v>-1.629</v>
      </c>
      <c r="I39">
        <f t="shared" si="9"/>
        <v>0.56100000000000017</v>
      </c>
      <c r="J39">
        <f t="shared" si="4"/>
        <v>0.89800000000000013</v>
      </c>
      <c r="L39" s="2" t="s">
        <v>50</v>
      </c>
      <c r="M39">
        <v>101.78993359922833</v>
      </c>
      <c r="N39">
        <v>1.9000000000000017E-2</v>
      </c>
    </row>
    <row r="40" spans="1:14">
      <c r="A40" s="2" t="s">
        <v>56</v>
      </c>
      <c r="B40" t="s">
        <v>15</v>
      </c>
      <c r="C40">
        <v>-2.6829999999999998</v>
      </c>
      <c r="D40">
        <v>-3.2330000000000001</v>
      </c>
      <c r="E40">
        <f t="shared" si="0"/>
        <v>58.338590392638039</v>
      </c>
      <c r="F40">
        <f t="shared" si="8"/>
        <v>-76.60902127012389</v>
      </c>
      <c r="G40">
        <f t="shared" si="7"/>
        <v>26.690088854265568</v>
      </c>
      <c r="H40">
        <v>-0.72399999999999998</v>
      </c>
      <c r="I40">
        <f t="shared" si="9"/>
        <v>1.4660000000000002</v>
      </c>
      <c r="J40">
        <f t="shared" si="4"/>
        <v>1.8030000000000002</v>
      </c>
      <c r="L40" s="2" t="s">
        <v>178</v>
      </c>
      <c r="M40">
        <v>103.00824691842246</v>
      </c>
      <c r="N40">
        <v>2.4000000000000021E-2</v>
      </c>
    </row>
    <row r="41" spans="1:14">
      <c r="A41" s="2" t="s">
        <v>172</v>
      </c>
      <c r="B41" t="s">
        <v>15</v>
      </c>
      <c r="C41">
        <v>-3.1880000000000002</v>
      </c>
      <c r="D41">
        <v>-1.534</v>
      </c>
      <c r="E41">
        <f t="shared" si="0"/>
        <v>56.667577228958706</v>
      </c>
      <c r="F41">
        <f t="shared" si="8"/>
        <v>-78.280034433803223</v>
      </c>
      <c r="G41">
        <f t="shared" si="7"/>
        <v>25.019075690586234</v>
      </c>
      <c r="H41">
        <v>0.33300000000000002</v>
      </c>
      <c r="I41">
        <f t="shared" si="9"/>
        <v>2.5230000000000001</v>
      </c>
      <c r="J41">
        <f t="shared" si="4"/>
        <v>2.8600000000000003</v>
      </c>
      <c r="L41" s="2" t="s">
        <v>165</v>
      </c>
      <c r="M41">
        <v>103.00824691842246</v>
      </c>
      <c r="N41">
        <v>5.0000000000000044E-3</v>
      </c>
    </row>
    <row r="42" spans="1:14">
      <c r="A42" s="2" t="s">
        <v>171</v>
      </c>
      <c r="B42" t="s">
        <v>15</v>
      </c>
      <c r="C42">
        <v>-3.4159999999999999</v>
      </c>
      <c r="D42">
        <v>1.4999999999999999E-2</v>
      </c>
      <c r="E42">
        <f t="shared" si="0"/>
        <v>55.134738686240269</v>
      </c>
      <c r="F42">
        <f t="shared" si="8"/>
        <v>-79.812872976521675</v>
      </c>
      <c r="G42">
        <f t="shared" si="7"/>
        <v>23.486237147867783</v>
      </c>
      <c r="H42">
        <v>0.155</v>
      </c>
      <c r="I42">
        <f t="shared" si="9"/>
        <v>2.3449999999999998</v>
      </c>
      <c r="J42">
        <f t="shared" si="4"/>
        <v>2.6819999999999999</v>
      </c>
      <c r="L42" s="2" t="s">
        <v>14</v>
      </c>
      <c r="M42">
        <v>104.66649660489041</v>
      </c>
      <c r="N42">
        <v>-3.0000000000000027E-3</v>
      </c>
    </row>
    <row r="43" spans="1:14">
      <c r="A43" s="2" t="s">
        <v>170</v>
      </c>
      <c r="B43" t="s">
        <v>15</v>
      </c>
      <c r="C43">
        <v>-10.39</v>
      </c>
      <c r="D43">
        <v>3.57</v>
      </c>
      <c r="E43">
        <f>SQRT((C43-C$43)^2+(D43-D$43)^2)</f>
        <v>0</v>
      </c>
      <c r="F43">
        <f>F$42-E43-8</f>
        <v>-87.812872976521675</v>
      </c>
      <c r="G43">
        <f t="shared" si="7"/>
        <v>15.486237147867783</v>
      </c>
      <c r="H43">
        <v>-5.0999999999999997E-2</v>
      </c>
      <c r="I43">
        <f t="shared" si="9"/>
        <v>2.1389999999999998</v>
      </c>
      <c r="J43">
        <f t="shared" si="4"/>
        <v>2.476</v>
      </c>
      <c r="L43" s="2" t="s">
        <v>161</v>
      </c>
      <c r="M43">
        <v>118.81835362391371</v>
      </c>
      <c r="N43">
        <v>0.31100000000000005</v>
      </c>
    </row>
    <row r="44" spans="1:14">
      <c r="A44" s="2" t="s">
        <v>169</v>
      </c>
      <c r="B44" t="s">
        <v>15</v>
      </c>
      <c r="C44">
        <v>-13.32</v>
      </c>
      <c r="D44">
        <v>3.92</v>
      </c>
      <c r="E44">
        <f>SQRT((C44-C$43)^2+(D44-D$43)^2)</f>
        <v>2.9508303916016585</v>
      </c>
      <c r="F44">
        <f>F$42-E44-8</f>
        <v>-90.763703368123331</v>
      </c>
      <c r="G44">
        <f t="shared" si="7"/>
        <v>12.535406756266127</v>
      </c>
      <c r="H44">
        <v>-4.7E-2</v>
      </c>
      <c r="I44">
        <f t="shared" si="9"/>
        <v>2.1429999999999998</v>
      </c>
      <c r="J44">
        <f t="shared" si="4"/>
        <v>2.48</v>
      </c>
      <c r="L44" s="2" t="s">
        <v>160</v>
      </c>
      <c r="M44">
        <v>135.01142438728851</v>
      </c>
      <c r="N44">
        <v>0.59000000000000008</v>
      </c>
    </row>
    <row r="45" spans="1:14">
      <c r="A45" s="2" t="s">
        <v>168</v>
      </c>
      <c r="B45" t="s">
        <v>15</v>
      </c>
      <c r="C45">
        <v>-14.412000000000001</v>
      </c>
      <c r="D45">
        <v>5</v>
      </c>
      <c r="E45">
        <f>SQRT((C45-C$43)^2+(D45-D$43)^2)</f>
        <v>4.2686513092544818</v>
      </c>
      <c r="F45">
        <f>F$42-E45-8</f>
        <v>-92.081524285776155</v>
      </c>
      <c r="G45">
        <f t="shared" si="7"/>
        <v>11.217585838613303</v>
      </c>
      <c r="H45">
        <v>-2.9000000000000001E-2</v>
      </c>
      <c r="I45">
        <f t="shared" si="9"/>
        <v>2.161</v>
      </c>
      <c r="J45">
        <f t="shared" si="4"/>
        <v>2.4980000000000002</v>
      </c>
      <c r="L45" s="2">
        <v>53</v>
      </c>
      <c r="M45">
        <v>158.73246848319624</v>
      </c>
      <c r="N45">
        <v>1.51</v>
      </c>
    </row>
    <row r="46" spans="1:14">
      <c r="A46" s="2" t="s">
        <v>167</v>
      </c>
      <c r="B46" t="s">
        <v>15</v>
      </c>
      <c r="C46">
        <v>-2.6749999999999998</v>
      </c>
      <c r="D46">
        <v>0.72299999999999998</v>
      </c>
      <c r="E46">
        <f>SQRT((C46-C$43)^2+(D46-D$43)^2)</f>
        <v>8.2235414512240403</v>
      </c>
      <c r="F46">
        <f>F$42-E46-8</f>
        <v>-96.036414427745711</v>
      </c>
      <c r="G46">
        <f t="shared" si="7"/>
        <v>7.2626956966437461</v>
      </c>
      <c r="H46">
        <v>0.13700000000000001</v>
      </c>
      <c r="I46">
        <f t="shared" si="9"/>
        <v>2.327</v>
      </c>
      <c r="J46">
        <f t="shared" si="4"/>
        <v>2.6640000000000001</v>
      </c>
      <c r="L46" s="2" t="s">
        <v>179</v>
      </c>
      <c r="M46">
        <v>158.73246848319624</v>
      </c>
      <c r="N46">
        <v>1.51</v>
      </c>
    </row>
    <row r="47" spans="1:14">
      <c r="A47" s="2" t="s">
        <v>166</v>
      </c>
      <c r="B47" t="s">
        <v>15</v>
      </c>
      <c r="C47">
        <v>3.4889999999999999</v>
      </c>
      <c r="D47">
        <v>-3.3</v>
      </c>
      <c r="E47">
        <f>SQRT((C47-C$43)^2+(D47-D$43)^2)</f>
        <v>15.486237147867781</v>
      </c>
      <c r="F47">
        <f>F$42-E47-8</f>
        <v>-103.29911012438946</v>
      </c>
      <c r="G47">
        <f t="shared" si="7"/>
        <v>0</v>
      </c>
      <c r="H47">
        <v>0.38600000000000001</v>
      </c>
      <c r="I47">
        <f t="shared" si="9"/>
        <v>2.5760000000000001</v>
      </c>
      <c r="J47">
        <f t="shared" si="4"/>
        <v>2.9130000000000003</v>
      </c>
      <c r="L47" s="2">
        <v>55</v>
      </c>
      <c r="M47">
        <v>160.47405002328486</v>
      </c>
      <c r="N47">
        <v>1.0590000000000002</v>
      </c>
    </row>
    <row r="48" spans="1:14">
      <c r="A48" s="2" t="s">
        <v>52</v>
      </c>
      <c r="B48" t="s">
        <v>15</v>
      </c>
      <c r="C48">
        <v>-3.774</v>
      </c>
      <c r="D48">
        <v>6.1529999999999996</v>
      </c>
      <c r="E48">
        <f>SQRT((C48-C$48)^2+(D48-D$48)^2)</f>
        <v>0</v>
      </c>
      <c r="F48">
        <f>F$15+(E48-E$51)</f>
        <v>-4.265085268207601</v>
      </c>
      <c r="G48">
        <f t="shared" si="7"/>
        <v>99.034024856181858</v>
      </c>
      <c r="H48">
        <v>0.28199999999999997</v>
      </c>
      <c r="I48">
        <f>-0.34+(H48-H$52)</f>
        <v>-0.27</v>
      </c>
      <c r="J48">
        <f t="shared" si="4"/>
        <v>6.7000000000000004E-2</v>
      </c>
      <c r="L48" s="2" t="s">
        <v>180</v>
      </c>
      <c r="M48">
        <v>167.29911012438947</v>
      </c>
      <c r="N48">
        <v>0.96199999999999997</v>
      </c>
    </row>
    <row r="49" spans="1:14">
      <c r="A49" s="2" t="s">
        <v>51</v>
      </c>
      <c r="B49" t="s">
        <v>15</v>
      </c>
      <c r="C49">
        <v>-4.2149999999999999</v>
      </c>
      <c r="D49">
        <v>4.532</v>
      </c>
      <c r="E49">
        <f>SQRT((C49-C$48)^2+(D49-D$48)^2)</f>
        <v>1.6799172598672822</v>
      </c>
      <c r="F49">
        <f>F$15+(E49-E$51)</f>
        <v>-2.585168008340319</v>
      </c>
      <c r="G49">
        <f t="shared" si="7"/>
        <v>100.71394211604914</v>
      </c>
      <c r="H49">
        <v>0.26900000000000002</v>
      </c>
      <c r="I49">
        <f>-0.34+(H49-H$52)</f>
        <v>-0.28300000000000003</v>
      </c>
      <c r="J49">
        <f t="shared" si="4"/>
        <v>5.3999999999999992E-2</v>
      </c>
      <c r="L49" s="2" t="s">
        <v>181</v>
      </c>
      <c r="M49">
        <v>174.43761697111233</v>
      </c>
      <c r="N49">
        <v>0.89300000000000002</v>
      </c>
    </row>
    <row r="50" spans="1:14">
      <c r="A50" s="2" t="s">
        <v>50</v>
      </c>
      <c r="B50" t="s">
        <v>15</v>
      </c>
      <c r="C50">
        <v>-4.8019999999999996</v>
      </c>
      <c r="D50">
        <v>3.5960000000000001</v>
      </c>
      <c r="E50">
        <f>SQRT((C50-C$48)^2+(D50-D$48)^2)</f>
        <v>2.7559087430464744</v>
      </c>
      <c r="F50">
        <f>F$15+(E50-E$51)</f>
        <v>-1.5091765251611271</v>
      </c>
      <c r="G50">
        <f t="shared" si="7"/>
        <v>101.78993359922833</v>
      </c>
      <c r="H50">
        <v>0.23400000000000001</v>
      </c>
      <c r="I50">
        <f>-0.34+(H50-H$52)</f>
        <v>-0.318</v>
      </c>
      <c r="J50">
        <f t="shared" si="4"/>
        <v>1.9000000000000017E-2</v>
      </c>
      <c r="L50" s="2" t="s">
        <v>182</v>
      </c>
      <c r="M50">
        <v>180.69316531650873</v>
      </c>
      <c r="N50">
        <v>1.171</v>
      </c>
    </row>
    <row r="51" spans="1:14">
      <c r="A51" s="2" t="s">
        <v>165</v>
      </c>
      <c r="B51" t="s">
        <v>15</v>
      </c>
      <c r="C51">
        <v>-5.4489999999999998</v>
      </c>
      <c r="D51">
        <v>2.5489999999999999</v>
      </c>
      <c r="E51">
        <f>SQRT((C51-C$48)^2+(D51-D$48)^2)</f>
        <v>3.9742220622406088</v>
      </c>
      <c r="F51">
        <f>F$15+(E51-E$51)</f>
        <v>-0.29086320596699267</v>
      </c>
      <c r="G51">
        <f t="shared" si="7"/>
        <v>103.00824691842246</v>
      </c>
      <c r="H51">
        <v>0.22</v>
      </c>
      <c r="I51">
        <f>-0.34+(H51-H$52)</f>
        <v>-0.33200000000000002</v>
      </c>
      <c r="J51">
        <f t="shared" si="4"/>
        <v>5.0000000000000044E-3</v>
      </c>
      <c r="L51" s="2">
        <v>80</v>
      </c>
      <c r="M51">
        <v>183.66740250073093</v>
      </c>
      <c r="N51">
        <v>2.044</v>
      </c>
    </row>
    <row r="52" spans="1:14">
      <c r="A52" s="2" t="s">
        <v>14</v>
      </c>
      <c r="B52" t="s">
        <v>15</v>
      </c>
      <c r="C52">
        <v>-5.3170000000000002</v>
      </c>
      <c r="D52">
        <v>0.73599999999999999</v>
      </c>
      <c r="E52">
        <f>SQRT((C52-C$48)^2+(D52-D$48)^2)</f>
        <v>5.6324717487085545</v>
      </c>
      <c r="F52">
        <f>F$15+(E52-E$51)</f>
        <v>1.367386480500953</v>
      </c>
      <c r="G52">
        <f t="shared" si="7"/>
        <v>104.66649660489041</v>
      </c>
      <c r="H52">
        <v>0.21199999999999999</v>
      </c>
      <c r="I52">
        <f>-0.34+(H52-H$52)</f>
        <v>-0.34</v>
      </c>
      <c r="J52">
        <f t="shared" si="4"/>
        <v>-3.0000000000000027E-3</v>
      </c>
      <c r="L52" s="2" t="s">
        <v>183</v>
      </c>
      <c r="M52">
        <v>185.88895914023487</v>
      </c>
      <c r="N52">
        <v>2.1850000000000001</v>
      </c>
    </row>
  </sheetData>
  <sortState ref="L5:N52">
    <sortCondition ref="M5:M5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96"/>
  <sheetViews>
    <sheetView topLeftCell="D5" workbookViewId="0">
      <selection activeCell="Q13" sqref="Q13"/>
    </sheetView>
  </sheetViews>
  <sheetFormatPr defaultRowHeight="15"/>
  <cols>
    <col min="1" max="1" width="12.28515625" style="2" bestFit="1" customWidth="1"/>
  </cols>
  <sheetData>
    <row r="1" spans="1:15">
      <c r="A1" s="2" t="s">
        <v>0</v>
      </c>
      <c r="B1" t="s">
        <v>164</v>
      </c>
    </row>
    <row r="2" spans="1:15">
      <c r="A2" s="2" t="s">
        <v>2</v>
      </c>
      <c r="B2" s="1">
        <v>40363</v>
      </c>
    </row>
    <row r="3" spans="1:15">
      <c r="B3" s="1"/>
    </row>
    <row r="4" spans="1:15">
      <c r="A4" s="2" t="s">
        <v>3</v>
      </c>
      <c r="B4" t="s">
        <v>4</v>
      </c>
      <c r="C4" t="s">
        <v>5</v>
      </c>
      <c r="D4" t="s">
        <v>6</v>
      </c>
      <c r="E4" t="s">
        <v>163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M4" s="2" t="s">
        <v>185</v>
      </c>
      <c r="N4" t="s">
        <v>186</v>
      </c>
      <c r="O4" t="s">
        <v>187</v>
      </c>
    </row>
    <row r="5" spans="1:15">
      <c r="A5" s="2" t="s">
        <v>40</v>
      </c>
      <c r="B5" t="s">
        <v>15</v>
      </c>
      <c r="C5">
        <v>-6.0000000000000001E-3</v>
      </c>
      <c r="D5">
        <v>37.488999999999997</v>
      </c>
      <c r="E5">
        <f t="shared" ref="E5:E21" si="0">SQRT((C5-C$5)^2+(D5-D$5)^2)</f>
        <v>0</v>
      </c>
      <c r="F5">
        <f t="shared" ref="F5:F21" si="1">E5</f>
        <v>0</v>
      </c>
      <c r="G5">
        <f t="shared" ref="G5:G32" si="2">F$5+F5</f>
        <v>0</v>
      </c>
      <c r="H5">
        <f t="shared" ref="H5:H36" si="3">G5-MIN(G$5:G$58)</f>
        <v>45.638847849173402</v>
      </c>
      <c r="I5">
        <v>-1.4790000000000001</v>
      </c>
      <c r="J5">
        <f t="shared" ref="J5:J21" si="4">I5</f>
        <v>-1.4790000000000001</v>
      </c>
      <c r="K5">
        <f t="shared" ref="K5:K36" si="5">J5-J$5</f>
        <v>0</v>
      </c>
      <c r="M5" s="2" t="s">
        <v>125</v>
      </c>
      <c r="N5">
        <v>0</v>
      </c>
      <c r="O5">
        <v>4.6070000000000002</v>
      </c>
    </row>
    <row r="6" spans="1:15">
      <c r="A6" s="2" t="s">
        <v>162</v>
      </c>
      <c r="B6" t="s">
        <v>15</v>
      </c>
      <c r="C6">
        <v>2.4E-2</v>
      </c>
      <c r="D6">
        <v>33.19</v>
      </c>
      <c r="E6">
        <f t="shared" si="0"/>
        <v>4.2991046742316001</v>
      </c>
      <c r="F6">
        <f t="shared" si="1"/>
        <v>4.2991046742316001</v>
      </c>
      <c r="G6">
        <f t="shared" si="2"/>
        <v>4.2991046742316001</v>
      </c>
      <c r="H6">
        <f t="shared" si="3"/>
        <v>49.937952523405002</v>
      </c>
      <c r="I6">
        <v>-1.119</v>
      </c>
      <c r="J6">
        <f t="shared" si="4"/>
        <v>-1.119</v>
      </c>
      <c r="K6">
        <f t="shared" si="5"/>
        <v>0.3600000000000001</v>
      </c>
      <c r="M6" s="2" t="s">
        <v>126</v>
      </c>
      <c r="N6">
        <v>0.90615169747693614</v>
      </c>
      <c r="O6">
        <v>4.4809999999999999</v>
      </c>
    </row>
    <row r="7" spans="1:15">
      <c r="A7" s="2">
        <v>12</v>
      </c>
      <c r="B7" t="s">
        <v>15</v>
      </c>
      <c r="C7">
        <v>-0.41099999999999998</v>
      </c>
      <c r="D7">
        <v>25.899000000000001</v>
      </c>
      <c r="E7">
        <f t="shared" si="0"/>
        <v>11.597073984415204</v>
      </c>
      <c r="F7">
        <f t="shared" si="1"/>
        <v>11.597073984415204</v>
      </c>
      <c r="G7">
        <f t="shared" si="2"/>
        <v>11.597073984415204</v>
      </c>
      <c r="H7">
        <f t="shared" si="3"/>
        <v>57.235921833588606</v>
      </c>
      <c r="I7">
        <v>-1.002</v>
      </c>
      <c r="J7">
        <f t="shared" si="4"/>
        <v>-1.002</v>
      </c>
      <c r="K7">
        <f t="shared" si="5"/>
        <v>0.47700000000000009</v>
      </c>
      <c r="M7" s="2" t="s">
        <v>127</v>
      </c>
      <c r="N7">
        <v>0.92461381793900443</v>
      </c>
      <c r="O7">
        <v>4.4809999999999999</v>
      </c>
    </row>
    <row r="8" spans="1:15">
      <c r="A8" s="2" t="s">
        <v>161</v>
      </c>
      <c r="B8" t="s">
        <v>15</v>
      </c>
      <c r="C8">
        <v>-0.64600000000000002</v>
      </c>
      <c r="D8">
        <v>21.417999999999999</v>
      </c>
      <c r="E8">
        <f t="shared" si="0"/>
        <v>16.083738402498344</v>
      </c>
      <c r="F8">
        <f t="shared" si="1"/>
        <v>16.083738402498344</v>
      </c>
      <c r="G8">
        <f t="shared" si="2"/>
        <v>16.083738402498344</v>
      </c>
      <c r="H8">
        <f t="shared" si="3"/>
        <v>61.722586251671743</v>
      </c>
      <c r="I8">
        <v>-1.075</v>
      </c>
      <c r="J8">
        <f t="shared" si="4"/>
        <v>-1.075</v>
      </c>
      <c r="K8">
        <f t="shared" si="5"/>
        <v>0.40400000000000014</v>
      </c>
      <c r="M8" s="2" t="s">
        <v>128</v>
      </c>
      <c r="N8">
        <v>4.1368236816704425</v>
      </c>
      <c r="O8">
        <v>3.0950000000000002</v>
      </c>
    </row>
    <row r="9" spans="1:15">
      <c r="A9" s="2">
        <v>20</v>
      </c>
      <c r="B9" t="s">
        <v>15</v>
      </c>
      <c r="C9">
        <v>-0.56000000000000005</v>
      </c>
      <c r="D9">
        <v>17.827000000000002</v>
      </c>
      <c r="E9">
        <f t="shared" si="0"/>
        <v>19.66980325270184</v>
      </c>
      <c r="F9">
        <f t="shared" si="1"/>
        <v>19.66980325270184</v>
      </c>
      <c r="G9">
        <f t="shared" si="2"/>
        <v>19.66980325270184</v>
      </c>
      <c r="H9">
        <f t="shared" si="3"/>
        <v>65.308651101875242</v>
      </c>
      <c r="I9">
        <v>-1.04</v>
      </c>
      <c r="J9">
        <f t="shared" si="4"/>
        <v>-1.04</v>
      </c>
      <c r="K9">
        <f t="shared" si="5"/>
        <v>0.43900000000000006</v>
      </c>
      <c r="M9" s="2" t="s">
        <v>129</v>
      </c>
      <c r="N9">
        <v>6.0404383230320846</v>
      </c>
      <c r="O9">
        <v>1.7710000000000001</v>
      </c>
    </row>
    <row r="10" spans="1:15">
      <c r="A10" s="2">
        <v>25</v>
      </c>
      <c r="B10" t="s">
        <v>15</v>
      </c>
      <c r="C10">
        <v>-0.48499999999999999</v>
      </c>
      <c r="D10">
        <v>12.957000000000001</v>
      </c>
      <c r="E10">
        <f t="shared" si="0"/>
        <v>24.536675915861132</v>
      </c>
      <c r="F10">
        <f t="shared" si="1"/>
        <v>24.536675915861132</v>
      </c>
      <c r="G10">
        <f t="shared" si="2"/>
        <v>24.536675915861132</v>
      </c>
      <c r="H10">
        <f t="shared" si="3"/>
        <v>70.175523765034541</v>
      </c>
      <c r="I10">
        <v>-0.61899999999999999</v>
      </c>
      <c r="J10">
        <f t="shared" si="4"/>
        <v>-0.61899999999999999</v>
      </c>
      <c r="K10">
        <f t="shared" si="5"/>
        <v>0.8600000000000001</v>
      </c>
      <c r="M10" s="2" t="s">
        <v>132</v>
      </c>
      <c r="N10">
        <v>6.2423953565948338</v>
      </c>
      <c r="O10">
        <v>1.7770000000000001</v>
      </c>
    </row>
    <row r="11" spans="1:15">
      <c r="A11" s="2" t="s">
        <v>160</v>
      </c>
      <c r="B11" t="s">
        <v>15</v>
      </c>
      <c r="C11">
        <v>-0.441</v>
      </c>
      <c r="D11">
        <v>5.6559999999999997</v>
      </c>
      <c r="E11">
        <f t="shared" si="0"/>
        <v>31.835972012803374</v>
      </c>
      <c r="F11">
        <f t="shared" si="1"/>
        <v>31.835972012803374</v>
      </c>
      <c r="G11">
        <f t="shared" si="2"/>
        <v>31.835972012803374</v>
      </c>
      <c r="H11">
        <f t="shared" si="3"/>
        <v>77.474819861976783</v>
      </c>
      <c r="I11">
        <v>-0.19700000000000001</v>
      </c>
      <c r="J11">
        <f t="shared" si="4"/>
        <v>-0.19700000000000001</v>
      </c>
      <c r="K11">
        <f t="shared" si="5"/>
        <v>1.282</v>
      </c>
      <c r="M11" s="2" t="s">
        <v>130</v>
      </c>
      <c r="N11">
        <v>6.8124668692262702</v>
      </c>
      <c r="O11">
        <v>1.1759999999999999</v>
      </c>
    </row>
    <row r="12" spans="1:15">
      <c r="A12" s="2">
        <v>40</v>
      </c>
      <c r="B12" t="s">
        <v>15</v>
      </c>
      <c r="C12">
        <v>-0.69199999999999995</v>
      </c>
      <c r="D12">
        <v>-4.4569999999999999</v>
      </c>
      <c r="E12">
        <f t="shared" si="0"/>
        <v>41.951609170566982</v>
      </c>
      <c r="F12">
        <f t="shared" si="1"/>
        <v>41.951609170566982</v>
      </c>
      <c r="G12">
        <f t="shared" si="2"/>
        <v>41.951609170566982</v>
      </c>
      <c r="H12">
        <f t="shared" si="3"/>
        <v>87.590457019740384</v>
      </c>
      <c r="I12">
        <v>0</v>
      </c>
      <c r="J12">
        <f t="shared" si="4"/>
        <v>0</v>
      </c>
      <c r="K12">
        <f t="shared" si="5"/>
        <v>1.4790000000000001</v>
      </c>
      <c r="M12" s="2" t="s">
        <v>131</v>
      </c>
      <c r="N12">
        <v>6.921655634344603</v>
      </c>
      <c r="O12">
        <v>1.1819999999999999</v>
      </c>
    </row>
    <row r="13" spans="1:15">
      <c r="A13" s="2">
        <v>41</v>
      </c>
      <c r="B13" t="s">
        <v>15</v>
      </c>
      <c r="C13">
        <v>-0.85099999999999998</v>
      </c>
      <c r="D13">
        <v>-6.2160000000000002</v>
      </c>
      <c r="E13">
        <f t="shared" si="0"/>
        <v>43.713167924551058</v>
      </c>
      <c r="F13">
        <f t="shared" si="1"/>
        <v>43.713167924551058</v>
      </c>
      <c r="G13">
        <f t="shared" si="2"/>
        <v>43.713167924551058</v>
      </c>
      <c r="H13">
        <f t="shared" si="3"/>
        <v>89.35201577372446</v>
      </c>
      <c r="I13">
        <v>0.24099999999999999</v>
      </c>
      <c r="J13">
        <f t="shared" si="4"/>
        <v>0.24099999999999999</v>
      </c>
      <c r="K13">
        <f t="shared" si="5"/>
        <v>1.7200000000000002</v>
      </c>
      <c r="M13" s="2" t="s">
        <v>133</v>
      </c>
      <c r="N13">
        <v>7.2368064841626136</v>
      </c>
      <c r="O13">
        <v>0.29499999999999993</v>
      </c>
    </row>
    <row r="14" spans="1:15">
      <c r="A14" s="2">
        <v>42</v>
      </c>
      <c r="B14" t="s">
        <v>15</v>
      </c>
      <c r="C14">
        <v>-0.871</v>
      </c>
      <c r="D14">
        <v>-7.6840000000000002</v>
      </c>
      <c r="E14">
        <f t="shared" si="0"/>
        <v>45.181281013269199</v>
      </c>
      <c r="F14">
        <f t="shared" si="1"/>
        <v>45.181281013269199</v>
      </c>
      <c r="G14">
        <f t="shared" si="2"/>
        <v>45.181281013269199</v>
      </c>
      <c r="H14">
        <f t="shared" si="3"/>
        <v>90.820128862442601</v>
      </c>
      <c r="I14">
        <v>6.4000000000000001E-2</v>
      </c>
      <c r="J14">
        <f t="shared" si="4"/>
        <v>6.4000000000000001E-2</v>
      </c>
      <c r="K14">
        <f t="shared" si="5"/>
        <v>1.5430000000000001</v>
      </c>
      <c r="M14" s="2" t="s">
        <v>14</v>
      </c>
      <c r="N14">
        <v>7.250793913085424</v>
      </c>
      <c r="O14">
        <v>0.30600000000000005</v>
      </c>
    </row>
    <row r="15" spans="1:15">
      <c r="A15" s="2">
        <v>49</v>
      </c>
      <c r="B15" t="s">
        <v>15</v>
      </c>
      <c r="C15">
        <v>-0.33</v>
      </c>
      <c r="D15">
        <v>-13.893000000000001</v>
      </c>
      <c r="E15">
        <f t="shared" si="0"/>
        <v>51.383021514893422</v>
      </c>
      <c r="F15">
        <f t="shared" si="1"/>
        <v>51.383021514893422</v>
      </c>
      <c r="G15">
        <f t="shared" si="2"/>
        <v>51.383021514893422</v>
      </c>
      <c r="H15">
        <f t="shared" si="3"/>
        <v>97.021869364066816</v>
      </c>
      <c r="I15">
        <v>0.107</v>
      </c>
      <c r="J15">
        <f t="shared" si="4"/>
        <v>0.107</v>
      </c>
      <c r="K15">
        <f t="shared" si="5"/>
        <v>1.5860000000000001</v>
      </c>
      <c r="M15" s="2" t="s">
        <v>134</v>
      </c>
      <c r="N15">
        <v>9.1188469729412134</v>
      </c>
      <c r="O15">
        <v>-0.29099999999999993</v>
      </c>
    </row>
    <row r="16" spans="1:15">
      <c r="A16" s="2" t="s">
        <v>159</v>
      </c>
      <c r="B16" t="s">
        <v>15</v>
      </c>
      <c r="C16">
        <v>-1.06</v>
      </c>
      <c r="D16">
        <v>-22.382000000000001</v>
      </c>
      <c r="E16">
        <f t="shared" si="0"/>
        <v>59.880276861417393</v>
      </c>
      <c r="F16">
        <f t="shared" si="1"/>
        <v>59.880276861417393</v>
      </c>
      <c r="G16">
        <f t="shared" si="2"/>
        <v>59.880276861417393</v>
      </c>
      <c r="H16">
        <f t="shared" si="3"/>
        <v>105.5191247105908</v>
      </c>
      <c r="I16">
        <v>0.17499999999999999</v>
      </c>
      <c r="J16">
        <f t="shared" si="4"/>
        <v>0.17499999999999999</v>
      </c>
      <c r="K16">
        <f t="shared" si="5"/>
        <v>1.6540000000000001</v>
      </c>
      <c r="M16" s="2" t="s">
        <v>135</v>
      </c>
      <c r="N16">
        <v>10.722710319372084</v>
      </c>
      <c r="O16">
        <v>-0.28200000000000003</v>
      </c>
    </row>
    <row r="17" spans="1:15">
      <c r="A17" s="2" t="s">
        <v>158</v>
      </c>
      <c r="B17" t="s">
        <v>15</v>
      </c>
      <c r="C17">
        <v>-2.355</v>
      </c>
      <c r="D17">
        <v>-28.338000000000001</v>
      </c>
      <c r="E17">
        <f t="shared" si="0"/>
        <v>65.868898047561117</v>
      </c>
      <c r="F17">
        <f t="shared" si="1"/>
        <v>65.868898047561117</v>
      </c>
      <c r="G17">
        <f t="shared" si="2"/>
        <v>65.868898047561117</v>
      </c>
      <c r="H17">
        <f t="shared" si="3"/>
        <v>111.50774589673452</v>
      </c>
      <c r="I17">
        <v>0.42599999999999999</v>
      </c>
      <c r="J17">
        <f t="shared" si="4"/>
        <v>0.42599999999999999</v>
      </c>
      <c r="K17">
        <f t="shared" si="5"/>
        <v>1.905</v>
      </c>
      <c r="M17" s="2" t="s">
        <v>136</v>
      </c>
      <c r="N17">
        <v>12.716419202428646</v>
      </c>
      <c r="O17">
        <v>-0.30499999999999994</v>
      </c>
    </row>
    <row r="18" spans="1:15">
      <c r="A18" s="2">
        <v>75</v>
      </c>
      <c r="B18" t="s">
        <v>15</v>
      </c>
      <c r="C18">
        <v>-3.1659999999999999</v>
      </c>
      <c r="D18">
        <v>-36.384999999999998</v>
      </c>
      <c r="E18">
        <f t="shared" si="0"/>
        <v>73.941554460262736</v>
      </c>
      <c r="F18">
        <f t="shared" si="1"/>
        <v>73.941554460262736</v>
      </c>
      <c r="G18">
        <f t="shared" si="2"/>
        <v>73.941554460262736</v>
      </c>
      <c r="H18">
        <f t="shared" si="3"/>
        <v>119.58040230943614</v>
      </c>
      <c r="I18">
        <v>0.48599999999999999</v>
      </c>
      <c r="J18">
        <f t="shared" si="4"/>
        <v>0.48599999999999999</v>
      </c>
      <c r="K18">
        <f t="shared" si="5"/>
        <v>1.9650000000000001</v>
      </c>
      <c r="M18" s="2" t="s">
        <v>137</v>
      </c>
      <c r="N18">
        <v>15.295337422724721</v>
      </c>
      <c r="O18">
        <v>-0.31899999999999995</v>
      </c>
    </row>
    <row r="19" spans="1:15">
      <c r="A19" s="2" t="s">
        <v>157</v>
      </c>
      <c r="B19" t="s">
        <v>15</v>
      </c>
      <c r="C19">
        <v>-4.5940000000000003</v>
      </c>
      <c r="D19">
        <v>-50.137</v>
      </c>
      <c r="E19">
        <f t="shared" si="0"/>
        <v>87.746029083942034</v>
      </c>
      <c r="F19">
        <f t="shared" si="1"/>
        <v>87.746029083942034</v>
      </c>
      <c r="G19">
        <f t="shared" si="2"/>
        <v>87.746029083942034</v>
      </c>
      <c r="H19">
        <f t="shared" si="3"/>
        <v>133.38487693311544</v>
      </c>
      <c r="I19">
        <v>0.43</v>
      </c>
      <c r="J19">
        <f t="shared" si="4"/>
        <v>0.43</v>
      </c>
      <c r="K19">
        <f t="shared" si="5"/>
        <v>1.909</v>
      </c>
      <c r="M19" s="2" t="s">
        <v>138</v>
      </c>
      <c r="N19">
        <v>17.773817685902454</v>
      </c>
      <c r="O19">
        <v>-0.42700000000000005</v>
      </c>
    </row>
    <row r="20" spans="1:15">
      <c r="A20" s="2">
        <v>110</v>
      </c>
      <c r="B20" t="s">
        <v>15</v>
      </c>
      <c r="C20">
        <v>-5.569</v>
      </c>
      <c r="D20">
        <v>-62.856000000000002</v>
      </c>
      <c r="E20">
        <f t="shared" si="0"/>
        <v>100.49908454309423</v>
      </c>
      <c r="F20">
        <f t="shared" si="1"/>
        <v>100.49908454309423</v>
      </c>
      <c r="G20">
        <f t="shared" si="2"/>
        <v>100.49908454309423</v>
      </c>
      <c r="H20">
        <f t="shared" si="3"/>
        <v>146.13793239226763</v>
      </c>
      <c r="I20">
        <v>0.307</v>
      </c>
      <c r="J20">
        <f t="shared" si="4"/>
        <v>0.307</v>
      </c>
      <c r="K20">
        <f t="shared" si="5"/>
        <v>1.786</v>
      </c>
      <c r="M20" s="2" t="s">
        <v>139</v>
      </c>
      <c r="N20">
        <v>19.974762730081395</v>
      </c>
      <c r="O20">
        <v>-0.45100000000000007</v>
      </c>
    </row>
    <row r="21" spans="1:15">
      <c r="A21" s="2" t="s">
        <v>156</v>
      </c>
      <c r="B21" t="s">
        <v>15</v>
      </c>
      <c r="C21">
        <v>-3.9780000000000002</v>
      </c>
      <c r="D21">
        <v>-89.283000000000001</v>
      </c>
      <c r="E21">
        <f t="shared" si="0"/>
        <v>126.83420977007739</v>
      </c>
      <c r="F21">
        <f t="shared" si="1"/>
        <v>126.83420977007739</v>
      </c>
      <c r="G21">
        <f t="shared" si="2"/>
        <v>126.83420977007739</v>
      </c>
      <c r="H21">
        <f t="shared" si="3"/>
        <v>172.4730576192508</v>
      </c>
      <c r="I21">
        <v>-0.39700000000000002</v>
      </c>
      <c r="J21">
        <f t="shared" si="4"/>
        <v>-0.39700000000000002</v>
      </c>
      <c r="K21">
        <f t="shared" si="5"/>
        <v>1.0820000000000001</v>
      </c>
      <c r="M21" s="2" t="s">
        <v>140</v>
      </c>
      <c r="N21">
        <v>22.285903623658715</v>
      </c>
      <c r="O21">
        <v>-0.504</v>
      </c>
    </row>
    <row r="22" spans="1:15">
      <c r="A22" s="2" t="s">
        <v>155</v>
      </c>
      <c r="B22" t="s">
        <v>15</v>
      </c>
      <c r="C22">
        <v>-1.1200000000000001</v>
      </c>
      <c r="D22">
        <v>-24.994</v>
      </c>
      <c r="E22">
        <f t="shared" ref="E22:E32" si="6">SQRT((C22-C$22)^2+(D22-D$22)^2)</f>
        <v>0</v>
      </c>
      <c r="F22">
        <f>E$21+(E$22-E22)</f>
        <v>126.83420977007739</v>
      </c>
      <c r="G22">
        <f t="shared" si="2"/>
        <v>126.83420977007739</v>
      </c>
      <c r="H22">
        <f t="shared" si="3"/>
        <v>172.4730576192508</v>
      </c>
      <c r="I22">
        <v>-0.63300000000000001</v>
      </c>
      <c r="J22">
        <f t="shared" ref="J22:J32" si="7">I22-(I$22-I$21)</f>
        <v>-0.39700000000000002</v>
      </c>
      <c r="K22">
        <f t="shared" si="5"/>
        <v>1.0820000000000001</v>
      </c>
      <c r="M22" s="2" t="s">
        <v>141</v>
      </c>
      <c r="N22">
        <v>24.187500921765793</v>
      </c>
      <c r="O22">
        <v>-0.60999999999999988</v>
      </c>
    </row>
    <row r="23" spans="1:15">
      <c r="A23" s="2" t="s">
        <v>154</v>
      </c>
      <c r="B23" t="s">
        <v>15</v>
      </c>
      <c r="C23">
        <v>2.798</v>
      </c>
      <c r="D23">
        <v>-9.1159999999999997</v>
      </c>
      <c r="E23">
        <f t="shared" si="6"/>
        <v>16.354253513994458</v>
      </c>
      <c r="F23">
        <f t="shared" ref="F23:F32" si="8">E$21+(E23-E$22)</f>
        <v>143.18846328407184</v>
      </c>
      <c r="G23">
        <f t="shared" si="2"/>
        <v>143.18846328407184</v>
      </c>
      <c r="H23">
        <f t="shared" si="3"/>
        <v>188.82731113324525</v>
      </c>
      <c r="I23">
        <v>-0.40300000000000002</v>
      </c>
      <c r="J23">
        <f t="shared" si="7"/>
        <v>-0.16700000000000004</v>
      </c>
      <c r="K23">
        <f t="shared" si="5"/>
        <v>1.3120000000000001</v>
      </c>
      <c r="M23" s="2" t="s">
        <v>142</v>
      </c>
      <c r="N23">
        <v>25.981551163209691</v>
      </c>
      <c r="O23">
        <v>-0.63099999999999978</v>
      </c>
    </row>
    <row r="24" spans="1:15">
      <c r="A24" s="2" t="s">
        <v>153</v>
      </c>
      <c r="B24" t="s">
        <v>15</v>
      </c>
      <c r="C24">
        <v>3.12</v>
      </c>
      <c r="D24">
        <v>-8.2260000000000009</v>
      </c>
      <c r="E24">
        <f t="shared" si="6"/>
        <v>17.295763180617385</v>
      </c>
      <c r="F24">
        <f t="shared" si="8"/>
        <v>144.12997295069476</v>
      </c>
      <c r="G24">
        <f t="shared" si="2"/>
        <v>144.12997295069476</v>
      </c>
      <c r="H24">
        <f t="shared" si="3"/>
        <v>189.76882079986817</v>
      </c>
      <c r="I24">
        <v>-0.11700000000000001</v>
      </c>
      <c r="J24">
        <f t="shared" si="7"/>
        <v>0.11899999999999998</v>
      </c>
      <c r="K24">
        <f t="shared" si="5"/>
        <v>1.5980000000000001</v>
      </c>
      <c r="M24" s="2" t="s">
        <v>143</v>
      </c>
      <c r="N24">
        <v>27.743404267076873</v>
      </c>
      <c r="O24">
        <v>-0.70100000000000007</v>
      </c>
    </row>
    <row r="25" spans="1:15">
      <c r="A25" s="2" t="s">
        <v>152</v>
      </c>
      <c r="B25" t="s">
        <v>15</v>
      </c>
      <c r="C25">
        <v>-1.1359999999999999</v>
      </c>
      <c r="D25">
        <v>-25.009</v>
      </c>
      <c r="E25">
        <f t="shared" si="6"/>
        <v>2.1931712199461547E-2</v>
      </c>
      <c r="F25">
        <f t="shared" si="8"/>
        <v>126.85614148227685</v>
      </c>
      <c r="G25">
        <f t="shared" si="2"/>
        <v>126.85614148227685</v>
      </c>
      <c r="H25">
        <f t="shared" si="3"/>
        <v>172.49498933145026</v>
      </c>
      <c r="I25">
        <v>-0.624</v>
      </c>
      <c r="J25">
        <f t="shared" si="7"/>
        <v>-0.38800000000000001</v>
      </c>
      <c r="K25">
        <f t="shared" si="5"/>
        <v>1.0910000000000002</v>
      </c>
      <c r="M25" s="2" t="s">
        <v>144</v>
      </c>
      <c r="N25">
        <v>29.625483899022271</v>
      </c>
      <c r="O25">
        <v>-0.71</v>
      </c>
    </row>
    <row r="26" spans="1:15">
      <c r="A26" s="2">
        <v>153</v>
      </c>
      <c r="B26" t="s">
        <v>15</v>
      </c>
      <c r="C26">
        <v>2.7149999999999999</v>
      </c>
      <c r="D26">
        <v>-0.42399999999999999</v>
      </c>
      <c r="E26">
        <f t="shared" si="6"/>
        <v>24.867491329042419</v>
      </c>
      <c r="F26">
        <f t="shared" si="8"/>
        <v>151.70170109911982</v>
      </c>
      <c r="G26">
        <f t="shared" si="2"/>
        <v>151.70170109911982</v>
      </c>
      <c r="H26">
        <f t="shared" si="3"/>
        <v>197.34054894829322</v>
      </c>
      <c r="I26">
        <v>-7.3999999999999996E-2</v>
      </c>
      <c r="J26">
        <f t="shared" si="7"/>
        <v>0.16199999999999998</v>
      </c>
      <c r="K26">
        <f t="shared" si="5"/>
        <v>1.641</v>
      </c>
      <c r="M26" s="2" t="s">
        <v>145</v>
      </c>
      <c r="N26">
        <v>31.950413862774521</v>
      </c>
      <c r="O26">
        <v>-0.6080000000000001</v>
      </c>
    </row>
    <row r="27" spans="1:15">
      <c r="A27" s="2">
        <v>154</v>
      </c>
      <c r="B27" t="s">
        <v>15</v>
      </c>
      <c r="C27">
        <v>2.8170000000000002</v>
      </c>
      <c r="D27">
        <v>-2.9000000000000001E-2</v>
      </c>
      <c r="E27">
        <f t="shared" si="6"/>
        <v>25.273527533765442</v>
      </c>
      <c r="F27">
        <f t="shared" si="8"/>
        <v>152.10773730384284</v>
      </c>
      <c r="G27">
        <f t="shared" si="2"/>
        <v>152.10773730384284</v>
      </c>
      <c r="H27">
        <f t="shared" si="3"/>
        <v>197.74658515301624</v>
      </c>
      <c r="I27">
        <v>-0.152</v>
      </c>
      <c r="J27">
        <f t="shared" si="7"/>
        <v>8.3999999999999991E-2</v>
      </c>
      <c r="K27">
        <f t="shared" si="5"/>
        <v>1.5630000000000002</v>
      </c>
      <c r="M27" s="2" t="s">
        <v>146</v>
      </c>
      <c r="N27">
        <v>35.884698373181152</v>
      </c>
      <c r="O27">
        <v>-0.40199999999999991</v>
      </c>
    </row>
    <row r="28" spans="1:15">
      <c r="A28" s="2" t="s">
        <v>151</v>
      </c>
      <c r="B28" t="s">
        <v>15</v>
      </c>
      <c r="C28">
        <v>3.0550000000000002</v>
      </c>
      <c r="D28">
        <v>0.41699999999999998</v>
      </c>
      <c r="E28">
        <f t="shared" si="6"/>
        <v>25.751690158123601</v>
      </c>
      <c r="F28">
        <f t="shared" si="8"/>
        <v>152.585899928201</v>
      </c>
      <c r="G28">
        <f t="shared" si="2"/>
        <v>152.585899928201</v>
      </c>
      <c r="H28">
        <f t="shared" si="3"/>
        <v>198.2247477773744</v>
      </c>
      <c r="I28">
        <v>-9.7000000000000003E-2</v>
      </c>
      <c r="J28">
        <f t="shared" si="7"/>
        <v>0.13899999999999998</v>
      </c>
      <c r="K28">
        <f t="shared" si="5"/>
        <v>1.6180000000000001</v>
      </c>
      <c r="M28" s="2" t="s">
        <v>147</v>
      </c>
      <c r="N28">
        <v>39.766476948080729</v>
      </c>
      <c r="O28">
        <v>-0.22699999999999987</v>
      </c>
    </row>
    <row r="29" spans="1:15">
      <c r="A29" s="2">
        <v>157</v>
      </c>
      <c r="B29" t="s">
        <v>15</v>
      </c>
      <c r="C29">
        <v>1.0349999999999999</v>
      </c>
      <c r="D29">
        <v>2.7450000000000001</v>
      </c>
      <c r="E29">
        <f t="shared" si="6"/>
        <v>27.822583381131238</v>
      </c>
      <c r="F29">
        <f t="shared" si="8"/>
        <v>154.65679315120863</v>
      </c>
      <c r="G29">
        <f t="shared" si="2"/>
        <v>154.65679315120863</v>
      </c>
      <c r="H29">
        <f t="shared" si="3"/>
        <v>200.29564100038203</v>
      </c>
      <c r="I29">
        <v>0.45800000000000002</v>
      </c>
      <c r="J29">
        <f t="shared" si="7"/>
        <v>0.69399999999999995</v>
      </c>
      <c r="K29">
        <f t="shared" si="5"/>
        <v>2.173</v>
      </c>
      <c r="M29" s="2" t="s">
        <v>148</v>
      </c>
      <c r="N29">
        <v>43.561142143352683</v>
      </c>
      <c r="O29">
        <v>-6.0000000000000053E-3</v>
      </c>
    </row>
    <row r="30" spans="1:15">
      <c r="A30" s="2">
        <v>160</v>
      </c>
      <c r="B30" t="s">
        <v>15</v>
      </c>
      <c r="C30">
        <v>1.3069999999999999</v>
      </c>
      <c r="D30">
        <v>4.2969999999999997</v>
      </c>
      <c r="E30">
        <f t="shared" si="6"/>
        <v>29.391376456368967</v>
      </c>
      <c r="F30">
        <f t="shared" si="8"/>
        <v>156.22558622644635</v>
      </c>
      <c r="G30">
        <f t="shared" si="2"/>
        <v>156.22558622644635</v>
      </c>
      <c r="H30">
        <f t="shared" si="3"/>
        <v>201.86443407561976</v>
      </c>
      <c r="I30">
        <v>-0.17599999999999999</v>
      </c>
      <c r="J30">
        <f t="shared" si="7"/>
        <v>0.06</v>
      </c>
      <c r="K30">
        <f t="shared" si="5"/>
        <v>1.5390000000000001</v>
      </c>
      <c r="M30" s="2" t="s">
        <v>149</v>
      </c>
      <c r="N30">
        <v>45.333716729816494</v>
      </c>
      <c r="O30">
        <v>0</v>
      </c>
    </row>
    <row r="31" spans="1:15">
      <c r="A31" s="2">
        <v>175</v>
      </c>
      <c r="B31" t="s">
        <v>15</v>
      </c>
      <c r="C31">
        <v>2.258</v>
      </c>
      <c r="D31">
        <v>6.149</v>
      </c>
      <c r="E31">
        <f t="shared" si="6"/>
        <v>31.325665723173387</v>
      </c>
      <c r="F31">
        <f t="shared" si="8"/>
        <v>158.15987549325078</v>
      </c>
      <c r="G31">
        <f t="shared" si="2"/>
        <v>158.15987549325078</v>
      </c>
      <c r="H31">
        <f t="shared" si="3"/>
        <v>203.79872334242418</v>
      </c>
      <c r="I31">
        <v>0.41799999999999998</v>
      </c>
      <c r="J31">
        <f t="shared" si="7"/>
        <v>0.65399999999999991</v>
      </c>
      <c r="K31">
        <f t="shared" si="5"/>
        <v>2.133</v>
      </c>
      <c r="M31" s="2" t="s">
        <v>40</v>
      </c>
      <c r="N31">
        <v>45.638847849173402</v>
      </c>
      <c r="O31">
        <v>0</v>
      </c>
    </row>
    <row r="32" spans="1:15">
      <c r="A32" s="2" t="s">
        <v>150</v>
      </c>
      <c r="B32" t="s">
        <v>15</v>
      </c>
      <c r="C32">
        <v>2.738</v>
      </c>
      <c r="D32">
        <v>11.451000000000001</v>
      </c>
      <c r="E32">
        <f t="shared" si="6"/>
        <v>36.648631475131509</v>
      </c>
      <c r="F32">
        <f t="shared" si="8"/>
        <v>163.4828412452089</v>
      </c>
      <c r="G32">
        <f t="shared" si="2"/>
        <v>163.4828412452089</v>
      </c>
      <c r="H32">
        <f t="shared" si="3"/>
        <v>209.1216890943823</v>
      </c>
      <c r="I32">
        <v>1.583</v>
      </c>
      <c r="J32">
        <f t="shared" si="7"/>
        <v>1.819</v>
      </c>
      <c r="K32">
        <f t="shared" si="5"/>
        <v>3.298</v>
      </c>
      <c r="M32" s="2" t="s">
        <v>162</v>
      </c>
      <c r="N32">
        <v>49.937952523405002</v>
      </c>
      <c r="O32">
        <v>0.3600000000000001</v>
      </c>
    </row>
    <row r="33" spans="1:15">
      <c r="A33" s="2" t="s">
        <v>149</v>
      </c>
      <c r="B33" t="s">
        <v>15</v>
      </c>
      <c r="C33">
        <v>0.14699999999999999</v>
      </c>
      <c r="D33">
        <v>37.225000000000001</v>
      </c>
      <c r="E33">
        <f t="shared" ref="E33:E58" si="9">SQRT((C33-C$5)^2+(D33-D$5)^2)</f>
        <v>0.30513111935690496</v>
      </c>
      <c r="F33">
        <f t="shared" ref="F33:F58" si="10">E33</f>
        <v>0.30513111935690496</v>
      </c>
      <c r="G33">
        <f t="shared" ref="G33:G58" si="11">F$5-F33</f>
        <v>-0.30513111935690496</v>
      </c>
      <c r="H33">
        <f t="shared" si="3"/>
        <v>45.333716729816494</v>
      </c>
      <c r="I33">
        <v>0.21</v>
      </c>
      <c r="J33">
        <f t="shared" ref="J33:J58" si="12">I33-(I$33-I$5)</f>
        <v>-1.4790000000000001</v>
      </c>
      <c r="K33">
        <f t="shared" si="5"/>
        <v>0</v>
      </c>
      <c r="M33" s="2">
        <v>12</v>
      </c>
      <c r="N33">
        <v>57.235921833588606</v>
      </c>
      <c r="O33">
        <v>0.47700000000000009</v>
      </c>
    </row>
    <row r="34" spans="1:15">
      <c r="A34" s="2" t="s">
        <v>148</v>
      </c>
      <c r="B34" t="s">
        <v>15</v>
      </c>
      <c r="C34">
        <v>0.1</v>
      </c>
      <c r="D34">
        <v>35.414000000000001</v>
      </c>
      <c r="E34">
        <f t="shared" si="9"/>
        <v>2.0777057058207213</v>
      </c>
      <c r="F34">
        <f t="shared" si="10"/>
        <v>2.0777057058207213</v>
      </c>
      <c r="G34">
        <f t="shared" si="11"/>
        <v>-2.0777057058207213</v>
      </c>
      <c r="H34">
        <f t="shared" si="3"/>
        <v>43.561142143352683</v>
      </c>
      <c r="I34">
        <v>0.20399999999999999</v>
      </c>
      <c r="J34">
        <f t="shared" si="12"/>
        <v>-1.4850000000000001</v>
      </c>
      <c r="K34">
        <f t="shared" si="5"/>
        <v>-6.0000000000000053E-3</v>
      </c>
      <c r="M34" s="2" t="s">
        <v>161</v>
      </c>
      <c r="N34">
        <v>61.722586251671743</v>
      </c>
      <c r="O34">
        <v>0.40400000000000014</v>
      </c>
    </row>
    <row r="35" spans="1:15">
      <c r="A35" s="2" t="s">
        <v>147</v>
      </c>
      <c r="B35" t="s">
        <v>15</v>
      </c>
      <c r="C35">
        <v>-7.1999999999999995E-2</v>
      </c>
      <c r="D35">
        <v>31.617000000000001</v>
      </c>
      <c r="E35">
        <f t="shared" si="9"/>
        <v>5.8723709010926717</v>
      </c>
      <c r="F35">
        <f t="shared" si="10"/>
        <v>5.8723709010926717</v>
      </c>
      <c r="G35">
        <f t="shared" si="11"/>
        <v>-5.8723709010926717</v>
      </c>
      <c r="H35">
        <f t="shared" si="3"/>
        <v>39.766476948080729</v>
      </c>
      <c r="I35">
        <v>-1.7000000000000001E-2</v>
      </c>
      <c r="J35">
        <f t="shared" si="12"/>
        <v>-1.706</v>
      </c>
      <c r="K35">
        <f t="shared" si="5"/>
        <v>-0.22699999999999987</v>
      </c>
      <c r="M35" s="2">
        <v>20</v>
      </c>
      <c r="N35">
        <v>65.308651101875242</v>
      </c>
      <c r="O35">
        <v>0.43900000000000006</v>
      </c>
    </row>
    <row r="36" spans="1:15">
      <c r="A36" s="2" t="s">
        <v>146</v>
      </c>
      <c r="B36" t="s">
        <v>15</v>
      </c>
      <c r="C36">
        <v>-0.06</v>
      </c>
      <c r="D36">
        <v>27.734999999999999</v>
      </c>
      <c r="E36">
        <f t="shared" si="9"/>
        <v>9.7541494759922536</v>
      </c>
      <c r="F36">
        <f t="shared" si="10"/>
        <v>9.7541494759922536</v>
      </c>
      <c r="G36">
        <f t="shared" si="11"/>
        <v>-9.7541494759922536</v>
      </c>
      <c r="H36">
        <f t="shared" si="3"/>
        <v>35.884698373181152</v>
      </c>
      <c r="I36">
        <v>-0.192</v>
      </c>
      <c r="J36">
        <f t="shared" si="12"/>
        <v>-1.881</v>
      </c>
      <c r="K36">
        <f t="shared" si="5"/>
        <v>-0.40199999999999991</v>
      </c>
      <c r="M36" s="2">
        <v>25</v>
      </c>
      <c r="N36">
        <v>70.175523765034541</v>
      </c>
      <c r="O36">
        <v>0.8600000000000001</v>
      </c>
    </row>
    <row r="37" spans="1:15">
      <c r="A37" s="2" t="s">
        <v>145</v>
      </c>
      <c r="B37" t="s">
        <v>15</v>
      </c>
      <c r="C37">
        <v>-0.115</v>
      </c>
      <c r="D37">
        <v>23.800999999999998</v>
      </c>
      <c r="E37">
        <f t="shared" si="9"/>
        <v>13.688433986398881</v>
      </c>
      <c r="F37">
        <f t="shared" si="10"/>
        <v>13.688433986398881</v>
      </c>
      <c r="G37">
        <f t="shared" si="11"/>
        <v>-13.688433986398881</v>
      </c>
      <c r="H37">
        <f t="shared" ref="H37:H58" si="13">G37-MIN(G$5:G$58)</f>
        <v>31.950413862774521</v>
      </c>
      <c r="I37">
        <v>-0.39800000000000002</v>
      </c>
      <c r="J37">
        <f t="shared" si="12"/>
        <v>-2.0870000000000002</v>
      </c>
      <c r="K37">
        <f t="shared" ref="K37:K58" si="14">J37-J$5</f>
        <v>-0.6080000000000001</v>
      </c>
      <c r="M37" s="2" t="s">
        <v>160</v>
      </c>
      <c r="N37">
        <v>77.474819861976783</v>
      </c>
      <c r="O37">
        <v>1.282</v>
      </c>
    </row>
    <row r="38" spans="1:15">
      <c r="A38" s="2" t="s">
        <v>144</v>
      </c>
      <c r="B38" t="s">
        <v>15</v>
      </c>
      <c r="C38">
        <v>-0.215</v>
      </c>
      <c r="D38">
        <v>21.477</v>
      </c>
      <c r="E38">
        <f t="shared" si="9"/>
        <v>16.013363950151131</v>
      </c>
      <c r="F38">
        <f t="shared" si="10"/>
        <v>16.013363950151131</v>
      </c>
      <c r="G38">
        <f t="shared" si="11"/>
        <v>-16.013363950151131</v>
      </c>
      <c r="H38">
        <f t="shared" si="13"/>
        <v>29.625483899022271</v>
      </c>
      <c r="I38">
        <v>-0.5</v>
      </c>
      <c r="J38">
        <f t="shared" si="12"/>
        <v>-2.1890000000000001</v>
      </c>
      <c r="K38">
        <f t="shared" si="14"/>
        <v>-0.71</v>
      </c>
      <c r="M38" s="2">
        <v>40</v>
      </c>
      <c r="N38">
        <v>87.590457019740384</v>
      </c>
      <c r="O38">
        <v>1.4790000000000001</v>
      </c>
    </row>
    <row r="39" spans="1:15">
      <c r="A39" s="2" t="s">
        <v>143</v>
      </c>
      <c r="B39" t="s">
        <v>15</v>
      </c>
      <c r="C39">
        <v>-0.13200000000000001</v>
      </c>
      <c r="D39">
        <v>19.594000000000001</v>
      </c>
      <c r="E39">
        <f t="shared" si="9"/>
        <v>17.895443582096529</v>
      </c>
      <c r="F39">
        <f t="shared" si="10"/>
        <v>17.895443582096529</v>
      </c>
      <c r="G39">
        <f t="shared" si="11"/>
        <v>-17.895443582096529</v>
      </c>
      <c r="H39">
        <f t="shared" si="13"/>
        <v>27.743404267076873</v>
      </c>
      <c r="I39">
        <v>-0.49099999999999999</v>
      </c>
      <c r="J39">
        <f t="shared" si="12"/>
        <v>-2.1800000000000002</v>
      </c>
      <c r="K39">
        <f t="shared" si="14"/>
        <v>-0.70100000000000007</v>
      </c>
      <c r="M39" s="2">
        <v>41</v>
      </c>
      <c r="N39">
        <v>89.35201577372446</v>
      </c>
      <c r="O39">
        <v>1.7200000000000002</v>
      </c>
    </row>
    <row r="40" spans="1:15">
      <c r="A40" s="2" t="s">
        <v>142</v>
      </c>
      <c r="B40" t="s">
        <v>15</v>
      </c>
      <c r="C40">
        <v>-0.114</v>
      </c>
      <c r="D40">
        <v>17.832000000000001</v>
      </c>
      <c r="E40">
        <f t="shared" si="9"/>
        <v>19.657296685963711</v>
      </c>
      <c r="F40">
        <f t="shared" si="10"/>
        <v>19.657296685963711</v>
      </c>
      <c r="G40">
        <f t="shared" si="11"/>
        <v>-19.657296685963711</v>
      </c>
      <c r="H40">
        <f t="shared" si="13"/>
        <v>25.981551163209691</v>
      </c>
      <c r="I40">
        <v>-0.42099999999999999</v>
      </c>
      <c r="J40">
        <f t="shared" si="12"/>
        <v>-2.11</v>
      </c>
      <c r="K40">
        <f t="shared" si="14"/>
        <v>-0.63099999999999978</v>
      </c>
      <c r="M40" s="2">
        <v>42</v>
      </c>
      <c r="N40">
        <v>90.820128862442601</v>
      </c>
      <c r="O40">
        <v>1.5430000000000001</v>
      </c>
    </row>
    <row r="41" spans="1:15">
      <c r="A41" s="2" t="s">
        <v>141</v>
      </c>
      <c r="B41" t="s">
        <v>15</v>
      </c>
      <c r="C41">
        <v>-0.128</v>
      </c>
      <c r="D41">
        <v>16.038</v>
      </c>
      <c r="E41">
        <f t="shared" si="9"/>
        <v>21.451346927407609</v>
      </c>
      <c r="F41">
        <f t="shared" si="10"/>
        <v>21.451346927407609</v>
      </c>
      <c r="G41">
        <f t="shared" si="11"/>
        <v>-21.451346927407609</v>
      </c>
      <c r="H41">
        <f t="shared" si="13"/>
        <v>24.187500921765793</v>
      </c>
      <c r="I41">
        <v>-0.4</v>
      </c>
      <c r="J41">
        <f t="shared" si="12"/>
        <v>-2.089</v>
      </c>
      <c r="K41">
        <f t="shared" si="14"/>
        <v>-0.60999999999999988</v>
      </c>
      <c r="M41" s="2">
        <v>49</v>
      </c>
      <c r="N41">
        <v>97.021869364066816</v>
      </c>
      <c r="O41">
        <v>1.5860000000000001</v>
      </c>
    </row>
    <row r="42" spans="1:15">
      <c r="A42" s="2" t="s">
        <v>140</v>
      </c>
      <c r="B42" t="s">
        <v>15</v>
      </c>
      <c r="C42">
        <v>-0.216</v>
      </c>
      <c r="D42">
        <v>14.137</v>
      </c>
      <c r="E42">
        <f t="shared" si="9"/>
        <v>23.352944225514687</v>
      </c>
      <c r="F42">
        <f t="shared" si="10"/>
        <v>23.352944225514687</v>
      </c>
      <c r="G42">
        <f t="shared" si="11"/>
        <v>-23.352944225514687</v>
      </c>
      <c r="H42">
        <f t="shared" si="13"/>
        <v>22.285903623658715</v>
      </c>
      <c r="I42">
        <v>-0.29399999999999998</v>
      </c>
      <c r="J42">
        <f t="shared" si="12"/>
        <v>-1.9830000000000001</v>
      </c>
      <c r="K42">
        <f t="shared" si="14"/>
        <v>-0.504</v>
      </c>
      <c r="M42" s="2" t="s">
        <v>159</v>
      </c>
      <c r="N42">
        <v>105.5191247105908</v>
      </c>
      <c r="O42">
        <v>1.6540000000000001</v>
      </c>
    </row>
    <row r="43" spans="1:15">
      <c r="A43" s="2" t="s">
        <v>139</v>
      </c>
      <c r="B43" t="s">
        <v>15</v>
      </c>
      <c r="C43">
        <v>-0.24199999999999999</v>
      </c>
      <c r="D43">
        <v>11.826000000000001</v>
      </c>
      <c r="E43">
        <f t="shared" si="9"/>
        <v>25.664085119092007</v>
      </c>
      <c r="F43">
        <f t="shared" si="10"/>
        <v>25.664085119092007</v>
      </c>
      <c r="G43">
        <f t="shared" si="11"/>
        <v>-25.664085119092007</v>
      </c>
      <c r="H43">
        <f t="shared" si="13"/>
        <v>19.974762730081395</v>
      </c>
      <c r="I43">
        <v>-0.24099999999999999</v>
      </c>
      <c r="J43">
        <f t="shared" si="12"/>
        <v>-1.9300000000000002</v>
      </c>
      <c r="K43">
        <f t="shared" si="14"/>
        <v>-0.45100000000000007</v>
      </c>
      <c r="M43" s="2" t="s">
        <v>158</v>
      </c>
      <c r="N43">
        <v>111.50774589673452</v>
      </c>
      <c r="O43">
        <v>1.905</v>
      </c>
    </row>
    <row r="44" spans="1:15">
      <c r="A44" s="2" t="s">
        <v>138</v>
      </c>
      <c r="B44" t="s">
        <v>15</v>
      </c>
      <c r="C44">
        <v>3.5000000000000003E-2</v>
      </c>
      <c r="D44">
        <v>9.6240000000000006</v>
      </c>
      <c r="E44">
        <f t="shared" si="9"/>
        <v>27.865030163270948</v>
      </c>
      <c r="F44">
        <f t="shared" si="10"/>
        <v>27.865030163270948</v>
      </c>
      <c r="G44">
        <f t="shared" si="11"/>
        <v>-27.865030163270948</v>
      </c>
      <c r="H44">
        <f t="shared" si="13"/>
        <v>17.773817685902454</v>
      </c>
      <c r="I44">
        <v>-0.217</v>
      </c>
      <c r="J44">
        <f t="shared" si="12"/>
        <v>-1.9060000000000001</v>
      </c>
      <c r="K44">
        <f t="shared" si="14"/>
        <v>-0.42700000000000005</v>
      </c>
      <c r="M44" s="2">
        <v>75</v>
      </c>
      <c r="N44">
        <v>119.58040230943614</v>
      </c>
      <c r="O44">
        <v>1.9650000000000001</v>
      </c>
    </row>
    <row r="45" spans="1:15">
      <c r="A45" s="2" t="s">
        <v>137</v>
      </c>
      <c r="B45" t="s">
        <v>15</v>
      </c>
      <c r="C45">
        <v>-0.182</v>
      </c>
      <c r="D45">
        <v>7.1459999999999999</v>
      </c>
      <c r="E45">
        <f t="shared" si="9"/>
        <v>30.343510426448681</v>
      </c>
      <c r="F45">
        <f t="shared" si="10"/>
        <v>30.343510426448681</v>
      </c>
      <c r="G45">
        <f t="shared" si="11"/>
        <v>-30.343510426448681</v>
      </c>
      <c r="H45">
        <f t="shared" si="13"/>
        <v>15.295337422724721</v>
      </c>
      <c r="I45">
        <v>-0.109</v>
      </c>
      <c r="J45">
        <f t="shared" si="12"/>
        <v>-1.798</v>
      </c>
      <c r="K45">
        <f t="shared" si="14"/>
        <v>-0.31899999999999995</v>
      </c>
      <c r="M45" s="2" t="s">
        <v>157</v>
      </c>
      <c r="N45">
        <v>133.38487693311544</v>
      </c>
      <c r="O45">
        <v>1.909</v>
      </c>
    </row>
    <row r="46" spans="1:15">
      <c r="A46" s="2" t="s">
        <v>136</v>
      </c>
      <c r="B46" t="s">
        <v>15</v>
      </c>
      <c r="C46">
        <v>-0.17399999999999999</v>
      </c>
      <c r="D46">
        <v>4.5670000000000002</v>
      </c>
      <c r="E46">
        <f t="shared" si="9"/>
        <v>32.922428646744756</v>
      </c>
      <c r="F46">
        <f t="shared" si="10"/>
        <v>32.922428646744756</v>
      </c>
      <c r="G46">
        <f t="shared" si="11"/>
        <v>-32.922428646744756</v>
      </c>
      <c r="H46">
        <f t="shared" si="13"/>
        <v>12.716419202428646</v>
      </c>
      <c r="I46">
        <v>-9.5000000000000001E-2</v>
      </c>
      <c r="J46">
        <f t="shared" si="12"/>
        <v>-1.784</v>
      </c>
      <c r="K46">
        <f t="shared" si="14"/>
        <v>-0.30499999999999994</v>
      </c>
      <c r="M46" s="2">
        <v>110</v>
      </c>
      <c r="N46">
        <v>146.13793239226763</v>
      </c>
      <c r="O46">
        <v>1.786</v>
      </c>
    </row>
    <row r="47" spans="1:15">
      <c r="A47" s="2" t="s">
        <v>135</v>
      </c>
      <c r="B47" t="s">
        <v>15</v>
      </c>
      <c r="C47">
        <v>-0.104</v>
      </c>
      <c r="D47">
        <v>2.573</v>
      </c>
      <c r="E47">
        <f t="shared" si="9"/>
        <v>34.916137529801318</v>
      </c>
      <c r="F47">
        <f t="shared" si="10"/>
        <v>34.916137529801318</v>
      </c>
      <c r="G47">
        <f t="shared" si="11"/>
        <v>-34.916137529801318</v>
      </c>
      <c r="H47">
        <f t="shared" si="13"/>
        <v>10.722710319372084</v>
      </c>
      <c r="I47">
        <v>-7.1999999999999995E-2</v>
      </c>
      <c r="J47">
        <f t="shared" si="12"/>
        <v>-1.7610000000000001</v>
      </c>
      <c r="K47">
        <f t="shared" si="14"/>
        <v>-0.28200000000000003</v>
      </c>
      <c r="M47" s="2" t="s">
        <v>156</v>
      </c>
      <c r="N47">
        <v>172.4730576192508</v>
      </c>
      <c r="O47">
        <v>1.0820000000000001</v>
      </c>
    </row>
    <row r="48" spans="1:15">
      <c r="A48" s="2" t="s">
        <v>134</v>
      </c>
      <c r="B48" t="s">
        <v>15</v>
      </c>
      <c r="C48">
        <v>2E-3</v>
      </c>
      <c r="D48">
        <v>0.96899999999999997</v>
      </c>
      <c r="E48">
        <f t="shared" si="9"/>
        <v>36.520000876232189</v>
      </c>
      <c r="F48">
        <f t="shared" si="10"/>
        <v>36.520000876232189</v>
      </c>
      <c r="G48">
        <f t="shared" si="11"/>
        <v>-36.520000876232189</v>
      </c>
      <c r="H48">
        <f t="shared" si="13"/>
        <v>9.1188469729412134</v>
      </c>
      <c r="I48">
        <v>-8.1000000000000003E-2</v>
      </c>
      <c r="J48">
        <f t="shared" si="12"/>
        <v>-1.77</v>
      </c>
      <c r="K48">
        <f t="shared" si="14"/>
        <v>-0.29099999999999993</v>
      </c>
      <c r="M48" s="2" t="s">
        <v>155</v>
      </c>
      <c r="N48">
        <v>172.4730576192508</v>
      </c>
      <c r="O48">
        <v>1.0820000000000001</v>
      </c>
    </row>
    <row r="49" spans="1:15">
      <c r="A49" s="2" t="s">
        <v>133</v>
      </c>
      <c r="B49" t="s">
        <v>106</v>
      </c>
      <c r="C49">
        <v>-2.2909999999999999</v>
      </c>
      <c r="D49">
        <v>-0.84499999999999997</v>
      </c>
      <c r="E49">
        <f t="shared" si="9"/>
        <v>38.402041365010788</v>
      </c>
      <c r="F49">
        <f t="shared" si="10"/>
        <v>38.402041365010788</v>
      </c>
      <c r="G49">
        <f t="shared" si="11"/>
        <v>-38.402041365010788</v>
      </c>
      <c r="H49">
        <f t="shared" si="13"/>
        <v>7.2368064841626136</v>
      </c>
      <c r="I49">
        <v>0.505</v>
      </c>
      <c r="J49">
        <f t="shared" si="12"/>
        <v>-1.1840000000000002</v>
      </c>
      <c r="K49">
        <f t="shared" si="14"/>
        <v>0.29499999999999993</v>
      </c>
      <c r="M49" s="2" t="s">
        <v>152</v>
      </c>
      <c r="N49">
        <v>172.49498933145026</v>
      </c>
      <c r="O49">
        <v>1.0910000000000002</v>
      </c>
    </row>
    <row r="50" spans="1:15">
      <c r="A50" s="2" t="s">
        <v>14</v>
      </c>
      <c r="B50" t="s">
        <v>15</v>
      </c>
      <c r="C50">
        <v>-2.2570000000000001</v>
      </c>
      <c r="D50">
        <v>-0.83299999999999996</v>
      </c>
      <c r="E50">
        <f t="shared" si="9"/>
        <v>38.388053936087978</v>
      </c>
      <c r="F50">
        <f t="shared" si="10"/>
        <v>38.388053936087978</v>
      </c>
      <c r="G50">
        <f t="shared" si="11"/>
        <v>-38.388053936087978</v>
      </c>
      <c r="H50">
        <f t="shared" si="13"/>
        <v>7.250793913085424</v>
      </c>
      <c r="I50">
        <v>0.51600000000000001</v>
      </c>
      <c r="J50">
        <f t="shared" si="12"/>
        <v>-1.173</v>
      </c>
      <c r="K50">
        <f t="shared" si="14"/>
        <v>0.30600000000000005</v>
      </c>
      <c r="M50" s="2" t="s">
        <v>154</v>
      </c>
      <c r="N50">
        <v>188.82731113324525</v>
      </c>
      <c r="O50">
        <v>1.3120000000000001</v>
      </c>
    </row>
    <row r="51" spans="1:15">
      <c r="A51" s="2" t="s">
        <v>132</v>
      </c>
      <c r="B51" t="s">
        <v>106</v>
      </c>
      <c r="C51">
        <v>0.70699999999999996</v>
      </c>
      <c r="D51">
        <v>-1.901</v>
      </c>
      <c r="E51">
        <f t="shared" si="9"/>
        <v>39.396452492578568</v>
      </c>
      <c r="F51">
        <f t="shared" si="10"/>
        <v>39.396452492578568</v>
      </c>
      <c r="G51">
        <f t="shared" si="11"/>
        <v>-39.396452492578568</v>
      </c>
      <c r="H51">
        <f t="shared" si="13"/>
        <v>6.2423953565948338</v>
      </c>
      <c r="I51">
        <v>1.9870000000000001</v>
      </c>
      <c r="J51">
        <f t="shared" si="12"/>
        <v>0.29800000000000004</v>
      </c>
      <c r="K51">
        <f t="shared" si="14"/>
        <v>1.7770000000000001</v>
      </c>
      <c r="M51" s="2" t="s">
        <v>153</v>
      </c>
      <c r="N51">
        <v>189.76882079986817</v>
      </c>
      <c r="O51">
        <v>1.5980000000000001</v>
      </c>
    </row>
    <row r="52" spans="1:15">
      <c r="A52" s="2" t="s">
        <v>131</v>
      </c>
      <c r="B52" t="s">
        <v>106</v>
      </c>
      <c r="C52">
        <v>0.11600000000000001</v>
      </c>
      <c r="D52">
        <v>-1.228</v>
      </c>
      <c r="E52">
        <f t="shared" si="9"/>
        <v>38.717192214828799</v>
      </c>
      <c r="F52">
        <f t="shared" si="10"/>
        <v>38.717192214828799</v>
      </c>
      <c r="G52">
        <f t="shared" si="11"/>
        <v>-38.717192214828799</v>
      </c>
      <c r="H52">
        <f t="shared" si="13"/>
        <v>6.921655634344603</v>
      </c>
      <c r="I52">
        <v>1.3919999999999999</v>
      </c>
      <c r="J52">
        <f t="shared" si="12"/>
        <v>-0.29700000000000015</v>
      </c>
      <c r="K52">
        <f t="shared" si="14"/>
        <v>1.1819999999999999</v>
      </c>
      <c r="M52" s="2">
        <v>153</v>
      </c>
      <c r="N52">
        <v>197.34054894829322</v>
      </c>
      <c r="O52">
        <v>1.641</v>
      </c>
    </row>
    <row r="53" spans="1:15">
      <c r="A53" s="2" t="s">
        <v>130</v>
      </c>
      <c r="B53" t="s">
        <v>15</v>
      </c>
      <c r="C53">
        <v>0.16600000000000001</v>
      </c>
      <c r="D53">
        <v>-1.337</v>
      </c>
      <c r="E53">
        <f t="shared" si="9"/>
        <v>38.826380979947132</v>
      </c>
      <c r="F53">
        <f t="shared" si="10"/>
        <v>38.826380979947132</v>
      </c>
      <c r="G53">
        <f t="shared" si="11"/>
        <v>-38.826380979947132</v>
      </c>
      <c r="H53">
        <f t="shared" si="13"/>
        <v>6.8124668692262702</v>
      </c>
      <c r="I53">
        <v>1.3859999999999999</v>
      </c>
      <c r="J53">
        <f t="shared" si="12"/>
        <v>-0.30300000000000016</v>
      </c>
      <c r="K53">
        <f t="shared" si="14"/>
        <v>1.1759999999999999</v>
      </c>
      <c r="M53" s="2">
        <v>154</v>
      </c>
      <c r="N53">
        <v>197.74658515301624</v>
      </c>
      <c r="O53">
        <v>1.5630000000000002</v>
      </c>
    </row>
    <row r="54" spans="1:15">
      <c r="A54" s="2" t="s">
        <v>129</v>
      </c>
      <c r="B54" t="s">
        <v>15</v>
      </c>
      <c r="C54">
        <v>0.76</v>
      </c>
      <c r="D54">
        <v>-2.1019999999999999</v>
      </c>
      <c r="E54">
        <f t="shared" si="9"/>
        <v>39.598409526141317</v>
      </c>
      <c r="F54">
        <f t="shared" si="10"/>
        <v>39.598409526141317</v>
      </c>
      <c r="G54">
        <f t="shared" si="11"/>
        <v>-39.598409526141317</v>
      </c>
      <c r="H54">
        <f t="shared" si="13"/>
        <v>6.0404383230320846</v>
      </c>
      <c r="I54">
        <v>1.9810000000000001</v>
      </c>
      <c r="J54">
        <f t="shared" si="12"/>
        <v>0.29200000000000004</v>
      </c>
      <c r="K54">
        <f t="shared" si="14"/>
        <v>1.7710000000000001</v>
      </c>
      <c r="M54" s="2" t="s">
        <v>151</v>
      </c>
      <c r="N54">
        <v>198.2247477773744</v>
      </c>
      <c r="O54">
        <v>1.6180000000000001</v>
      </c>
    </row>
    <row r="55" spans="1:15">
      <c r="A55" s="2" t="s">
        <v>128</v>
      </c>
      <c r="B55" t="s">
        <v>15</v>
      </c>
      <c r="C55">
        <v>1.4350000000000001</v>
      </c>
      <c r="D55">
        <v>-3.988</v>
      </c>
      <c r="E55">
        <f t="shared" si="9"/>
        <v>41.50202416750296</v>
      </c>
      <c r="F55">
        <f t="shared" si="10"/>
        <v>41.50202416750296</v>
      </c>
      <c r="G55">
        <f t="shared" si="11"/>
        <v>-41.50202416750296</v>
      </c>
      <c r="H55">
        <f t="shared" si="13"/>
        <v>4.1368236816704425</v>
      </c>
      <c r="I55">
        <v>3.3050000000000002</v>
      </c>
      <c r="J55">
        <f t="shared" si="12"/>
        <v>1.6160000000000001</v>
      </c>
      <c r="K55">
        <f t="shared" si="14"/>
        <v>3.0950000000000002</v>
      </c>
      <c r="M55" s="2">
        <v>157</v>
      </c>
      <c r="N55">
        <v>200.29564100038203</v>
      </c>
      <c r="O55">
        <v>2.173</v>
      </c>
    </row>
    <row r="56" spans="1:15">
      <c r="A56" s="2" t="s">
        <v>127</v>
      </c>
      <c r="B56" t="s">
        <v>106</v>
      </c>
      <c r="C56">
        <v>1.496</v>
      </c>
      <c r="D56">
        <v>-7.2</v>
      </c>
      <c r="E56">
        <f t="shared" si="9"/>
        <v>44.714234031234398</v>
      </c>
      <c r="F56">
        <f t="shared" si="10"/>
        <v>44.714234031234398</v>
      </c>
      <c r="G56">
        <f t="shared" si="11"/>
        <v>-44.714234031234398</v>
      </c>
      <c r="H56">
        <f t="shared" si="13"/>
        <v>0.92461381793900443</v>
      </c>
      <c r="I56">
        <v>4.6909999999999998</v>
      </c>
      <c r="J56">
        <f t="shared" si="12"/>
        <v>3.0019999999999998</v>
      </c>
      <c r="K56">
        <f t="shared" si="14"/>
        <v>4.4809999999999999</v>
      </c>
      <c r="M56" s="2">
        <v>160</v>
      </c>
      <c r="N56">
        <v>201.86443407561976</v>
      </c>
      <c r="O56">
        <v>1.5390000000000001</v>
      </c>
    </row>
    <row r="57" spans="1:15">
      <c r="A57" s="2" t="s">
        <v>126</v>
      </c>
      <c r="B57" t="s">
        <v>15</v>
      </c>
      <c r="C57">
        <v>1.51</v>
      </c>
      <c r="D57">
        <v>-7.218</v>
      </c>
      <c r="E57">
        <f t="shared" si="9"/>
        <v>44.732696151696466</v>
      </c>
      <c r="F57">
        <f t="shared" si="10"/>
        <v>44.732696151696466</v>
      </c>
      <c r="G57">
        <f t="shared" si="11"/>
        <v>-44.732696151696466</v>
      </c>
      <c r="H57">
        <f t="shared" si="13"/>
        <v>0.90615169747693614</v>
      </c>
      <c r="I57">
        <v>4.6909999999999998</v>
      </c>
      <c r="J57">
        <f t="shared" si="12"/>
        <v>3.0019999999999998</v>
      </c>
      <c r="K57">
        <f t="shared" si="14"/>
        <v>4.4809999999999999</v>
      </c>
      <c r="M57" s="2">
        <v>175</v>
      </c>
      <c r="N57">
        <v>203.79872334242418</v>
      </c>
      <c r="O57">
        <v>2.133</v>
      </c>
    </row>
    <row r="58" spans="1:15">
      <c r="A58" s="2" t="s">
        <v>125</v>
      </c>
      <c r="B58" t="s">
        <v>15</v>
      </c>
      <c r="C58">
        <v>1.4059999999999999</v>
      </c>
      <c r="D58">
        <v>-8.1280000000000001</v>
      </c>
      <c r="E58">
        <f t="shared" si="9"/>
        <v>45.638847849173402</v>
      </c>
      <c r="F58">
        <f t="shared" si="10"/>
        <v>45.638847849173402</v>
      </c>
      <c r="G58">
        <f t="shared" si="11"/>
        <v>-45.638847849173402</v>
      </c>
      <c r="H58">
        <f t="shared" si="13"/>
        <v>0</v>
      </c>
      <c r="I58">
        <v>4.8170000000000002</v>
      </c>
      <c r="J58">
        <f t="shared" si="12"/>
        <v>3.1280000000000001</v>
      </c>
      <c r="K58">
        <f t="shared" si="14"/>
        <v>4.6070000000000002</v>
      </c>
      <c r="M58" s="2" t="s">
        <v>150</v>
      </c>
      <c r="N58">
        <v>209.1216890943823</v>
      </c>
      <c r="O58">
        <v>3.298</v>
      </c>
    </row>
    <row r="96" spans="1:10">
      <c r="A96" s="2" t="s">
        <v>63</v>
      </c>
      <c r="B96" t="s">
        <v>64</v>
      </c>
      <c r="C96">
        <v>0</v>
      </c>
      <c r="D96">
        <v>0</v>
      </c>
      <c r="E96">
        <f>SQRT((C96-C$5)^2+(D96-D$5)^2)</f>
        <v>37.489000480140831</v>
      </c>
      <c r="F96">
        <f>E96</f>
        <v>37.489000480140831</v>
      </c>
      <c r="G96">
        <f>F$5+F96</f>
        <v>37.489000480140831</v>
      </c>
      <c r="I96">
        <v>0</v>
      </c>
      <c r="J96">
        <f>I96</f>
        <v>0</v>
      </c>
    </row>
  </sheetData>
  <sortState ref="M5:O58">
    <sortCondition ref="N5:N58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86"/>
  <sheetViews>
    <sheetView workbookViewId="0">
      <selection activeCell="N4" sqref="N4"/>
    </sheetView>
  </sheetViews>
  <sheetFormatPr defaultRowHeight="15"/>
  <sheetData>
    <row r="1" spans="1:12">
      <c r="A1" s="2" t="s">
        <v>0</v>
      </c>
      <c r="B1" t="s">
        <v>463</v>
      </c>
    </row>
    <row r="2" spans="1:12">
      <c r="A2" s="2" t="s">
        <v>2</v>
      </c>
      <c r="B2" s="1">
        <v>40369</v>
      </c>
    </row>
    <row r="3" spans="1:12">
      <c r="A3" s="2"/>
      <c r="B3" s="1"/>
    </row>
    <row r="4" spans="1:12">
      <c r="A4" t="s">
        <v>3</v>
      </c>
      <c r="B4" t="s">
        <v>4</v>
      </c>
      <c r="C4" t="s">
        <v>5</v>
      </c>
      <c r="D4" t="s">
        <v>6</v>
      </c>
      <c r="E4" t="s">
        <v>228</v>
      </c>
      <c r="F4" t="s">
        <v>9</v>
      </c>
      <c r="G4" t="s">
        <v>10</v>
      </c>
      <c r="H4" t="s">
        <v>11</v>
      </c>
      <c r="J4" t="s">
        <v>185</v>
      </c>
      <c r="K4" t="s">
        <v>186</v>
      </c>
      <c r="L4" t="s">
        <v>187</v>
      </c>
    </row>
    <row r="5" spans="1:12">
      <c r="A5" t="s">
        <v>462</v>
      </c>
      <c r="B5" t="s">
        <v>15</v>
      </c>
      <c r="C5">
        <v>-113.72</v>
      </c>
      <c r="D5">
        <v>17.670000000000002</v>
      </c>
      <c r="E5">
        <f t="shared" ref="E5:E36" si="0">SQRT(C5^2+D5^2)</f>
        <v>115.08460930984647</v>
      </c>
      <c r="F5">
        <f t="shared" ref="F5:F36" si="1">E5</f>
        <v>115.08460930984647</v>
      </c>
      <c r="G5">
        <f>F5-MIN(F$5:F$186)</f>
        <v>423.77084090432493</v>
      </c>
      <c r="H5">
        <v>0.69</v>
      </c>
      <c r="J5" t="s">
        <v>324</v>
      </c>
      <c r="K5">
        <v>0</v>
      </c>
      <c r="L5">
        <v>1.3240000000000001</v>
      </c>
    </row>
    <row r="6" spans="1:12">
      <c r="A6" t="s">
        <v>461</v>
      </c>
      <c r="B6" t="s">
        <v>15</v>
      </c>
      <c r="C6">
        <v>-112.33199999999999</v>
      </c>
      <c r="D6">
        <v>17.707999999999998</v>
      </c>
      <c r="E6">
        <f t="shared" si="0"/>
        <v>113.71917818908119</v>
      </c>
      <c r="F6">
        <f t="shared" si="1"/>
        <v>113.71917818908119</v>
      </c>
      <c r="G6">
        <f t="shared" ref="G6:G69" si="2">F6-MIN(F$5:F$186)</f>
        <v>422.40540978355966</v>
      </c>
      <c r="H6">
        <v>0.74</v>
      </c>
      <c r="J6" t="s">
        <v>325</v>
      </c>
      <c r="K6">
        <v>3.7392082477994677</v>
      </c>
      <c r="L6">
        <v>1.4999999999999999E-2</v>
      </c>
    </row>
    <row r="7" spans="1:12">
      <c r="A7" t="s">
        <v>460</v>
      </c>
      <c r="B7" t="s">
        <v>15</v>
      </c>
      <c r="C7">
        <v>-110.38500000000001</v>
      </c>
      <c r="D7">
        <v>17.533000000000001</v>
      </c>
      <c r="E7">
        <f t="shared" si="0"/>
        <v>111.7687537462953</v>
      </c>
      <c r="F7">
        <f t="shared" si="1"/>
        <v>111.7687537462953</v>
      </c>
      <c r="G7">
        <f t="shared" si="2"/>
        <v>420.45498534077376</v>
      </c>
      <c r="H7">
        <v>0.55200000000000005</v>
      </c>
      <c r="J7" t="s">
        <v>326</v>
      </c>
      <c r="K7">
        <v>5.0325033101051417</v>
      </c>
      <c r="L7">
        <v>-0.14000000000000001</v>
      </c>
    </row>
    <row r="8" spans="1:12">
      <c r="A8" t="s">
        <v>459</v>
      </c>
      <c r="B8" t="s">
        <v>15</v>
      </c>
      <c r="C8">
        <v>-109.57599999999999</v>
      </c>
      <c r="D8">
        <v>17.308</v>
      </c>
      <c r="E8">
        <f t="shared" si="0"/>
        <v>110.93451509787204</v>
      </c>
      <c r="F8">
        <f t="shared" si="1"/>
        <v>110.93451509787204</v>
      </c>
      <c r="G8">
        <f t="shared" si="2"/>
        <v>419.62074669235051</v>
      </c>
      <c r="H8">
        <v>0.371</v>
      </c>
      <c r="J8" t="s">
        <v>327</v>
      </c>
      <c r="K8">
        <v>6.0636481245728646</v>
      </c>
      <c r="L8">
        <v>-0.308</v>
      </c>
    </row>
    <row r="9" spans="1:12">
      <c r="A9" t="s">
        <v>458</v>
      </c>
      <c r="B9" t="s">
        <v>15</v>
      </c>
      <c r="C9">
        <v>-107.958</v>
      </c>
      <c r="D9">
        <v>16.649000000000001</v>
      </c>
      <c r="E9">
        <f t="shared" si="0"/>
        <v>109.23423897752939</v>
      </c>
      <c r="F9">
        <f t="shared" si="1"/>
        <v>109.23423897752939</v>
      </c>
      <c r="G9">
        <f t="shared" si="2"/>
        <v>417.92047057200784</v>
      </c>
      <c r="H9">
        <v>-0.25900000000000001</v>
      </c>
      <c r="J9" t="s">
        <v>328</v>
      </c>
      <c r="K9">
        <v>7.3244608935482916</v>
      </c>
      <c r="L9">
        <v>-0.375</v>
      </c>
    </row>
    <row r="10" spans="1:12">
      <c r="A10" t="s">
        <v>457</v>
      </c>
      <c r="B10" t="s">
        <v>15</v>
      </c>
      <c r="C10">
        <v>-107.35599999999999</v>
      </c>
      <c r="D10">
        <v>16.611000000000001</v>
      </c>
      <c r="E10">
        <f t="shared" si="0"/>
        <v>108.63349417651997</v>
      </c>
      <c r="F10">
        <f t="shared" si="1"/>
        <v>108.63349417651997</v>
      </c>
      <c r="G10">
        <f t="shared" si="2"/>
        <v>417.31972577099839</v>
      </c>
      <c r="H10">
        <v>-0.41799999999999998</v>
      </c>
      <c r="J10" t="s">
        <v>329</v>
      </c>
      <c r="K10">
        <v>7.5502916719909194</v>
      </c>
      <c r="L10">
        <v>-0.46200000000000002</v>
      </c>
    </row>
    <row r="11" spans="1:12">
      <c r="A11" t="s">
        <v>456</v>
      </c>
      <c r="B11" t="s">
        <v>15</v>
      </c>
      <c r="C11">
        <v>-106.83499999999999</v>
      </c>
      <c r="D11">
        <v>16.638999999999999</v>
      </c>
      <c r="E11">
        <f t="shared" si="0"/>
        <v>108.12295568472034</v>
      </c>
      <c r="F11">
        <f t="shared" si="1"/>
        <v>108.12295568472034</v>
      </c>
      <c r="G11">
        <f t="shared" si="2"/>
        <v>416.8091872791988</v>
      </c>
      <c r="H11">
        <v>-0.55300000000000005</v>
      </c>
      <c r="J11" t="s">
        <v>330</v>
      </c>
      <c r="K11">
        <v>8.0306267955656949</v>
      </c>
      <c r="L11">
        <v>-0.44500000000000001</v>
      </c>
    </row>
    <row r="12" spans="1:12">
      <c r="A12" t="s">
        <v>455</v>
      </c>
      <c r="B12" t="s">
        <v>15</v>
      </c>
      <c r="C12">
        <v>-106.014</v>
      </c>
      <c r="D12">
        <v>16.574999999999999</v>
      </c>
      <c r="E12">
        <f t="shared" si="0"/>
        <v>107.30190502036764</v>
      </c>
      <c r="F12">
        <f t="shared" si="1"/>
        <v>107.30190502036764</v>
      </c>
      <c r="G12">
        <f t="shared" si="2"/>
        <v>415.9881366148461</v>
      </c>
      <c r="H12">
        <v>-0.55300000000000005</v>
      </c>
      <c r="J12" t="s">
        <v>331</v>
      </c>
      <c r="K12">
        <v>8.6679674421105801</v>
      </c>
      <c r="L12">
        <v>-0.36799999999999999</v>
      </c>
    </row>
    <row r="13" spans="1:12">
      <c r="A13" t="s">
        <v>454</v>
      </c>
      <c r="B13" t="s">
        <v>15</v>
      </c>
      <c r="C13">
        <v>-105.494</v>
      </c>
      <c r="D13">
        <v>16.550999999999998</v>
      </c>
      <c r="E13">
        <f t="shared" si="0"/>
        <v>106.78445409796315</v>
      </c>
      <c r="F13">
        <f t="shared" si="1"/>
        <v>106.78445409796315</v>
      </c>
      <c r="G13">
        <f t="shared" si="2"/>
        <v>415.47068569244158</v>
      </c>
      <c r="H13">
        <v>-0.30399999999999999</v>
      </c>
      <c r="J13" t="s">
        <v>332</v>
      </c>
      <c r="K13">
        <v>9.3377726874715563</v>
      </c>
      <c r="L13">
        <v>-0.438</v>
      </c>
    </row>
    <row r="14" spans="1:12">
      <c r="A14" t="s">
        <v>453</v>
      </c>
      <c r="B14" t="s">
        <v>15</v>
      </c>
      <c r="C14">
        <v>-105.501</v>
      </c>
      <c r="D14">
        <v>16.52</v>
      </c>
      <c r="E14">
        <f t="shared" si="0"/>
        <v>106.78656938491845</v>
      </c>
      <c r="F14">
        <f t="shared" si="1"/>
        <v>106.78656938491845</v>
      </c>
      <c r="G14">
        <f t="shared" si="2"/>
        <v>415.47280097939688</v>
      </c>
      <c r="H14">
        <v>-0.309</v>
      </c>
      <c r="J14" t="s">
        <v>333</v>
      </c>
      <c r="K14">
        <v>9.7476034515099172</v>
      </c>
      <c r="L14">
        <v>-0.48</v>
      </c>
    </row>
    <row r="15" spans="1:12">
      <c r="A15" t="s">
        <v>452</v>
      </c>
      <c r="B15" t="s">
        <v>15</v>
      </c>
      <c r="C15">
        <v>-104.343</v>
      </c>
      <c r="D15">
        <v>16.263000000000002</v>
      </c>
      <c r="E15">
        <f t="shared" si="0"/>
        <v>105.60277845776596</v>
      </c>
      <c r="F15">
        <f t="shared" si="1"/>
        <v>105.60277845776596</v>
      </c>
      <c r="G15">
        <f t="shared" si="2"/>
        <v>414.28901005224441</v>
      </c>
      <c r="H15">
        <v>-9.2999999999999999E-2</v>
      </c>
      <c r="J15" t="s">
        <v>334</v>
      </c>
      <c r="K15">
        <v>10.816839865485974</v>
      </c>
      <c r="L15">
        <v>-0.41899999999999998</v>
      </c>
    </row>
    <row r="16" spans="1:12">
      <c r="A16" t="s">
        <v>451</v>
      </c>
      <c r="B16" t="s">
        <v>15</v>
      </c>
      <c r="C16">
        <v>-103.361</v>
      </c>
      <c r="D16">
        <v>16.279</v>
      </c>
      <c r="E16">
        <f t="shared" si="0"/>
        <v>104.63509049071445</v>
      </c>
      <c r="F16">
        <f t="shared" si="1"/>
        <v>104.63509049071445</v>
      </c>
      <c r="G16">
        <f t="shared" si="2"/>
        <v>413.32132208519289</v>
      </c>
      <c r="H16">
        <v>-7.3999999999999996E-2</v>
      </c>
      <c r="J16" t="s">
        <v>335</v>
      </c>
      <c r="K16">
        <v>11.855807247512246</v>
      </c>
      <c r="L16">
        <v>-0.44</v>
      </c>
    </row>
    <row r="17" spans="1:12">
      <c r="A17" t="s">
        <v>450</v>
      </c>
      <c r="B17" t="s">
        <v>15</v>
      </c>
      <c r="C17">
        <v>-101.277</v>
      </c>
      <c r="D17">
        <v>15.817</v>
      </c>
      <c r="E17">
        <f t="shared" si="0"/>
        <v>102.50467412757332</v>
      </c>
      <c r="F17">
        <f t="shared" si="1"/>
        <v>102.50467412757332</v>
      </c>
      <c r="G17">
        <f t="shared" si="2"/>
        <v>411.19090572205175</v>
      </c>
      <c r="H17">
        <v>-7.9000000000000001E-2</v>
      </c>
      <c r="J17" t="s">
        <v>336</v>
      </c>
      <c r="K17">
        <v>12.878398398668708</v>
      </c>
      <c r="L17">
        <v>-0.45100000000000001</v>
      </c>
    </row>
    <row r="18" spans="1:12">
      <c r="A18" t="s">
        <v>449</v>
      </c>
      <c r="B18" t="s">
        <v>15</v>
      </c>
      <c r="C18">
        <v>-99.421999999999997</v>
      </c>
      <c r="D18">
        <v>15.455</v>
      </c>
      <c r="E18">
        <f t="shared" si="0"/>
        <v>100.61605790826829</v>
      </c>
      <c r="F18">
        <f t="shared" si="1"/>
        <v>100.61605790826829</v>
      </c>
      <c r="G18">
        <f t="shared" si="2"/>
        <v>409.3022895027467</v>
      </c>
      <c r="H18">
        <v>-0.09</v>
      </c>
      <c r="J18" t="s">
        <v>337</v>
      </c>
      <c r="K18">
        <v>13.71837262506466</v>
      </c>
      <c r="L18">
        <v>-0.48199999999999998</v>
      </c>
    </row>
    <row r="19" spans="1:12">
      <c r="A19" t="s">
        <v>448</v>
      </c>
      <c r="B19" t="s">
        <v>15</v>
      </c>
      <c r="C19">
        <v>-95.388000000000005</v>
      </c>
      <c r="D19">
        <v>14.843999999999999</v>
      </c>
      <c r="E19">
        <f t="shared" si="0"/>
        <v>96.536080715968581</v>
      </c>
      <c r="F19">
        <f t="shared" si="1"/>
        <v>96.536080715968581</v>
      </c>
      <c r="G19">
        <f t="shared" si="2"/>
        <v>405.22231231044702</v>
      </c>
      <c r="H19">
        <v>4.4999999999999998E-2</v>
      </c>
      <c r="J19" t="s">
        <v>338</v>
      </c>
      <c r="K19">
        <v>14.584726686734029</v>
      </c>
      <c r="L19">
        <v>-0.40799999999999997</v>
      </c>
    </row>
    <row r="20" spans="1:12">
      <c r="A20" t="s">
        <v>447</v>
      </c>
      <c r="B20" t="s">
        <v>15</v>
      </c>
      <c r="C20">
        <v>-93.399000000000001</v>
      </c>
      <c r="D20">
        <v>14.393000000000001</v>
      </c>
      <c r="E20">
        <f t="shared" si="0"/>
        <v>94.501490199890497</v>
      </c>
      <c r="F20">
        <f t="shared" si="1"/>
        <v>94.501490199890497</v>
      </c>
      <c r="G20">
        <f t="shared" si="2"/>
        <v>403.18772179436894</v>
      </c>
      <c r="H20">
        <v>-1.6E-2</v>
      </c>
      <c r="J20" t="s">
        <v>339</v>
      </c>
      <c r="K20">
        <v>15.473326105992101</v>
      </c>
      <c r="L20">
        <v>-0.47199999999999998</v>
      </c>
    </row>
    <row r="21" spans="1:12">
      <c r="A21" t="s">
        <v>446</v>
      </c>
      <c r="B21" t="s">
        <v>15</v>
      </c>
      <c r="C21">
        <v>-92.427999999999997</v>
      </c>
      <c r="D21">
        <v>14.358000000000001</v>
      </c>
      <c r="E21">
        <f t="shared" si="0"/>
        <v>93.536556211996597</v>
      </c>
      <c r="F21">
        <f t="shared" si="1"/>
        <v>93.536556211996597</v>
      </c>
      <c r="G21">
        <f t="shared" si="2"/>
        <v>402.22278780647503</v>
      </c>
      <c r="H21">
        <v>3.4000000000000002E-2</v>
      </c>
      <c r="J21" t="s">
        <v>340</v>
      </c>
      <c r="K21">
        <v>16.317625837977971</v>
      </c>
      <c r="L21">
        <v>-0.45200000000000001</v>
      </c>
    </row>
    <row r="22" spans="1:12">
      <c r="A22" t="s">
        <v>445</v>
      </c>
      <c r="B22" t="s">
        <v>15</v>
      </c>
      <c r="C22">
        <v>-90.891999999999996</v>
      </c>
      <c r="D22">
        <v>13.962</v>
      </c>
      <c r="E22">
        <f t="shared" si="0"/>
        <v>91.958105178390866</v>
      </c>
      <c r="F22">
        <f t="shared" si="1"/>
        <v>91.958105178390866</v>
      </c>
      <c r="G22">
        <f t="shared" si="2"/>
        <v>400.64433677286934</v>
      </c>
      <c r="H22">
        <v>-0.41299999999999998</v>
      </c>
      <c r="J22" t="s">
        <v>341</v>
      </c>
      <c r="K22">
        <v>17.013965264612921</v>
      </c>
      <c r="L22">
        <v>-0.47199999999999998</v>
      </c>
    </row>
    <row r="23" spans="1:12">
      <c r="A23" t="s">
        <v>444</v>
      </c>
      <c r="B23" t="s">
        <v>15</v>
      </c>
      <c r="C23">
        <v>-89.88</v>
      </c>
      <c r="D23">
        <v>13.959</v>
      </c>
      <c r="E23">
        <f t="shared" si="0"/>
        <v>90.957507007393289</v>
      </c>
      <c r="F23">
        <f t="shared" si="1"/>
        <v>90.957507007393289</v>
      </c>
      <c r="G23">
        <f t="shared" si="2"/>
        <v>399.64373860187175</v>
      </c>
      <c r="H23">
        <v>-0.46899999999999997</v>
      </c>
      <c r="J23" t="s">
        <v>342</v>
      </c>
      <c r="K23">
        <v>17.768287656673238</v>
      </c>
      <c r="L23">
        <v>-0.42899999999999999</v>
      </c>
    </row>
    <row r="24" spans="1:12">
      <c r="A24" t="s">
        <v>443</v>
      </c>
      <c r="B24" t="s">
        <v>15</v>
      </c>
      <c r="C24">
        <v>-89.802999999999997</v>
      </c>
      <c r="D24">
        <v>13.962999999999999</v>
      </c>
      <c r="E24">
        <f t="shared" si="0"/>
        <v>90.882034407246849</v>
      </c>
      <c r="F24">
        <f t="shared" si="1"/>
        <v>90.882034407246849</v>
      </c>
      <c r="G24">
        <f t="shared" si="2"/>
        <v>399.56826600172531</v>
      </c>
      <c r="H24">
        <v>-0.46800000000000003</v>
      </c>
      <c r="J24" t="s">
        <v>343</v>
      </c>
      <c r="K24">
        <v>18.295291444824329</v>
      </c>
      <c r="L24">
        <v>-0.41299999999999998</v>
      </c>
    </row>
    <row r="25" spans="1:12">
      <c r="A25" t="s">
        <v>442</v>
      </c>
      <c r="B25" t="s">
        <v>15</v>
      </c>
      <c r="C25">
        <v>-88.774000000000001</v>
      </c>
      <c r="D25">
        <v>13.84</v>
      </c>
      <c r="E25">
        <f t="shared" si="0"/>
        <v>89.846361506741061</v>
      </c>
      <c r="F25">
        <f t="shared" si="1"/>
        <v>89.846361506741061</v>
      </c>
      <c r="G25">
        <f t="shared" si="2"/>
        <v>398.5325931012195</v>
      </c>
      <c r="H25">
        <v>-0.42499999999999999</v>
      </c>
      <c r="J25" t="s">
        <v>344</v>
      </c>
      <c r="K25">
        <v>19.007890408948981</v>
      </c>
      <c r="L25">
        <v>-0.38600000000000001</v>
      </c>
    </row>
    <row r="26" spans="1:12">
      <c r="A26" t="s">
        <v>441</v>
      </c>
      <c r="B26" t="s">
        <v>15</v>
      </c>
      <c r="C26">
        <v>-87.457999999999998</v>
      </c>
      <c r="D26">
        <v>13.698</v>
      </c>
      <c r="E26">
        <f t="shared" si="0"/>
        <v>88.524216844883753</v>
      </c>
      <c r="F26">
        <f t="shared" si="1"/>
        <v>88.524216844883753</v>
      </c>
      <c r="G26">
        <f t="shared" si="2"/>
        <v>397.21044843936221</v>
      </c>
      <c r="H26">
        <v>-0.39</v>
      </c>
      <c r="J26" t="s">
        <v>345</v>
      </c>
      <c r="K26">
        <v>19.535844089982788</v>
      </c>
      <c r="L26">
        <v>-0.34100000000000003</v>
      </c>
    </row>
    <row r="27" spans="1:12">
      <c r="A27" t="s">
        <v>440</v>
      </c>
      <c r="B27" t="s">
        <v>15</v>
      </c>
      <c r="C27">
        <v>-86.381</v>
      </c>
      <c r="D27">
        <v>13.492000000000001</v>
      </c>
      <c r="E27">
        <f t="shared" si="0"/>
        <v>87.428320497422348</v>
      </c>
      <c r="F27">
        <f t="shared" si="1"/>
        <v>87.428320497422348</v>
      </c>
      <c r="G27">
        <f t="shared" si="2"/>
        <v>396.1145520919008</v>
      </c>
      <c r="H27">
        <v>-0.35299999999999998</v>
      </c>
      <c r="J27" t="s">
        <v>346</v>
      </c>
      <c r="K27">
        <v>20.39827148341169</v>
      </c>
      <c r="L27">
        <v>-0.153</v>
      </c>
    </row>
    <row r="28" spans="1:12">
      <c r="A28" t="s">
        <v>439</v>
      </c>
      <c r="B28" t="s">
        <v>15</v>
      </c>
      <c r="C28">
        <v>-85.462999999999994</v>
      </c>
      <c r="D28">
        <v>13.217000000000001</v>
      </c>
      <c r="E28">
        <f t="shared" si="0"/>
        <v>86.478976971284766</v>
      </c>
      <c r="F28">
        <f t="shared" si="1"/>
        <v>86.478976971284766</v>
      </c>
      <c r="G28">
        <f t="shared" si="2"/>
        <v>395.16520856576324</v>
      </c>
      <c r="H28">
        <v>-0.27900000000000003</v>
      </c>
      <c r="J28" t="s">
        <v>347</v>
      </c>
      <c r="K28">
        <v>21.648050216111983</v>
      </c>
      <c r="L28">
        <v>0.252</v>
      </c>
    </row>
    <row r="29" spans="1:12">
      <c r="A29" t="s">
        <v>438</v>
      </c>
      <c r="B29" t="s">
        <v>15</v>
      </c>
      <c r="C29">
        <v>-84.653999999999996</v>
      </c>
      <c r="D29">
        <v>13.146000000000001</v>
      </c>
      <c r="E29">
        <f t="shared" si="0"/>
        <v>85.668646726792645</v>
      </c>
      <c r="F29">
        <f t="shared" si="1"/>
        <v>85.668646726792645</v>
      </c>
      <c r="G29">
        <f t="shared" si="2"/>
        <v>394.35487832127109</v>
      </c>
      <c r="H29">
        <v>-0.19800000000000001</v>
      </c>
      <c r="J29" t="s">
        <v>348</v>
      </c>
      <c r="K29">
        <v>23.630151789118031</v>
      </c>
      <c r="L29">
        <v>0.38</v>
      </c>
    </row>
    <row r="30" spans="1:12">
      <c r="A30" t="s">
        <v>437</v>
      </c>
      <c r="B30" t="s">
        <v>15</v>
      </c>
      <c r="C30">
        <v>-82.546999999999997</v>
      </c>
      <c r="D30">
        <v>12.766999999999999</v>
      </c>
      <c r="E30">
        <f t="shared" si="0"/>
        <v>83.528459210020145</v>
      </c>
      <c r="F30">
        <f t="shared" si="1"/>
        <v>83.528459210020145</v>
      </c>
      <c r="G30">
        <f t="shared" si="2"/>
        <v>392.21469080449856</v>
      </c>
      <c r="H30">
        <v>-0.125</v>
      </c>
      <c r="J30" t="s">
        <v>349</v>
      </c>
      <c r="K30">
        <v>27.465960586145911</v>
      </c>
      <c r="L30">
        <v>0.59499999999999997</v>
      </c>
    </row>
    <row r="31" spans="1:12">
      <c r="A31" t="s">
        <v>436</v>
      </c>
      <c r="B31" t="s">
        <v>15</v>
      </c>
      <c r="C31">
        <v>-78.617999999999995</v>
      </c>
      <c r="D31">
        <v>12.157</v>
      </c>
      <c r="E31">
        <f t="shared" si="0"/>
        <v>79.552388857909222</v>
      </c>
      <c r="F31">
        <f t="shared" si="1"/>
        <v>79.552388857909222</v>
      </c>
      <c r="G31">
        <f t="shared" si="2"/>
        <v>388.23862045238764</v>
      </c>
      <c r="H31">
        <v>0.19800000000000001</v>
      </c>
      <c r="J31" t="s">
        <v>350</v>
      </c>
      <c r="K31">
        <v>36.228322647059542</v>
      </c>
      <c r="L31">
        <v>0.52100000000000002</v>
      </c>
    </row>
    <row r="32" spans="1:12">
      <c r="A32" t="s">
        <v>435</v>
      </c>
      <c r="B32" t="s">
        <v>15</v>
      </c>
      <c r="C32">
        <v>-70.608999999999995</v>
      </c>
      <c r="D32">
        <v>10.916</v>
      </c>
      <c r="E32">
        <f t="shared" si="0"/>
        <v>71.44781268170496</v>
      </c>
      <c r="F32">
        <f t="shared" si="1"/>
        <v>71.44781268170496</v>
      </c>
      <c r="G32">
        <f t="shared" si="2"/>
        <v>380.13404427618343</v>
      </c>
      <c r="H32">
        <v>0.22700000000000001</v>
      </c>
      <c r="J32" t="s">
        <v>351</v>
      </c>
      <c r="K32">
        <v>54.178160017170683</v>
      </c>
      <c r="L32">
        <v>0.53400000000000003</v>
      </c>
    </row>
    <row r="33" spans="1:12">
      <c r="A33" t="s">
        <v>434</v>
      </c>
      <c r="B33" t="s">
        <v>15</v>
      </c>
      <c r="C33">
        <v>-65.944000000000003</v>
      </c>
      <c r="D33">
        <v>10.098000000000001</v>
      </c>
      <c r="E33">
        <f t="shared" si="0"/>
        <v>66.712673008956855</v>
      </c>
      <c r="F33">
        <f t="shared" si="1"/>
        <v>66.712673008956855</v>
      </c>
      <c r="G33">
        <f t="shared" si="2"/>
        <v>375.39890460343531</v>
      </c>
      <c r="H33">
        <v>0.26</v>
      </c>
      <c r="J33" t="s">
        <v>352</v>
      </c>
      <c r="K33">
        <v>84.952449089466484</v>
      </c>
      <c r="L33">
        <v>0.80700000000000005</v>
      </c>
    </row>
    <row r="34" spans="1:12">
      <c r="A34" t="s">
        <v>433</v>
      </c>
      <c r="B34" t="s">
        <v>15</v>
      </c>
      <c r="C34">
        <v>-61.514000000000003</v>
      </c>
      <c r="D34">
        <v>9.4049999999999994</v>
      </c>
      <c r="E34">
        <f t="shared" si="0"/>
        <v>62.22882146561993</v>
      </c>
      <c r="F34">
        <f t="shared" si="1"/>
        <v>62.22882146561993</v>
      </c>
      <c r="G34">
        <f t="shared" si="2"/>
        <v>370.91505306009839</v>
      </c>
      <c r="H34">
        <v>0.21199999999999999</v>
      </c>
      <c r="J34" t="s">
        <v>353</v>
      </c>
      <c r="K34">
        <v>121.75622396327975</v>
      </c>
      <c r="L34">
        <v>0.24</v>
      </c>
    </row>
    <row r="35" spans="1:12">
      <c r="A35" t="s">
        <v>432</v>
      </c>
      <c r="B35" t="s">
        <v>15</v>
      </c>
      <c r="C35">
        <v>-57.692</v>
      </c>
      <c r="D35">
        <v>8.8680000000000003</v>
      </c>
      <c r="E35">
        <f t="shared" si="0"/>
        <v>58.369583585973956</v>
      </c>
      <c r="F35">
        <f t="shared" si="1"/>
        <v>58.369583585973956</v>
      </c>
      <c r="G35">
        <f t="shared" si="2"/>
        <v>367.05581518045238</v>
      </c>
      <c r="H35">
        <v>0.24399999999999999</v>
      </c>
      <c r="J35" t="s">
        <v>354</v>
      </c>
      <c r="K35">
        <v>139.80387779456245</v>
      </c>
      <c r="L35">
        <v>8.2000000000000003E-2</v>
      </c>
    </row>
    <row r="36" spans="1:12">
      <c r="A36" t="s">
        <v>431</v>
      </c>
      <c r="B36" t="s">
        <v>15</v>
      </c>
      <c r="C36">
        <v>-54.491</v>
      </c>
      <c r="D36">
        <v>8.3290000000000006</v>
      </c>
      <c r="E36">
        <f t="shared" si="0"/>
        <v>55.123872523617209</v>
      </c>
      <c r="F36">
        <f t="shared" si="1"/>
        <v>55.123872523617209</v>
      </c>
      <c r="G36">
        <f t="shared" si="2"/>
        <v>363.81010411809564</v>
      </c>
      <c r="H36">
        <v>9.5000000000000001E-2</v>
      </c>
      <c r="J36" t="s">
        <v>355</v>
      </c>
      <c r="K36">
        <v>148.33349184551125</v>
      </c>
      <c r="L36">
        <v>-0.1</v>
      </c>
    </row>
    <row r="37" spans="1:12">
      <c r="A37" t="s">
        <v>430</v>
      </c>
      <c r="B37" t="s">
        <v>15</v>
      </c>
      <c r="C37">
        <v>-51.753999999999998</v>
      </c>
      <c r="D37">
        <v>7.9859999999999998</v>
      </c>
      <c r="E37">
        <f t="shared" ref="E37:E68" si="3">SQRT(C37^2+D37^2)</f>
        <v>52.366522817540591</v>
      </c>
      <c r="F37">
        <f t="shared" ref="F37:F68" si="4">E37</f>
        <v>52.366522817540591</v>
      </c>
      <c r="G37">
        <f t="shared" si="2"/>
        <v>361.05275441201906</v>
      </c>
      <c r="H37">
        <v>6.3E-2</v>
      </c>
      <c r="J37" t="s">
        <v>356</v>
      </c>
      <c r="K37">
        <v>152.27412292958002</v>
      </c>
      <c r="L37">
        <v>-0.19800000000000001</v>
      </c>
    </row>
    <row r="38" spans="1:12">
      <c r="A38" t="s">
        <v>429</v>
      </c>
      <c r="B38" t="s">
        <v>15</v>
      </c>
      <c r="C38">
        <v>-49.725999999999999</v>
      </c>
      <c r="D38">
        <v>7.8079999999999998</v>
      </c>
      <c r="E38">
        <f t="shared" si="3"/>
        <v>50.335275304700581</v>
      </c>
      <c r="F38">
        <f t="shared" si="4"/>
        <v>50.335275304700581</v>
      </c>
      <c r="G38">
        <f t="shared" si="2"/>
        <v>359.02150689917903</v>
      </c>
      <c r="H38">
        <v>-8.2000000000000003E-2</v>
      </c>
      <c r="J38" t="s">
        <v>357</v>
      </c>
      <c r="K38">
        <v>154.0957235255805</v>
      </c>
      <c r="L38">
        <v>-0.19800000000000001</v>
      </c>
    </row>
    <row r="39" spans="1:12">
      <c r="A39" t="s">
        <v>428</v>
      </c>
      <c r="B39" t="s">
        <v>15</v>
      </c>
      <c r="C39">
        <v>-47.598999999999997</v>
      </c>
      <c r="D39">
        <v>7.3449999999999998</v>
      </c>
      <c r="E39">
        <f t="shared" si="3"/>
        <v>48.162369397694711</v>
      </c>
      <c r="F39">
        <f t="shared" si="4"/>
        <v>48.162369397694711</v>
      </c>
      <c r="G39">
        <f t="shared" si="2"/>
        <v>356.84860099217315</v>
      </c>
      <c r="H39">
        <v>-0.17899999999999999</v>
      </c>
      <c r="J39" t="s">
        <v>358</v>
      </c>
      <c r="K39">
        <v>155.39708073897921</v>
      </c>
      <c r="L39">
        <v>-0.23899999999999999</v>
      </c>
    </row>
    <row r="40" spans="1:12">
      <c r="A40" t="s">
        <v>427</v>
      </c>
      <c r="B40" t="s">
        <v>15</v>
      </c>
      <c r="C40">
        <v>-45.704000000000001</v>
      </c>
      <c r="D40">
        <v>7.1840000000000002</v>
      </c>
      <c r="E40">
        <f t="shared" si="3"/>
        <v>46.265164778697162</v>
      </c>
      <c r="F40">
        <f t="shared" si="4"/>
        <v>46.265164778697162</v>
      </c>
      <c r="G40">
        <f t="shared" si="2"/>
        <v>354.95139637317561</v>
      </c>
      <c r="H40">
        <v>-0.219</v>
      </c>
      <c r="J40" t="s">
        <v>359</v>
      </c>
      <c r="K40">
        <v>156.5595274232515</v>
      </c>
      <c r="L40">
        <v>-0.26100000000000001</v>
      </c>
    </row>
    <row r="41" spans="1:12">
      <c r="A41" t="s">
        <v>426</v>
      </c>
      <c r="B41" t="s">
        <v>15</v>
      </c>
      <c r="C41">
        <v>-43.701999999999998</v>
      </c>
      <c r="D41">
        <v>6.8390000000000004</v>
      </c>
      <c r="E41">
        <f t="shared" si="3"/>
        <v>44.233886614223714</v>
      </c>
      <c r="F41">
        <f t="shared" si="4"/>
        <v>44.233886614223714</v>
      </c>
      <c r="G41">
        <f t="shared" si="2"/>
        <v>352.92011820870215</v>
      </c>
      <c r="H41">
        <v>-0.247</v>
      </c>
      <c r="J41" t="s">
        <v>323</v>
      </c>
      <c r="K41">
        <v>157.04429237910173</v>
      </c>
      <c r="L41">
        <v>-0.27</v>
      </c>
    </row>
    <row r="42" spans="1:12">
      <c r="A42" t="s">
        <v>425</v>
      </c>
      <c r="B42" t="s">
        <v>15</v>
      </c>
      <c r="C42">
        <v>-42.752000000000002</v>
      </c>
      <c r="D42">
        <v>6.6520000000000001</v>
      </c>
      <c r="E42">
        <f t="shared" si="3"/>
        <v>43.26641431872995</v>
      </c>
      <c r="F42">
        <f t="shared" si="4"/>
        <v>43.26641431872995</v>
      </c>
      <c r="G42">
        <f t="shared" si="2"/>
        <v>351.95264591320841</v>
      </c>
      <c r="H42">
        <v>-0.34699999999999998</v>
      </c>
      <c r="J42" t="s">
        <v>322</v>
      </c>
      <c r="K42">
        <v>157.96915210777928</v>
      </c>
      <c r="L42">
        <v>-0.317</v>
      </c>
    </row>
    <row r="43" spans="1:12">
      <c r="A43" t="s">
        <v>424</v>
      </c>
      <c r="B43" t="s">
        <v>15</v>
      </c>
      <c r="C43">
        <v>-41.716000000000001</v>
      </c>
      <c r="D43">
        <v>6.2640000000000002</v>
      </c>
      <c r="E43">
        <f t="shared" si="3"/>
        <v>42.183673998361023</v>
      </c>
      <c r="F43">
        <f t="shared" si="4"/>
        <v>42.183673998361023</v>
      </c>
      <c r="G43">
        <f t="shared" si="2"/>
        <v>350.86990559283947</v>
      </c>
      <c r="H43">
        <v>-0.53800000000000003</v>
      </c>
      <c r="J43" t="s">
        <v>321</v>
      </c>
      <c r="K43">
        <v>159.155900724785</v>
      </c>
      <c r="L43">
        <v>-0.34699999999999998</v>
      </c>
    </row>
    <row r="44" spans="1:12">
      <c r="A44" t="s">
        <v>423</v>
      </c>
      <c r="B44" t="s">
        <v>15</v>
      </c>
      <c r="C44">
        <v>-40.682000000000002</v>
      </c>
      <c r="D44">
        <v>6.28</v>
      </c>
      <c r="E44">
        <f t="shared" si="3"/>
        <v>41.163861869363039</v>
      </c>
      <c r="F44">
        <f t="shared" si="4"/>
        <v>41.163861869363039</v>
      </c>
      <c r="G44">
        <f t="shared" si="2"/>
        <v>349.85009346384146</v>
      </c>
      <c r="H44">
        <v>-0.73199999999999998</v>
      </c>
      <c r="J44" t="s">
        <v>320</v>
      </c>
      <c r="K44">
        <v>160.49438773659264</v>
      </c>
      <c r="L44">
        <v>-0.31</v>
      </c>
    </row>
    <row r="45" spans="1:12">
      <c r="A45" t="s">
        <v>422</v>
      </c>
      <c r="B45" t="s">
        <v>15</v>
      </c>
      <c r="C45">
        <v>-39.761000000000003</v>
      </c>
      <c r="D45">
        <v>6.35</v>
      </c>
      <c r="E45">
        <f t="shared" si="3"/>
        <v>40.264868322149027</v>
      </c>
      <c r="F45">
        <f t="shared" si="4"/>
        <v>40.264868322149027</v>
      </c>
      <c r="G45">
        <f t="shared" si="2"/>
        <v>348.95109991662747</v>
      </c>
      <c r="H45">
        <v>-0.76400000000000001</v>
      </c>
      <c r="J45" t="s">
        <v>319</v>
      </c>
      <c r="K45">
        <v>161.74231914826649</v>
      </c>
      <c r="L45">
        <v>-0.34499999999999997</v>
      </c>
    </row>
    <row r="46" spans="1:12">
      <c r="A46" t="s">
        <v>421</v>
      </c>
      <c r="B46" t="s">
        <v>15</v>
      </c>
      <c r="C46">
        <v>-38.268999999999998</v>
      </c>
      <c r="D46">
        <v>6.1740000000000004</v>
      </c>
      <c r="E46">
        <f t="shared" si="3"/>
        <v>38.763831557264822</v>
      </c>
      <c r="F46">
        <f t="shared" si="4"/>
        <v>38.763831557264822</v>
      </c>
      <c r="G46">
        <f t="shared" si="2"/>
        <v>347.45006315174328</v>
      </c>
      <c r="H46">
        <v>-0.751</v>
      </c>
      <c r="J46" t="s">
        <v>318</v>
      </c>
      <c r="K46">
        <v>163.06205931185221</v>
      </c>
      <c r="L46">
        <v>-0.37</v>
      </c>
    </row>
    <row r="47" spans="1:12">
      <c r="A47" t="s">
        <v>420</v>
      </c>
      <c r="B47" t="s">
        <v>15</v>
      </c>
      <c r="C47">
        <v>-36.752000000000002</v>
      </c>
      <c r="D47">
        <v>5.9820000000000002</v>
      </c>
      <c r="E47">
        <f t="shared" si="3"/>
        <v>37.235652646354943</v>
      </c>
      <c r="F47">
        <f t="shared" si="4"/>
        <v>37.235652646354943</v>
      </c>
      <c r="G47">
        <f t="shared" si="2"/>
        <v>345.92188424083338</v>
      </c>
      <c r="H47">
        <v>-0.624</v>
      </c>
      <c r="J47" t="s">
        <v>317</v>
      </c>
      <c r="K47">
        <v>164.34523781585713</v>
      </c>
      <c r="L47">
        <v>-0.41799999999999998</v>
      </c>
    </row>
    <row r="48" spans="1:12">
      <c r="A48" t="s">
        <v>419</v>
      </c>
      <c r="B48" t="s">
        <v>15</v>
      </c>
      <c r="C48">
        <v>-35.631</v>
      </c>
      <c r="D48">
        <v>5.7759999999999998</v>
      </c>
      <c r="E48">
        <f t="shared" si="3"/>
        <v>36.096126343418071</v>
      </c>
      <c r="F48">
        <f t="shared" si="4"/>
        <v>36.096126343418071</v>
      </c>
      <c r="G48">
        <f t="shared" si="2"/>
        <v>344.78235793789651</v>
      </c>
      <c r="H48">
        <v>-0.55300000000000005</v>
      </c>
      <c r="J48" t="s">
        <v>316</v>
      </c>
      <c r="K48">
        <v>165.7528175514353</v>
      </c>
      <c r="L48">
        <v>-0.36799999999999999</v>
      </c>
    </row>
    <row r="49" spans="1:12">
      <c r="A49" t="s">
        <v>418</v>
      </c>
      <c r="B49" t="s">
        <v>15</v>
      </c>
      <c r="C49">
        <v>-34.759</v>
      </c>
      <c r="D49">
        <v>5.6779999999999999</v>
      </c>
      <c r="E49">
        <f t="shared" si="3"/>
        <v>35.219707054431893</v>
      </c>
      <c r="F49">
        <f t="shared" si="4"/>
        <v>35.219707054431893</v>
      </c>
      <c r="G49">
        <f t="shared" si="2"/>
        <v>343.90593864891036</v>
      </c>
      <c r="H49">
        <v>-0.47599999999999998</v>
      </c>
      <c r="J49" t="s">
        <v>315</v>
      </c>
      <c r="K49">
        <v>167.39469807601174</v>
      </c>
      <c r="L49">
        <v>-0.434</v>
      </c>
    </row>
    <row r="50" spans="1:12">
      <c r="A50" t="s">
        <v>417</v>
      </c>
      <c r="B50" t="s">
        <v>15</v>
      </c>
      <c r="C50">
        <v>-33.834000000000003</v>
      </c>
      <c r="D50">
        <v>5.5430000000000001</v>
      </c>
      <c r="E50">
        <f t="shared" si="3"/>
        <v>34.285046375934805</v>
      </c>
      <c r="F50">
        <f t="shared" si="4"/>
        <v>34.285046375934805</v>
      </c>
      <c r="G50">
        <f t="shared" si="2"/>
        <v>342.97127797041327</v>
      </c>
      <c r="H50">
        <v>-0.47199999999999998</v>
      </c>
      <c r="J50" t="s">
        <v>314</v>
      </c>
      <c r="K50">
        <v>168.53819522935487</v>
      </c>
      <c r="L50">
        <v>-0.45400000000000001</v>
      </c>
    </row>
    <row r="51" spans="1:12">
      <c r="A51" t="s">
        <v>416</v>
      </c>
      <c r="B51" t="s">
        <v>15</v>
      </c>
      <c r="C51">
        <v>-31.893999999999998</v>
      </c>
      <c r="D51">
        <v>5.1890000000000001</v>
      </c>
      <c r="E51">
        <f t="shared" si="3"/>
        <v>32.313355706271054</v>
      </c>
      <c r="F51">
        <f t="shared" si="4"/>
        <v>32.313355706271054</v>
      </c>
      <c r="G51">
        <f t="shared" si="2"/>
        <v>340.99958730074951</v>
      </c>
      <c r="H51">
        <v>-0.33500000000000002</v>
      </c>
      <c r="J51" t="s">
        <v>313</v>
      </c>
      <c r="K51">
        <v>169.57708649970044</v>
      </c>
      <c r="L51">
        <v>-0.5</v>
      </c>
    </row>
    <row r="52" spans="1:12">
      <c r="A52" t="s">
        <v>415</v>
      </c>
      <c r="B52" t="s">
        <v>15</v>
      </c>
      <c r="C52">
        <v>-29.550999999999998</v>
      </c>
      <c r="D52">
        <v>4.8109999999999999</v>
      </c>
      <c r="E52">
        <f t="shared" si="3"/>
        <v>29.940062157584109</v>
      </c>
      <c r="F52">
        <f t="shared" si="4"/>
        <v>29.940062157584109</v>
      </c>
      <c r="G52">
        <f t="shared" si="2"/>
        <v>338.62629375206257</v>
      </c>
      <c r="H52">
        <v>-0.32800000000000001</v>
      </c>
      <c r="J52" t="s">
        <v>312</v>
      </c>
      <c r="K52">
        <v>170.76179372359204</v>
      </c>
      <c r="L52">
        <v>-0.496</v>
      </c>
    </row>
    <row r="53" spans="1:12">
      <c r="A53" t="s">
        <v>414</v>
      </c>
      <c r="B53" t="s">
        <v>15</v>
      </c>
      <c r="C53">
        <v>-27.87</v>
      </c>
      <c r="D53">
        <v>4.7009999999999996</v>
      </c>
      <c r="E53">
        <f t="shared" si="3"/>
        <v>28.263692274718814</v>
      </c>
      <c r="F53">
        <f t="shared" si="4"/>
        <v>28.263692274718814</v>
      </c>
      <c r="G53">
        <f t="shared" si="2"/>
        <v>336.94992386919728</v>
      </c>
      <c r="H53">
        <v>-0.34</v>
      </c>
      <c r="J53" t="s">
        <v>311</v>
      </c>
      <c r="K53">
        <v>172.08210391892098</v>
      </c>
      <c r="L53">
        <v>-0.50600000000000001</v>
      </c>
    </row>
    <row r="54" spans="1:12">
      <c r="A54" t="s">
        <v>413</v>
      </c>
      <c r="B54" t="s">
        <v>15</v>
      </c>
      <c r="C54">
        <v>-25.850999999999999</v>
      </c>
      <c r="D54">
        <v>4.4480000000000004</v>
      </c>
      <c r="E54">
        <f t="shared" si="3"/>
        <v>26.2308769392104</v>
      </c>
      <c r="F54">
        <f t="shared" si="4"/>
        <v>26.2308769392104</v>
      </c>
      <c r="G54">
        <f t="shared" si="2"/>
        <v>334.91710853368886</v>
      </c>
      <c r="H54">
        <v>-0.373</v>
      </c>
      <c r="J54" t="s">
        <v>310</v>
      </c>
      <c r="K54">
        <v>173.42231938948564</v>
      </c>
      <c r="L54">
        <v>-0.51</v>
      </c>
    </row>
    <row r="55" spans="1:12">
      <c r="A55" t="s">
        <v>412</v>
      </c>
      <c r="B55" t="s">
        <v>15</v>
      </c>
      <c r="C55">
        <v>-24.901</v>
      </c>
      <c r="D55">
        <v>4.282</v>
      </c>
      <c r="E55">
        <f t="shared" si="3"/>
        <v>25.266486202081996</v>
      </c>
      <c r="F55">
        <f t="shared" si="4"/>
        <v>25.266486202081996</v>
      </c>
      <c r="G55">
        <f t="shared" si="2"/>
        <v>333.95271779656042</v>
      </c>
      <c r="H55">
        <v>-0.46100000000000002</v>
      </c>
      <c r="J55" t="s">
        <v>309</v>
      </c>
      <c r="K55">
        <v>174.83893707568737</v>
      </c>
      <c r="L55">
        <v>-0.53600000000000003</v>
      </c>
    </row>
    <row r="56" spans="1:12">
      <c r="A56" t="s">
        <v>411</v>
      </c>
      <c r="B56" t="s">
        <v>15</v>
      </c>
      <c r="C56">
        <v>-23.756</v>
      </c>
      <c r="D56">
        <v>4.2450000000000001</v>
      </c>
      <c r="E56">
        <f t="shared" si="3"/>
        <v>24.13229290805165</v>
      </c>
      <c r="F56">
        <f t="shared" si="4"/>
        <v>24.13229290805165</v>
      </c>
      <c r="G56">
        <f t="shared" si="2"/>
        <v>332.81852450253007</v>
      </c>
      <c r="H56">
        <v>-0.56399999999999995</v>
      </c>
      <c r="J56" t="s">
        <v>308</v>
      </c>
      <c r="K56">
        <v>176.22887917491661</v>
      </c>
      <c r="L56">
        <v>-0.57199999999999995</v>
      </c>
    </row>
    <row r="57" spans="1:12">
      <c r="A57" t="s">
        <v>410</v>
      </c>
      <c r="B57" t="s">
        <v>15</v>
      </c>
      <c r="C57">
        <v>-22.541</v>
      </c>
      <c r="D57">
        <v>4.024</v>
      </c>
      <c r="E57">
        <f t="shared" si="3"/>
        <v>22.897363538189282</v>
      </c>
      <c r="F57">
        <f t="shared" si="4"/>
        <v>22.897363538189282</v>
      </c>
      <c r="G57">
        <f t="shared" si="2"/>
        <v>331.58359513266771</v>
      </c>
      <c r="H57">
        <v>-0.7</v>
      </c>
      <c r="J57" t="s">
        <v>307</v>
      </c>
      <c r="K57">
        <v>177.60100227400923</v>
      </c>
      <c r="L57">
        <v>-0.60099999999999998</v>
      </c>
    </row>
    <row r="58" spans="1:12">
      <c r="A58" t="s">
        <v>409</v>
      </c>
      <c r="B58" t="s">
        <v>15</v>
      </c>
      <c r="C58">
        <v>-20.884</v>
      </c>
      <c r="D58">
        <v>3.9359999999999999</v>
      </c>
      <c r="E58">
        <f t="shared" si="3"/>
        <v>21.251671746006242</v>
      </c>
      <c r="F58">
        <f t="shared" si="4"/>
        <v>21.251671746006242</v>
      </c>
      <c r="G58">
        <f t="shared" si="2"/>
        <v>329.9379033404847</v>
      </c>
      <c r="H58">
        <v>-0.76100000000000001</v>
      </c>
      <c r="J58" t="s">
        <v>306</v>
      </c>
      <c r="K58">
        <v>179.39546964684354</v>
      </c>
      <c r="L58">
        <v>-0.62</v>
      </c>
    </row>
    <row r="59" spans="1:12">
      <c r="A59" t="s">
        <v>408</v>
      </c>
      <c r="B59" t="s">
        <v>15</v>
      </c>
      <c r="C59">
        <v>-18.975000000000001</v>
      </c>
      <c r="D59">
        <v>3.7210000000000001</v>
      </c>
      <c r="E59">
        <f t="shared" si="3"/>
        <v>19.336402612688847</v>
      </c>
      <c r="F59">
        <f t="shared" si="4"/>
        <v>19.336402612688847</v>
      </c>
      <c r="G59">
        <f t="shared" si="2"/>
        <v>328.0226342071673</v>
      </c>
      <c r="H59">
        <v>-0.85899999999999999</v>
      </c>
      <c r="J59" t="s">
        <v>305</v>
      </c>
      <c r="K59">
        <v>180.94260969498788</v>
      </c>
      <c r="L59">
        <v>-0.59</v>
      </c>
    </row>
    <row r="60" spans="1:12">
      <c r="A60" t="s">
        <v>407</v>
      </c>
      <c r="B60" t="s">
        <v>15</v>
      </c>
      <c r="C60">
        <v>-16.881</v>
      </c>
      <c r="D60">
        <v>3.6139999999999999</v>
      </c>
      <c r="E60">
        <f t="shared" si="3"/>
        <v>17.263520990806018</v>
      </c>
      <c r="F60">
        <f t="shared" si="4"/>
        <v>17.263520990806018</v>
      </c>
      <c r="G60">
        <f t="shared" si="2"/>
        <v>325.94975258528444</v>
      </c>
      <c r="H60">
        <v>-0.84799999999999998</v>
      </c>
      <c r="J60" t="s">
        <v>304</v>
      </c>
      <c r="K60">
        <v>182.36769184278563</v>
      </c>
      <c r="L60">
        <v>-0.68</v>
      </c>
    </row>
    <row r="61" spans="1:12">
      <c r="A61" t="s">
        <v>406</v>
      </c>
      <c r="B61" t="s">
        <v>15</v>
      </c>
      <c r="C61">
        <v>-14.307</v>
      </c>
      <c r="D61">
        <v>3.3849999999999998</v>
      </c>
      <c r="E61">
        <f t="shared" si="3"/>
        <v>14.701988777032854</v>
      </c>
      <c r="F61">
        <f t="shared" si="4"/>
        <v>14.701988777032854</v>
      </c>
      <c r="G61">
        <f t="shared" si="2"/>
        <v>323.3882203715113</v>
      </c>
      <c r="H61">
        <v>-0.84899999999999998</v>
      </c>
      <c r="J61" t="s">
        <v>303</v>
      </c>
      <c r="K61">
        <v>184.05133766424717</v>
      </c>
      <c r="L61">
        <v>-0.66800000000000004</v>
      </c>
    </row>
    <row r="62" spans="1:12">
      <c r="A62" t="s">
        <v>405</v>
      </c>
      <c r="B62" t="s">
        <v>15</v>
      </c>
      <c r="C62">
        <v>-11.475</v>
      </c>
      <c r="D62">
        <v>3.044</v>
      </c>
      <c r="E62">
        <f t="shared" si="3"/>
        <v>11.871881106210591</v>
      </c>
      <c r="F62">
        <f t="shared" si="4"/>
        <v>11.871881106210591</v>
      </c>
      <c r="G62">
        <f t="shared" si="2"/>
        <v>320.55811270068904</v>
      </c>
      <c r="H62">
        <v>-1.0009999999999999</v>
      </c>
      <c r="J62" t="s">
        <v>302</v>
      </c>
      <c r="K62">
        <v>185.59663562065131</v>
      </c>
      <c r="L62">
        <v>-0.68200000000000005</v>
      </c>
    </row>
    <row r="63" spans="1:12">
      <c r="A63" t="s">
        <v>404</v>
      </c>
      <c r="B63" t="s">
        <v>15</v>
      </c>
      <c r="C63">
        <v>-9.2460000000000004</v>
      </c>
      <c r="D63">
        <v>2.5870000000000002</v>
      </c>
      <c r="E63">
        <f t="shared" si="3"/>
        <v>9.601098114278388</v>
      </c>
      <c r="F63">
        <f t="shared" si="4"/>
        <v>9.601098114278388</v>
      </c>
      <c r="G63">
        <f t="shared" si="2"/>
        <v>318.28732970875683</v>
      </c>
      <c r="H63">
        <v>-1.1180000000000001</v>
      </c>
      <c r="J63" t="s">
        <v>301</v>
      </c>
      <c r="K63">
        <v>186.79712369307489</v>
      </c>
      <c r="L63">
        <v>-0.66800000000000004</v>
      </c>
    </row>
    <row r="64" spans="1:12">
      <c r="A64" t="s">
        <v>403</v>
      </c>
      <c r="B64" t="s">
        <v>15</v>
      </c>
      <c r="C64">
        <v>-7.827</v>
      </c>
      <c r="D64">
        <v>2.15</v>
      </c>
      <c r="E64">
        <f t="shared" si="3"/>
        <v>8.116922384746573</v>
      </c>
      <c r="F64">
        <f t="shared" si="4"/>
        <v>8.116922384746573</v>
      </c>
      <c r="G64">
        <f t="shared" si="2"/>
        <v>316.80315397922504</v>
      </c>
      <c r="H64">
        <v>-0.98</v>
      </c>
      <c r="J64" t="s">
        <v>300</v>
      </c>
      <c r="K64">
        <v>188.04365073266166</v>
      </c>
      <c r="L64">
        <v>-0.67500000000000004</v>
      </c>
    </row>
    <row r="65" spans="1:12">
      <c r="A65" t="s">
        <v>402</v>
      </c>
      <c r="B65" t="s">
        <v>15</v>
      </c>
      <c r="C65">
        <v>-6.8769999999999998</v>
      </c>
      <c r="D65">
        <v>1.9079999999999999</v>
      </c>
      <c r="E65">
        <f t="shared" si="3"/>
        <v>7.1367774940795234</v>
      </c>
      <c r="F65">
        <f t="shared" si="4"/>
        <v>7.1367774940795234</v>
      </c>
      <c r="G65">
        <f t="shared" si="2"/>
        <v>315.82300908855797</v>
      </c>
      <c r="H65">
        <v>-0.53400000000000003</v>
      </c>
      <c r="J65" t="s">
        <v>299</v>
      </c>
      <c r="K65">
        <v>189.3732835963672</v>
      </c>
      <c r="L65">
        <v>-0.67300000000000004</v>
      </c>
    </row>
    <row r="66" spans="1:12">
      <c r="A66" t="s">
        <v>401</v>
      </c>
      <c r="B66" t="s">
        <v>15</v>
      </c>
      <c r="C66">
        <v>-5.7480000000000002</v>
      </c>
      <c r="D66">
        <v>1.679</v>
      </c>
      <c r="E66">
        <f t="shared" si="3"/>
        <v>5.9882004809458405</v>
      </c>
      <c r="F66">
        <f t="shared" si="4"/>
        <v>5.9882004809458405</v>
      </c>
      <c r="G66">
        <f t="shared" si="2"/>
        <v>314.67443207542431</v>
      </c>
      <c r="H66">
        <v>-2E-3</v>
      </c>
      <c r="J66" t="s">
        <v>298</v>
      </c>
      <c r="K66">
        <v>190.4147577979623</v>
      </c>
      <c r="L66">
        <v>-0.67300000000000004</v>
      </c>
    </row>
    <row r="67" spans="1:12">
      <c r="A67" t="s">
        <v>400</v>
      </c>
      <c r="B67" t="s">
        <v>15</v>
      </c>
      <c r="C67">
        <v>-5.0419999999999998</v>
      </c>
      <c r="D67">
        <v>1.4530000000000001</v>
      </c>
      <c r="E67">
        <f t="shared" si="3"/>
        <v>5.2471871512268358</v>
      </c>
      <c r="F67">
        <f t="shared" si="4"/>
        <v>5.2471871512268358</v>
      </c>
      <c r="G67">
        <f t="shared" si="2"/>
        <v>313.9334187457053</v>
      </c>
      <c r="H67">
        <v>2.7E-2</v>
      </c>
      <c r="J67" t="s">
        <v>297</v>
      </c>
      <c r="K67">
        <v>191.657064456538</v>
      </c>
      <c r="L67">
        <v>-0.71499999999999997</v>
      </c>
    </row>
    <row r="68" spans="1:12">
      <c r="A68" t="s">
        <v>399</v>
      </c>
      <c r="B68" t="s">
        <v>15</v>
      </c>
      <c r="C68">
        <v>-3.097</v>
      </c>
      <c r="D68">
        <v>1.5189999999999999</v>
      </c>
      <c r="E68">
        <f t="shared" si="3"/>
        <v>3.4494593779315621</v>
      </c>
      <c r="F68">
        <f t="shared" si="4"/>
        <v>3.4494593779315621</v>
      </c>
      <c r="G68">
        <f t="shared" si="2"/>
        <v>312.13569097241003</v>
      </c>
      <c r="H68">
        <v>8.0000000000000002E-3</v>
      </c>
      <c r="J68" t="s">
        <v>296</v>
      </c>
      <c r="K68">
        <v>193.077259537808</v>
      </c>
      <c r="L68">
        <v>-0.81</v>
      </c>
    </row>
    <row r="69" spans="1:12">
      <c r="A69" t="s">
        <v>398</v>
      </c>
      <c r="B69" t="s">
        <v>15</v>
      </c>
      <c r="C69">
        <v>0.83599999999999997</v>
      </c>
      <c r="D69">
        <v>1.355</v>
      </c>
      <c r="E69">
        <f t="shared" ref="E69:E100" si="5">SQRT(C69^2+D69^2)</f>
        <v>1.5921435236812038</v>
      </c>
      <c r="F69">
        <f t="shared" ref="F69:F100" si="6">-E69</f>
        <v>-1.5921435236812038</v>
      </c>
      <c r="G69">
        <f t="shared" si="2"/>
        <v>307.09408807079723</v>
      </c>
      <c r="H69">
        <v>-2.5000000000000001E-2</v>
      </c>
      <c r="J69" t="s">
        <v>295</v>
      </c>
      <c r="K69">
        <v>194.16023688148763</v>
      </c>
      <c r="L69">
        <v>-0.86</v>
      </c>
    </row>
    <row r="70" spans="1:12">
      <c r="A70" t="s">
        <v>397</v>
      </c>
      <c r="B70" t="s">
        <v>15</v>
      </c>
      <c r="C70">
        <v>7.1760000000000002</v>
      </c>
      <c r="D70">
        <v>2.1379999999999999</v>
      </c>
      <c r="E70">
        <f t="shared" si="5"/>
        <v>7.4877246210047019</v>
      </c>
      <c r="F70">
        <f t="shared" si="6"/>
        <v>-7.4877246210047019</v>
      </c>
      <c r="G70">
        <f t="shared" ref="G70:G133" si="7">F70-MIN(F$5:F$186)</f>
        <v>301.19850697347374</v>
      </c>
      <c r="H70">
        <v>-0.06</v>
      </c>
      <c r="J70" t="s">
        <v>294</v>
      </c>
      <c r="K70">
        <v>195.28016307078786</v>
      </c>
      <c r="L70">
        <v>-0.97599999999999998</v>
      </c>
    </row>
    <row r="71" spans="1:12">
      <c r="A71" t="s">
        <v>396</v>
      </c>
      <c r="B71" t="s">
        <v>15</v>
      </c>
      <c r="C71">
        <v>15.706</v>
      </c>
      <c r="D71">
        <v>1.1910000000000001</v>
      </c>
      <c r="E71">
        <f t="shared" si="5"/>
        <v>15.7510925652794</v>
      </c>
      <c r="F71">
        <f t="shared" si="6"/>
        <v>-15.7510925652794</v>
      </c>
      <c r="G71">
        <f t="shared" si="7"/>
        <v>292.93513902919904</v>
      </c>
      <c r="H71">
        <v>-0.183</v>
      </c>
      <c r="J71" t="s">
        <v>293</v>
      </c>
      <c r="K71">
        <v>196.3302086807067</v>
      </c>
      <c r="L71">
        <v>-1.0289999999999999</v>
      </c>
    </row>
    <row r="72" spans="1:12">
      <c r="A72" t="s">
        <v>395</v>
      </c>
      <c r="B72" t="s">
        <v>15</v>
      </c>
      <c r="C72">
        <v>19.440000000000001</v>
      </c>
      <c r="D72">
        <v>-0.95699999999999996</v>
      </c>
      <c r="E72">
        <f t="shared" si="5"/>
        <v>19.463541532824905</v>
      </c>
      <c r="F72">
        <f t="shared" si="6"/>
        <v>-19.463541532824905</v>
      </c>
      <c r="G72">
        <f t="shared" si="7"/>
        <v>289.22269006165357</v>
      </c>
      <c r="H72">
        <v>-0.35299999999999998</v>
      </c>
      <c r="J72" t="s">
        <v>292</v>
      </c>
      <c r="K72">
        <v>197.3317327630437</v>
      </c>
      <c r="L72">
        <v>-1.091</v>
      </c>
    </row>
    <row r="73" spans="1:12">
      <c r="A73" t="s">
        <v>394</v>
      </c>
      <c r="B73" t="s">
        <v>15</v>
      </c>
      <c r="C73">
        <v>21.667000000000002</v>
      </c>
      <c r="D73">
        <v>-1.867</v>
      </c>
      <c r="E73">
        <f t="shared" si="5"/>
        <v>21.747288980468348</v>
      </c>
      <c r="F73">
        <f t="shared" si="6"/>
        <v>-21.747288980468348</v>
      </c>
      <c r="G73">
        <f t="shared" si="7"/>
        <v>286.9389426140101</v>
      </c>
      <c r="H73">
        <v>-0.40600000000000003</v>
      </c>
      <c r="J73" t="s">
        <v>291</v>
      </c>
      <c r="K73">
        <v>198.29004642488121</v>
      </c>
      <c r="L73">
        <v>-1.1140000000000001</v>
      </c>
    </row>
    <row r="74" spans="1:12">
      <c r="A74" t="s">
        <v>393</v>
      </c>
      <c r="B74" t="s">
        <v>15</v>
      </c>
      <c r="C74">
        <v>23.591000000000001</v>
      </c>
      <c r="D74">
        <v>-3.0310000000000001</v>
      </c>
      <c r="E74">
        <f t="shared" si="5"/>
        <v>23.784916270611507</v>
      </c>
      <c r="F74">
        <f t="shared" si="6"/>
        <v>-23.784916270611507</v>
      </c>
      <c r="G74">
        <f t="shared" si="7"/>
        <v>284.90131532386692</v>
      </c>
      <c r="H74">
        <v>-0.47299999999999998</v>
      </c>
      <c r="J74" t="s">
        <v>290</v>
      </c>
      <c r="K74">
        <v>199.99970869030233</v>
      </c>
      <c r="L74">
        <v>-1.097</v>
      </c>
    </row>
    <row r="75" spans="1:12">
      <c r="A75" t="s">
        <v>392</v>
      </c>
      <c r="B75" t="s">
        <v>15</v>
      </c>
      <c r="C75">
        <v>25.045000000000002</v>
      </c>
      <c r="D75">
        <v>-3.2469999999999999</v>
      </c>
      <c r="E75">
        <f t="shared" si="5"/>
        <v>25.254604213885436</v>
      </c>
      <c r="F75">
        <f t="shared" si="6"/>
        <v>-25.254604213885436</v>
      </c>
      <c r="G75">
        <f t="shared" si="7"/>
        <v>283.431627380593</v>
      </c>
      <c r="H75">
        <v>-0.46600000000000003</v>
      </c>
      <c r="J75" t="s">
        <v>289</v>
      </c>
      <c r="K75">
        <v>201.10477384268927</v>
      </c>
      <c r="L75">
        <v>-1.1819999999999999</v>
      </c>
    </row>
    <row r="76" spans="1:12">
      <c r="A76" t="s">
        <v>391</v>
      </c>
      <c r="B76" t="s">
        <v>15</v>
      </c>
      <c r="C76">
        <v>25.667000000000002</v>
      </c>
      <c r="D76">
        <v>-3.5009999999999999</v>
      </c>
      <c r="E76">
        <f t="shared" si="5"/>
        <v>25.904669270230031</v>
      </c>
      <c r="F76">
        <f t="shared" si="6"/>
        <v>-25.904669270230031</v>
      </c>
      <c r="G76">
        <f t="shared" si="7"/>
        <v>282.7815623242484</v>
      </c>
      <c r="H76">
        <v>-0.52400000000000002</v>
      </c>
      <c r="J76" t="s">
        <v>281</v>
      </c>
      <c r="K76">
        <v>215.91065616645966</v>
      </c>
      <c r="L76">
        <v>-1.2689999999999999</v>
      </c>
    </row>
    <row r="77" spans="1:12">
      <c r="A77" t="s">
        <v>390</v>
      </c>
      <c r="B77" t="s">
        <v>15</v>
      </c>
      <c r="C77">
        <v>26.15</v>
      </c>
      <c r="D77">
        <v>-3.8849999999999998</v>
      </c>
      <c r="E77">
        <f t="shared" si="5"/>
        <v>26.437014298138884</v>
      </c>
      <c r="F77">
        <f t="shared" si="6"/>
        <v>-26.437014298138884</v>
      </c>
      <c r="G77">
        <f t="shared" si="7"/>
        <v>282.24921729633957</v>
      </c>
      <c r="H77">
        <v>-0.47499999999999998</v>
      </c>
      <c r="J77" t="s">
        <v>282</v>
      </c>
      <c r="K77">
        <v>216.4924877177923</v>
      </c>
      <c r="L77">
        <v>-1.1180000000000001</v>
      </c>
    </row>
    <row r="78" spans="1:12">
      <c r="A78" t="s">
        <v>389</v>
      </c>
      <c r="B78" t="s">
        <v>15</v>
      </c>
      <c r="C78">
        <v>26.62</v>
      </c>
      <c r="D78">
        <v>-4.3479999999999999</v>
      </c>
      <c r="E78">
        <f t="shared" si="5"/>
        <v>26.972754846325952</v>
      </c>
      <c r="F78">
        <f t="shared" si="6"/>
        <v>-26.972754846325952</v>
      </c>
      <c r="G78">
        <f t="shared" si="7"/>
        <v>281.71347674815252</v>
      </c>
      <c r="H78">
        <v>-0.55100000000000005</v>
      </c>
      <c r="J78" t="s">
        <v>283</v>
      </c>
      <c r="K78">
        <v>217.93465943178808</v>
      </c>
      <c r="L78">
        <v>-1.073</v>
      </c>
    </row>
    <row r="79" spans="1:12">
      <c r="A79" t="s">
        <v>388</v>
      </c>
      <c r="B79" t="s">
        <v>15</v>
      </c>
      <c r="C79">
        <v>26.988</v>
      </c>
      <c r="D79">
        <v>-4.7140000000000004</v>
      </c>
      <c r="E79">
        <f t="shared" si="5"/>
        <v>27.396604534138898</v>
      </c>
      <c r="F79">
        <f t="shared" si="6"/>
        <v>-27.396604534138898</v>
      </c>
      <c r="G79">
        <f t="shared" si="7"/>
        <v>281.28962706033957</v>
      </c>
      <c r="H79">
        <v>-0.53700000000000003</v>
      </c>
      <c r="J79" t="s">
        <v>284</v>
      </c>
      <c r="K79">
        <v>220.82474164011904</v>
      </c>
      <c r="L79">
        <v>-1.004</v>
      </c>
    </row>
    <row r="80" spans="1:12">
      <c r="A80" t="s">
        <v>387</v>
      </c>
      <c r="B80" t="s">
        <v>15</v>
      </c>
      <c r="C80">
        <v>27.294</v>
      </c>
      <c r="D80">
        <v>-5.1719999999999997</v>
      </c>
      <c r="E80">
        <f t="shared" si="5"/>
        <v>27.779705182020923</v>
      </c>
      <c r="F80">
        <f t="shared" si="6"/>
        <v>-27.779705182020923</v>
      </c>
      <c r="G80">
        <f t="shared" si="7"/>
        <v>280.90652641245754</v>
      </c>
      <c r="H80">
        <v>-0.52700000000000002</v>
      </c>
      <c r="J80" t="s">
        <v>285</v>
      </c>
      <c r="K80">
        <v>222.55388776824788</v>
      </c>
      <c r="L80">
        <v>-0.96399999999999997</v>
      </c>
    </row>
    <row r="81" spans="1:12">
      <c r="A81" t="s">
        <v>386</v>
      </c>
      <c r="B81" t="s">
        <v>15</v>
      </c>
      <c r="C81">
        <v>27.815999999999999</v>
      </c>
      <c r="D81">
        <v>-5.6029999999999998</v>
      </c>
      <c r="E81">
        <f t="shared" si="5"/>
        <v>28.374697619534203</v>
      </c>
      <c r="F81">
        <f t="shared" si="6"/>
        <v>-28.374697619534203</v>
      </c>
      <c r="G81">
        <f t="shared" si="7"/>
        <v>280.31153397494427</v>
      </c>
      <c r="H81">
        <v>-0.54900000000000004</v>
      </c>
      <c r="J81" t="s">
        <v>286</v>
      </c>
      <c r="K81">
        <v>224.57168820868813</v>
      </c>
      <c r="L81">
        <v>-0.875</v>
      </c>
    </row>
    <row r="82" spans="1:12">
      <c r="A82" t="s">
        <v>385</v>
      </c>
      <c r="B82" t="s">
        <v>15</v>
      </c>
      <c r="C82">
        <v>29.093</v>
      </c>
      <c r="D82">
        <v>-5.976</v>
      </c>
      <c r="E82">
        <f t="shared" si="5"/>
        <v>29.7004246602637</v>
      </c>
      <c r="F82">
        <f t="shared" si="6"/>
        <v>-29.7004246602637</v>
      </c>
      <c r="G82">
        <f t="shared" si="7"/>
        <v>278.98580693421474</v>
      </c>
      <c r="H82">
        <v>-0.53600000000000003</v>
      </c>
      <c r="J82" t="s">
        <v>287</v>
      </c>
      <c r="K82">
        <v>225.67458105673768</v>
      </c>
      <c r="L82">
        <v>-0.71</v>
      </c>
    </row>
    <row r="83" spans="1:12">
      <c r="A83" t="s">
        <v>384</v>
      </c>
      <c r="B83" t="s">
        <v>15</v>
      </c>
      <c r="C83">
        <v>30.486000000000001</v>
      </c>
      <c r="D83">
        <v>-6.2610000000000001</v>
      </c>
      <c r="E83">
        <f t="shared" si="5"/>
        <v>31.122280073927744</v>
      </c>
      <c r="F83">
        <f t="shared" si="6"/>
        <v>-31.122280073927744</v>
      </c>
      <c r="G83">
        <f t="shared" si="7"/>
        <v>277.56395152055069</v>
      </c>
      <c r="H83">
        <v>-0.45300000000000001</v>
      </c>
      <c r="J83" t="s">
        <v>288</v>
      </c>
      <c r="K83">
        <v>226.514190698563</v>
      </c>
      <c r="L83">
        <v>-0.58799999999999997</v>
      </c>
    </row>
    <row r="84" spans="1:12">
      <c r="A84" t="s">
        <v>383</v>
      </c>
      <c r="B84" t="s">
        <v>106</v>
      </c>
      <c r="C84">
        <v>32.067999999999998</v>
      </c>
      <c r="D84">
        <v>-6.4969999999999999</v>
      </c>
      <c r="E84">
        <f t="shared" si="5"/>
        <v>32.719529840754127</v>
      </c>
      <c r="F84">
        <f t="shared" si="6"/>
        <v>-32.719529840754127</v>
      </c>
      <c r="G84">
        <f t="shared" si="7"/>
        <v>275.96670175372429</v>
      </c>
      <c r="H84">
        <v>-0.44400000000000001</v>
      </c>
      <c r="J84" t="s">
        <v>360</v>
      </c>
      <c r="K84">
        <v>227.95682725504338</v>
      </c>
      <c r="L84">
        <v>-0.443</v>
      </c>
    </row>
    <row r="85" spans="1:12">
      <c r="A85" t="s">
        <v>382</v>
      </c>
      <c r="B85" t="s">
        <v>15</v>
      </c>
      <c r="C85">
        <v>33.545999999999999</v>
      </c>
      <c r="D85">
        <v>-6.8170000000000002</v>
      </c>
      <c r="E85">
        <f t="shared" si="5"/>
        <v>34.231646250217068</v>
      </c>
      <c r="F85">
        <f t="shared" si="6"/>
        <v>-34.231646250217068</v>
      </c>
      <c r="G85">
        <f t="shared" si="7"/>
        <v>274.45458534426137</v>
      </c>
      <c r="H85">
        <v>-0.40799999999999997</v>
      </c>
      <c r="J85" t="s">
        <v>361</v>
      </c>
      <c r="K85">
        <v>229.08458457006066</v>
      </c>
      <c r="L85">
        <v>-0.32800000000000001</v>
      </c>
    </row>
    <row r="86" spans="1:12">
      <c r="A86" t="s">
        <v>381</v>
      </c>
      <c r="B86" t="s">
        <v>15</v>
      </c>
      <c r="C86">
        <v>35.478999999999999</v>
      </c>
      <c r="D86">
        <v>-6.6989999999999998</v>
      </c>
      <c r="E86">
        <f t="shared" si="5"/>
        <v>36.105900376531253</v>
      </c>
      <c r="F86">
        <f t="shared" si="6"/>
        <v>-36.105900376531253</v>
      </c>
      <c r="G86">
        <f t="shared" si="7"/>
        <v>272.58033121794722</v>
      </c>
      <c r="H86">
        <v>-0.38100000000000001</v>
      </c>
      <c r="J86" t="s">
        <v>362</v>
      </c>
      <c r="K86">
        <v>230.1145515564393</v>
      </c>
      <c r="L86">
        <v>-0.24299999999999999</v>
      </c>
    </row>
    <row r="87" spans="1:12">
      <c r="A87" t="s">
        <v>380</v>
      </c>
      <c r="B87" t="s">
        <v>15</v>
      </c>
      <c r="C87">
        <v>37.524999999999999</v>
      </c>
      <c r="D87">
        <v>-6.6769999999999996</v>
      </c>
      <c r="E87">
        <f t="shared" si="5"/>
        <v>38.114406121570354</v>
      </c>
      <c r="F87">
        <f t="shared" si="6"/>
        <v>-38.114406121570354</v>
      </c>
      <c r="G87">
        <f t="shared" si="7"/>
        <v>270.57182547290807</v>
      </c>
      <c r="H87">
        <v>-0.34799999999999998</v>
      </c>
      <c r="J87" t="s">
        <v>363</v>
      </c>
      <c r="K87">
        <v>232.04945076438355</v>
      </c>
      <c r="L87">
        <v>-6.4000000000000001E-2</v>
      </c>
    </row>
    <row r="88" spans="1:12">
      <c r="A88" t="s">
        <v>379</v>
      </c>
      <c r="B88" t="s">
        <v>15</v>
      </c>
      <c r="C88">
        <v>39.780999999999999</v>
      </c>
      <c r="D88">
        <v>-6.4870000000000001</v>
      </c>
      <c r="E88">
        <f t="shared" si="5"/>
        <v>40.306440304249143</v>
      </c>
      <c r="F88">
        <f t="shared" si="6"/>
        <v>-40.306440304249143</v>
      </c>
      <c r="G88">
        <f t="shared" si="7"/>
        <v>268.37979129022932</v>
      </c>
      <c r="H88">
        <v>-0.32500000000000001</v>
      </c>
      <c r="J88" t="s">
        <v>364</v>
      </c>
      <c r="K88">
        <v>236.34492717577172</v>
      </c>
      <c r="L88">
        <v>0.13400000000000001</v>
      </c>
    </row>
    <row r="89" spans="1:12">
      <c r="A89" t="s">
        <v>378</v>
      </c>
      <c r="B89" t="s">
        <v>15</v>
      </c>
      <c r="C89">
        <v>42.054000000000002</v>
      </c>
      <c r="D89">
        <v>-6.6829999999999998</v>
      </c>
      <c r="E89">
        <f t="shared" si="5"/>
        <v>42.581702701982223</v>
      </c>
      <c r="F89">
        <f t="shared" si="6"/>
        <v>-42.581702701982223</v>
      </c>
      <c r="G89">
        <f t="shared" si="7"/>
        <v>266.10452889249621</v>
      </c>
      <c r="H89">
        <v>-0.33</v>
      </c>
      <c r="J89" t="s">
        <v>365</v>
      </c>
      <c r="K89">
        <v>244.26817628387471</v>
      </c>
      <c r="L89">
        <v>-2.5000000000000001E-2</v>
      </c>
    </row>
    <row r="90" spans="1:12">
      <c r="A90" t="s">
        <v>377</v>
      </c>
      <c r="B90" t="s">
        <v>15</v>
      </c>
      <c r="C90">
        <v>44.284999999999997</v>
      </c>
      <c r="D90">
        <v>-6.452</v>
      </c>
      <c r="E90">
        <f t="shared" si="5"/>
        <v>44.752536564981426</v>
      </c>
      <c r="F90">
        <f t="shared" si="6"/>
        <v>-44.752536564981426</v>
      </c>
      <c r="G90">
        <f t="shared" si="7"/>
        <v>263.93369502949702</v>
      </c>
      <c r="H90">
        <v>-0.315</v>
      </c>
      <c r="J90" t="s">
        <v>366</v>
      </c>
      <c r="K90">
        <v>246.27201510496383</v>
      </c>
      <c r="L90">
        <v>-8.2000000000000003E-2</v>
      </c>
    </row>
    <row r="91" spans="1:12">
      <c r="A91" t="s">
        <v>376</v>
      </c>
      <c r="B91" t="s">
        <v>15</v>
      </c>
      <c r="C91">
        <v>46.171999999999997</v>
      </c>
      <c r="D91">
        <v>-6.57</v>
      </c>
      <c r="E91">
        <f t="shared" si="5"/>
        <v>46.637093434303985</v>
      </c>
      <c r="F91">
        <f t="shared" si="6"/>
        <v>-46.637093434303985</v>
      </c>
      <c r="G91">
        <f t="shared" si="7"/>
        <v>262.04913816017444</v>
      </c>
      <c r="H91">
        <v>-0.32900000000000001</v>
      </c>
      <c r="J91" t="s">
        <v>367</v>
      </c>
      <c r="K91">
        <v>250.15144005132865</v>
      </c>
      <c r="L91">
        <v>-0.16200000000000001</v>
      </c>
    </row>
    <row r="92" spans="1:12">
      <c r="A92" t="s">
        <v>375</v>
      </c>
      <c r="B92" t="s">
        <v>15</v>
      </c>
      <c r="C92">
        <v>47.988999999999997</v>
      </c>
      <c r="D92">
        <v>-6.9489999999999998</v>
      </c>
      <c r="E92">
        <f t="shared" si="5"/>
        <v>48.489511463820705</v>
      </c>
      <c r="F92">
        <f t="shared" si="6"/>
        <v>-48.489511463820705</v>
      </c>
      <c r="G92">
        <f t="shared" si="7"/>
        <v>260.19672013065775</v>
      </c>
      <c r="H92">
        <v>-0.29199999999999998</v>
      </c>
      <c r="J92" t="s">
        <v>368</v>
      </c>
      <c r="K92">
        <v>251.8970314064145</v>
      </c>
      <c r="L92">
        <v>-0.17199999999999999</v>
      </c>
    </row>
    <row r="93" spans="1:12">
      <c r="A93" t="s">
        <v>374</v>
      </c>
      <c r="B93" t="s">
        <v>15</v>
      </c>
      <c r="C93">
        <v>50.064999999999998</v>
      </c>
      <c r="D93">
        <v>-7.45</v>
      </c>
      <c r="E93">
        <f t="shared" si="5"/>
        <v>50.616269370628252</v>
      </c>
      <c r="F93">
        <f t="shared" si="6"/>
        <v>-50.616269370628252</v>
      </c>
      <c r="G93">
        <f t="shared" si="7"/>
        <v>258.06996222385021</v>
      </c>
      <c r="H93">
        <v>-0.28799999999999998</v>
      </c>
      <c r="J93" t="s">
        <v>369</v>
      </c>
      <c r="K93">
        <v>252.8532097346507</v>
      </c>
      <c r="L93">
        <v>-0.188</v>
      </c>
    </row>
    <row r="94" spans="1:12">
      <c r="A94" t="s">
        <v>373</v>
      </c>
      <c r="B94" t="s">
        <v>15</v>
      </c>
      <c r="C94">
        <v>51.798999999999999</v>
      </c>
      <c r="D94">
        <v>-7.7469999999999999</v>
      </c>
      <c r="E94">
        <f t="shared" si="5"/>
        <v>52.375112505845749</v>
      </c>
      <c r="F94">
        <f t="shared" si="6"/>
        <v>-52.375112505845749</v>
      </c>
      <c r="G94">
        <f t="shared" si="7"/>
        <v>256.31111908863272</v>
      </c>
      <c r="H94">
        <v>-0.27500000000000002</v>
      </c>
      <c r="J94" t="s">
        <v>371</v>
      </c>
      <c r="K94">
        <v>254.2032215362961</v>
      </c>
      <c r="L94">
        <v>-0.219</v>
      </c>
    </row>
    <row r="95" spans="1:12">
      <c r="A95" t="s">
        <v>372</v>
      </c>
      <c r="B95" t="s">
        <v>15</v>
      </c>
      <c r="C95">
        <v>52.994999999999997</v>
      </c>
      <c r="D95">
        <v>-8.1199999999999992</v>
      </c>
      <c r="E95">
        <f t="shared" si="5"/>
        <v>53.613472420651881</v>
      </c>
      <c r="F95">
        <f t="shared" si="6"/>
        <v>-53.613472420651881</v>
      </c>
      <c r="G95">
        <f t="shared" si="7"/>
        <v>255.07275917382657</v>
      </c>
      <c r="H95">
        <v>-0.24399999999999999</v>
      </c>
      <c r="J95" t="s">
        <v>372</v>
      </c>
      <c r="K95">
        <v>255.07275917382657</v>
      </c>
      <c r="L95">
        <v>-0.24399999999999999</v>
      </c>
    </row>
    <row r="96" spans="1:12">
      <c r="A96" t="s">
        <v>371</v>
      </c>
      <c r="B96" t="s">
        <v>15</v>
      </c>
      <c r="C96">
        <v>53.807000000000002</v>
      </c>
      <c r="D96">
        <v>-8.5559999999999992</v>
      </c>
      <c r="E96">
        <f t="shared" si="5"/>
        <v>54.483010058182359</v>
      </c>
      <c r="F96">
        <f t="shared" si="6"/>
        <v>-54.483010058182359</v>
      </c>
      <c r="G96">
        <f t="shared" si="7"/>
        <v>254.2032215362961</v>
      </c>
      <c r="H96">
        <v>-0.219</v>
      </c>
      <c r="J96" t="s">
        <v>373</v>
      </c>
      <c r="K96">
        <v>256.31111908863272</v>
      </c>
      <c r="L96">
        <v>-0.27500000000000002</v>
      </c>
    </row>
    <row r="97" spans="1:12">
      <c r="A97" t="s">
        <v>370</v>
      </c>
      <c r="B97" t="s">
        <v>15</v>
      </c>
      <c r="C97">
        <v>26.663</v>
      </c>
      <c r="D97">
        <v>-9.423</v>
      </c>
      <c r="E97">
        <f t="shared" si="5"/>
        <v>28.279117701936883</v>
      </c>
      <c r="F97">
        <f t="shared" si="6"/>
        <v>-28.279117701936883</v>
      </c>
      <c r="G97">
        <f t="shared" si="7"/>
        <v>280.40711389254159</v>
      </c>
      <c r="H97">
        <v>-0.47399999999999998</v>
      </c>
      <c r="J97" t="s">
        <v>374</v>
      </c>
      <c r="K97">
        <v>258.06996222385021</v>
      </c>
      <c r="L97">
        <v>-0.28799999999999998</v>
      </c>
    </row>
    <row r="98" spans="1:12">
      <c r="A98" t="s">
        <v>369</v>
      </c>
      <c r="B98" t="s">
        <v>15</v>
      </c>
      <c r="C98">
        <v>55.127000000000002</v>
      </c>
      <c r="D98">
        <v>-8.8510000000000009</v>
      </c>
      <c r="E98">
        <f t="shared" si="5"/>
        <v>55.833021859827724</v>
      </c>
      <c r="F98">
        <f t="shared" si="6"/>
        <v>-55.833021859827724</v>
      </c>
      <c r="G98">
        <f t="shared" si="7"/>
        <v>252.8532097346507</v>
      </c>
      <c r="H98">
        <v>-0.188</v>
      </c>
      <c r="J98" t="s">
        <v>375</v>
      </c>
      <c r="K98">
        <v>260.19672013065775</v>
      </c>
      <c r="L98">
        <v>-0.29199999999999998</v>
      </c>
    </row>
    <row r="99" spans="1:12">
      <c r="A99" t="s">
        <v>368</v>
      </c>
      <c r="B99" t="s">
        <v>15</v>
      </c>
      <c r="C99">
        <v>56.027000000000001</v>
      </c>
      <c r="D99">
        <v>-9.2729999999999997</v>
      </c>
      <c r="E99">
        <f t="shared" si="5"/>
        <v>56.78920018806393</v>
      </c>
      <c r="F99">
        <f t="shared" si="6"/>
        <v>-56.78920018806393</v>
      </c>
      <c r="G99">
        <f t="shared" si="7"/>
        <v>251.8970314064145</v>
      </c>
      <c r="H99">
        <v>-0.17199999999999999</v>
      </c>
      <c r="J99" t="s">
        <v>376</v>
      </c>
      <c r="K99">
        <v>262.04913816017444</v>
      </c>
      <c r="L99">
        <v>-0.32900000000000001</v>
      </c>
    </row>
    <row r="100" spans="1:12">
      <c r="A100" t="s">
        <v>367</v>
      </c>
      <c r="B100" t="s">
        <v>15</v>
      </c>
      <c r="C100">
        <v>57.65</v>
      </c>
      <c r="D100">
        <v>-10.138999999999999</v>
      </c>
      <c r="E100">
        <f t="shared" si="5"/>
        <v>58.534791543149787</v>
      </c>
      <c r="F100">
        <f t="shared" si="6"/>
        <v>-58.534791543149787</v>
      </c>
      <c r="G100">
        <f t="shared" si="7"/>
        <v>250.15144005132865</v>
      </c>
      <c r="H100">
        <v>-0.16200000000000001</v>
      </c>
      <c r="J100" t="s">
        <v>377</v>
      </c>
      <c r="K100">
        <v>263.93369502949702</v>
      </c>
      <c r="L100">
        <v>-0.315</v>
      </c>
    </row>
    <row r="101" spans="1:12">
      <c r="A101" t="s">
        <v>366</v>
      </c>
      <c r="B101" t="s">
        <v>15</v>
      </c>
      <c r="C101">
        <v>61.293999999999997</v>
      </c>
      <c r="D101">
        <v>-11.772</v>
      </c>
      <c r="E101">
        <f t="shared" ref="E101:E132" si="8">SQRT(C101^2+D101^2)</f>
        <v>62.414216489514629</v>
      </c>
      <c r="F101">
        <f t="shared" ref="F101:F132" si="9">-E101</f>
        <v>-62.414216489514629</v>
      </c>
      <c r="G101">
        <f t="shared" si="7"/>
        <v>246.27201510496383</v>
      </c>
      <c r="H101">
        <v>-8.2000000000000003E-2</v>
      </c>
      <c r="J101" t="s">
        <v>378</v>
      </c>
      <c r="K101">
        <v>266.10452889249621</v>
      </c>
      <c r="L101">
        <v>-0.33</v>
      </c>
    </row>
    <row r="102" spans="1:12">
      <c r="A102" t="s">
        <v>365</v>
      </c>
      <c r="B102" t="s">
        <v>15</v>
      </c>
      <c r="C102">
        <v>63.097000000000001</v>
      </c>
      <c r="D102">
        <v>-12.978999999999999</v>
      </c>
      <c r="E102">
        <f t="shared" si="8"/>
        <v>64.418055310603719</v>
      </c>
      <c r="F102">
        <f t="shared" si="9"/>
        <v>-64.418055310603719</v>
      </c>
      <c r="G102">
        <f t="shared" si="7"/>
        <v>244.26817628387471</v>
      </c>
      <c r="H102">
        <v>-2.5000000000000001E-2</v>
      </c>
      <c r="J102" t="s">
        <v>379</v>
      </c>
      <c r="K102">
        <v>268.37979129022932</v>
      </c>
      <c r="L102">
        <v>-0.32500000000000001</v>
      </c>
    </row>
    <row r="103" spans="1:12">
      <c r="A103" t="s">
        <v>364</v>
      </c>
      <c r="B103" t="s">
        <v>15</v>
      </c>
      <c r="C103">
        <v>71.162000000000006</v>
      </c>
      <c r="D103">
        <v>-13.009</v>
      </c>
      <c r="E103">
        <f t="shared" si="8"/>
        <v>72.341304418706741</v>
      </c>
      <c r="F103">
        <f t="shared" si="9"/>
        <v>-72.341304418706741</v>
      </c>
      <c r="G103">
        <f t="shared" si="7"/>
        <v>236.34492717577172</v>
      </c>
      <c r="H103">
        <v>0.13400000000000001</v>
      </c>
      <c r="J103" t="s">
        <v>380</v>
      </c>
      <c r="K103">
        <v>270.57182547290807</v>
      </c>
      <c r="L103">
        <v>-0.34799999999999998</v>
      </c>
    </row>
    <row r="104" spans="1:12">
      <c r="A104" t="s">
        <v>363</v>
      </c>
      <c r="B104" t="s">
        <v>15</v>
      </c>
      <c r="C104">
        <v>75.424000000000007</v>
      </c>
      <c r="D104">
        <v>-13.58</v>
      </c>
      <c r="E104">
        <f t="shared" si="8"/>
        <v>76.636780830094906</v>
      </c>
      <c r="F104">
        <f t="shared" si="9"/>
        <v>-76.636780830094906</v>
      </c>
      <c r="G104">
        <f t="shared" si="7"/>
        <v>232.04945076438355</v>
      </c>
      <c r="H104">
        <v>-6.4000000000000001E-2</v>
      </c>
      <c r="J104" t="s">
        <v>381</v>
      </c>
      <c r="K104">
        <v>272.58033121794722</v>
      </c>
      <c r="L104">
        <v>-0.38100000000000001</v>
      </c>
    </row>
    <row r="105" spans="1:12">
      <c r="A105" t="s">
        <v>362</v>
      </c>
      <c r="B105" t="s">
        <v>15</v>
      </c>
      <c r="C105">
        <v>77.298000000000002</v>
      </c>
      <c r="D105">
        <v>-14.09</v>
      </c>
      <c r="E105">
        <f t="shared" si="8"/>
        <v>78.571680038039148</v>
      </c>
      <c r="F105">
        <f t="shared" si="9"/>
        <v>-78.571680038039148</v>
      </c>
      <c r="G105">
        <f t="shared" si="7"/>
        <v>230.1145515564393</v>
      </c>
      <c r="H105">
        <v>-0.24299999999999999</v>
      </c>
      <c r="J105" t="s">
        <v>382</v>
      </c>
      <c r="K105">
        <v>274.45458534426137</v>
      </c>
      <c r="L105">
        <v>-0.40799999999999997</v>
      </c>
    </row>
    <row r="106" spans="1:12">
      <c r="A106" t="s">
        <v>361</v>
      </c>
      <c r="B106" t="s">
        <v>15</v>
      </c>
      <c r="C106">
        <v>78.302999999999997</v>
      </c>
      <c r="D106">
        <v>-14.32</v>
      </c>
      <c r="E106">
        <f t="shared" si="8"/>
        <v>79.601647024417773</v>
      </c>
      <c r="F106">
        <f t="shared" si="9"/>
        <v>-79.601647024417773</v>
      </c>
      <c r="G106">
        <f t="shared" si="7"/>
        <v>229.08458457006066</v>
      </c>
      <c r="H106">
        <v>-0.32800000000000001</v>
      </c>
      <c r="J106" t="s">
        <v>383</v>
      </c>
      <c r="K106">
        <v>275.96670175372429</v>
      </c>
      <c r="L106">
        <v>-0.44400000000000001</v>
      </c>
    </row>
    <row r="107" spans="1:12">
      <c r="A107" t="s">
        <v>360</v>
      </c>
      <c r="B107" t="s">
        <v>15</v>
      </c>
      <c r="C107">
        <v>79.369</v>
      </c>
      <c r="D107">
        <v>-14.757999999999999</v>
      </c>
      <c r="E107">
        <f t="shared" si="8"/>
        <v>80.729404339435078</v>
      </c>
      <c r="F107">
        <f t="shared" si="9"/>
        <v>-80.729404339435078</v>
      </c>
      <c r="G107">
        <f t="shared" si="7"/>
        <v>227.95682725504338</v>
      </c>
      <c r="H107">
        <v>-0.443</v>
      </c>
      <c r="J107" t="s">
        <v>384</v>
      </c>
      <c r="K107">
        <v>277.56395152055069</v>
      </c>
      <c r="L107">
        <v>-0.45300000000000001</v>
      </c>
    </row>
    <row r="108" spans="1:12">
      <c r="A108" t="s">
        <v>359</v>
      </c>
      <c r="B108" t="s">
        <v>15</v>
      </c>
      <c r="C108">
        <v>149.221</v>
      </c>
      <c r="D108">
        <v>-29.591000000000001</v>
      </c>
      <c r="E108">
        <f t="shared" si="8"/>
        <v>152.12670417122695</v>
      </c>
      <c r="F108">
        <f t="shared" si="9"/>
        <v>-152.12670417122695</v>
      </c>
      <c r="G108">
        <f t="shared" si="7"/>
        <v>156.5595274232515</v>
      </c>
      <c r="H108">
        <v>-0.26100000000000001</v>
      </c>
      <c r="J108" t="s">
        <v>385</v>
      </c>
      <c r="K108">
        <v>278.98580693421474</v>
      </c>
      <c r="L108">
        <v>-0.53600000000000003</v>
      </c>
    </row>
    <row r="109" spans="1:12">
      <c r="A109" t="s">
        <v>358</v>
      </c>
      <c r="B109" t="s">
        <v>15</v>
      </c>
      <c r="C109">
        <v>150.28299999999999</v>
      </c>
      <c r="D109">
        <v>-30.209</v>
      </c>
      <c r="E109">
        <f t="shared" si="8"/>
        <v>153.28915085549923</v>
      </c>
      <c r="F109">
        <f t="shared" si="9"/>
        <v>-153.28915085549923</v>
      </c>
      <c r="G109">
        <f t="shared" si="7"/>
        <v>155.39708073897921</v>
      </c>
      <c r="H109">
        <v>-0.23899999999999999</v>
      </c>
      <c r="J109" t="s">
        <v>386</v>
      </c>
      <c r="K109">
        <v>280.31153397494427</v>
      </c>
      <c r="L109">
        <v>-0.54900000000000004</v>
      </c>
    </row>
    <row r="110" spans="1:12">
      <c r="A110" t="s">
        <v>357</v>
      </c>
      <c r="B110" t="s">
        <v>15</v>
      </c>
      <c r="C110">
        <v>151.50399999999999</v>
      </c>
      <c r="D110">
        <v>-30.736999999999998</v>
      </c>
      <c r="E110">
        <f t="shared" si="8"/>
        <v>154.59050806889795</v>
      </c>
      <c r="F110">
        <f t="shared" si="9"/>
        <v>-154.59050806889795</v>
      </c>
      <c r="G110">
        <f t="shared" si="7"/>
        <v>154.0957235255805</v>
      </c>
      <c r="H110">
        <v>-0.19800000000000001</v>
      </c>
      <c r="J110" t="s">
        <v>370</v>
      </c>
      <c r="K110">
        <v>280.40711389254159</v>
      </c>
      <c r="L110">
        <v>-0.47399999999999998</v>
      </c>
    </row>
    <row r="111" spans="1:12">
      <c r="A111" t="s">
        <v>356</v>
      </c>
      <c r="B111" t="s">
        <v>15</v>
      </c>
      <c r="C111">
        <v>153.22399999999999</v>
      </c>
      <c r="D111">
        <v>-31.419</v>
      </c>
      <c r="E111">
        <f t="shared" si="8"/>
        <v>156.41210866489843</v>
      </c>
      <c r="F111">
        <f t="shared" si="9"/>
        <v>-156.41210866489843</v>
      </c>
      <c r="G111">
        <f t="shared" si="7"/>
        <v>152.27412292958002</v>
      </c>
      <c r="H111">
        <v>-0.19800000000000001</v>
      </c>
      <c r="J111" t="s">
        <v>387</v>
      </c>
      <c r="K111">
        <v>280.90652641245754</v>
      </c>
      <c r="L111">
        <v>-0.52700000000000002</v>
      </c>
    </row>
    <row r="112" spans="1:12">
      <c r="A112" t="s">
        <v>355</v>
      </c>
      <c r="B112" t="s">
        <v>15</v>
      </c>
      <c r="C112">
        <v>156.917</v>
      </c>
      <c r="D112">
        <v>-33.015999999999998</v>
      </c>
      <c r="E112">
        <f t="shared" si="8"/>
        <v>160.3527397489672</v>
      </c>
      <c r="F112">
        <f t="shared" si="9"/>
        <v>-160.3527397489672</v>
      </c>
      <c r="G112">
        <f t="shared" si="7"/>
        <v>148.33349184551125</v>
      </c>
      <c r="H112">
        <v>-0.1</v>
      </c>
      <c r="J112" t="s">
        <v>388</v>
      </c>
      <c r="K112">
        <v>281.28962706033957</v>
      </c>
      <c r="L112">
        <v>-0.53700000000000003</v>
      </c>
    </row>
    <row r="113" spans="1:12">
      <c r="A113" t="s">
        <v>354</v>
      </c>
      <c r="B113" t="s">
        <v>15</v>
      </c>
      <c r="C113">
        <v>164.98</v>
      </c>
      <c r="D113">
        <v>-36.094999999999999</v>
      </c>
      <c r="E113">
        <f t="shared" si="8"/>
        <v>168.88235379991599</v>
      </c>
      <c r="F113">
        <f t="shared" si="9"/>
        <v>-168.88235379991599</v>
      </c>
      <c r="G113">
        <f t="shared" si="7"/>
        <v>139.80387779456245</v>
      </c>
      <c r="H113">
        <v>8.2000000000000003E-2</v>
      </c>
      <c r="J113" t="s">
        <v>389</v>
      </c>
      <c r="K113">
        <v>281.71347674815252</v>
      </c>
      <c r="L113">
        <v>-0.55100000000000005</v>
      </c>
    </row>
    <row r="114" spans="1:12">
      <c r="A114" t="s">
        <v>353</v>
      </c>
      <c r="B114" t="s">
        <v>15</v>
      </c>
      <c r="C114">
        <v>182.68799999999999</v>
      </c>
      <c r="D114">
        <v>-39.597000000000001</v>
      </c>
      <c r="E114">
        <f t="shared" si="8"/>
        <v>186.93000763119869</v>
      </c>
      <c r="F114">
        <f t="shared" si="9"/>
        <v>-186.93000763119869</v>
      </c>
      <c r="G114">
        <f t="shared" si="7"/>
        <v>121.75622396327975</v>
      </c>
      <c r="H114">
        <v>0.24</v>
      </c>
      <c r="J114" t="s">
        <v>390</v>
      </c>
      <c r="K114">
        <v>282.24921729633957</v>
      </c>
      <c r="L114">
        <v>-0.47499999999999998</v>
      </c>
    </row>
    <row r="115" spans="1:12">
      <c r="A115" t="s">
        <v>352</v>
      </c>
      <c r="B115" t="s">
        <v>15</v>
      </c>
      <c r="C115">
        <v>217.41499999999999</v>
      </c>
      <c r="D115">
        <v>-52.796999999999997</v>
      </c>
      <c r="E115">
        <f t="shared" si="8"/>
        <v>223.73378250501196</v>
      </c>
      <c r="F115">
        <f t="shared" si="9"/>
        <v>-223.73378250501196</v>
      </c>
      <c r="G115">
        <f t="shared" si="7"/>
        <v>84.952449089466484</v>
      </c>
      <c r="H115">
        <v>0.80700000000000005</v>
      </c>
      <c r="J115" t="s">
        <v>391</v>
      </c>
      <c r="K115">
        <v>282.7815623242484</v>
      </c>
      <c r="L115">
        <v>-0.52400000000000002</v>
      </c>
    </row>
    <row r="116" spans="1:12">
      <c r="A116" t="s">
        <v>351</v>
      </c>
      <c r="B116" t="s">
        <v>15</v>
      </c>
      <c r="C116">
        <v>246.06700000000001</v>
      </c>
      <c r="D116">
        <v>-65.003</v>
      </c>
      <c r="E116">
        <f t="shared" si="8"/>
        <v>254.50807157730776</v>
      </c>
      <c r="F116">
        <f t="shared" si="9"/>
        <v>-254.50807157730776</v>
      </c>
      <c r="G116">
        <f t="shared" si="7"/>
        <v>54.178160017170683</v>
      </c>
      <c r="H116">
        <v>0.53400000000000003</v>
      </c>
      <c r="J116" t="s">
        <v>392</v>
      </c>
      <c r="K116">
        <v>283.431627380593</v>
      </c>
      <c r="L116">
        <v>-0.46600000000000003</v>
      </c>
    </row>
    <row r="117" spans="1:12">
      <c r="A117" t="s">
        <v>350</v>
      </c>
      <c r="B117" t="s">
        <v>15</v>
      </c>
      <c r="C117">
        <v>263.13799999999998</v>
      </c>
      <c r="D117">
        <v>-70.652000000000001</v>
      </c>
      <c r="E117">
        <f t="shared" si="8"/>
        <v>272.4579089474189</v>
      </c>
      <c r="F117">
        <f t="shared" si="9"/>
        <v>-272.4579089474189</v>
      </c>
      <c r="G117">
        <f t="shared" si="7"/>
        <v>36.228322647059542</v>
      </c>
      <c r="H117">
        <v>0.52100000000000002</v>
      </c>
      <c r="J117" t="s">
        <v>393</v>
      </c>
      <c r="K117">
        <v>284.90131532386692</v>
      </c>
      <c r="L117">
        <v>-0.47299999999999998</v>
      </c>
    </row>
    <row r="118" spans="1:12">
      <c r="A118" t="s">
        <v>349</v>
      </c>
      <c r="B118" t="s">
        <v>15</v>
      </c>
      <c r="C118">
        <v>271.34899999999999</v>
      </c>
      <c r="D118">
        <v>-73.855000000000004</v>
      </c>
      <c r="E118">
        <f t="shared" si="8"/>
        <v>281.22027100833253</v>
      </c>
      <c r="F118">
        <f t="shared" si="9"/>
        <v>-281.22027100833253</v>
      </c>
      <c r="G118">
        <f t="shared" si="7"/>
        <v>27.465960586145911</v>
      </c>
      <c r="H118">
        <v>0.59499999999999997</v>
      </c>
      <c r="J118" t="s">
        <v>394</v>
      </c>
      <c r="K118">
        <v>286.9389426140101</v>
      </c>
      <c r="L118">
        <v>-0.40600000000000003</v>
      </c>
    </row>
    <row r="119" spans="1:12">
      <c r="A119" t="s">
        <v>348</v>
      </c>
      <c r="B119" t="s">
        <v>15</v>
      </c>
      <c r="C119">
        <v>274.875</v>
      </c>
      <c r="D119">
        <v>-75.503</v>
      </c>
      <c r="E119">
        <f t="shared" si="8"/>
        <v>285.05607980536041</v>
      </c>
      <c r="F119">
        <f t="shared" si="9"/>
        <v>-285.05607980536041</v>
      </c>
      <c r="G119">
        <f t="shared" si="7"/>
        <v>23.630151789118031</v>
      </c>
      <c r="H119">
        <v>0.38</v>
      </c>
      <c r="J119" t="s">
        <v>395</v>
      </c>
      <c r="K119">
        <v>289.22269006165357</v>
      </c>
      <c r="L119">
        <v>-0.35299999999999998</v>
      </c>
    </row>
    <row r="120" spans="1:12">
      <c r="A120" t="s">
        <v>347</v>
      </c>
      <c r="B120" t="s">
        <v>15</v>
      </c>
      <c r="C120">
        <v>276.68799999999999</v>
      </c>
      <c r="D120">
        <v>-76.385000000000005</v>
      </c>
      <c r="E120">
        <f t="shared" si="8"/>
        <v>287.03818137836646</v>
      </c>
      <c r="F120">
        <f t="shared" si="9"/>
        <v>-287.03818137836646</v>
      </c>
      <c r="G120">
        <f t="shared" si="7"/>
        <v>21.648050216111983</v>
      </c>
      <c r="H120">
        <v>0.252</v>
      </c>
      <c r="J120" t="s">
        <v>396</v>
      </c>
      <c r="K120">
        <v>292.93513902919904</v>
      </c>
      <c r="L120">
        <v>-0.183</v>
      </c>
    </row>
    <row r="121" spans="1:12">
      <c r="A121" t="s">
        <v>346</v>
      </c>
      <c r="B121" t="s">
        <v>15</v>
      </c>
      <c r="C121">
        <v>277.82900000000001</v>
      </c>
      <c r="D121">
        <v>-76.947999999999993</v>
      </c>
      <c r="E121">
        <f t="shared" si="8"/>
        <v>288.28796011106675</v>
      </c>
      <c r="F121">
        <f t="shared" si="9"/>
        <v>-288.28796011106675</v>
      </c>
      <c r="G121">
        <f t="shared" si="7"/>
        <v>20.39827148341169</v>
      </c>
      <c r="H121">
        <v>-0.153</v>
      </c>
      <c r="J121" t="s">
        <v>397</v>
      </c>
      <c r="K121">
        <v>301.19850697347374</v>
      </c>
      <c r="L121">
        <v>-0.06</v>
      </c>
    </row>
    <row r="122" spans="1:12">
      <c r="A122" t="s">
        <v>345</v>
      </c>
      <c r="B122" t="s">
        <v>15</v>
      </c>
      <c r="C122">
        <v>278.59500000000003</v>
      </c>
      <c r="D122">
        <v>-77.412999999999997</v>
      </c>
      <c r="E122">
        <f t="shared" si="8"/>
        <v>289.15038750449565</v>
      </c>
      <c r="F122">
        <f t="shared" si="9"/>
        <v>-289.15038750449565</v>
      </c>
      <c r="G122">
        <f t="shared" si="7"/>
        <v>19.535844089982788</v>
      </c>
      <c r="H122">
        <v>-0.34100000000000003</v>
      </c>
      <c r="J122" t="s">
        <v>398</v>
      </c>
      <c r="K122">
        <v>307.09408807079723</v>
      </c>
      <c r="L122">
        <v>-2.5000000000000001E-2</v>
      </c>
    </row>
    <row r="123" spans="1:12">
      <c r="A123" t="s">
        <v>344</v>
      </c>
      <c r="B123" t="s">
        <v>15</v>
      </c>
      <c r="C123">
        <v>279.10599999999999</v>
      </c>
      <c r="D123">
        <v>-77.546000000000006</v>
      </c>
      <c r="E123">
        <f t="shared" si="8"/>
        <v>289.67834118552946</v>
      </c>
      <c r="F123">
        <f t="shared" si="9"/>
        <v>-289.67834118552946</v>
      </c>
      <c r="G123">
        <f t="shared" si="7"/>
        <v>19.007890408948981</v>
      </c>
      <c r="H123">
        <v>-0.38600000000000001</v>
      </c>
      <c r="J123" t="s">
        <v>399</v>
      </c>
      <c r="K123">
        <v>312.13569097241003</v>
      </c>
      <c r="L123">
        <v>8.0000000000000002E-3</v>
      </c>
    </row>
    <row r="124" spans="1:12">
      <c r="A124" t="s">
        <v>343</v>
      </c>
      <c r="B124" t="s">
        <v>15</v>
      </c>
      <c r="C124">
        <v>279.76499999999999</v>
      </c>
      <c r="D124">
        <v>-77.835999999999999</v>
      </c>
      <c r="E124">
        <f t="shared" si="8"/>
        <v>290.39094014965411</v>
      </c>
      <c r="F124">
        <f t="shared" si="9"/>
        <v>-290.39094014965411</v>
      </c>
      <c r="G124">
        <f t="shared" si="7"/>
        <v>18.295291444824329</v>
      </c>
      <c r="H124">
        <v>-0.41299999999999998</v>
      </c>
      <c r="J124" t="s">
        <v>400</v>
      </c>
      <c r="K124">
        <v>313.9334187457053</v>
      </c>
      <c r="L124">
        <v>2.7E-2</v>
      </c>
    </row>
    <row r="125" spans="1:12">
      <c r="A125" t="s">
        <v>342</v>
      </c>
      <c r="B125" t="s">
        <v>15</v>
      </c>
      <c r="C125">
        <v>280.24299999999999</v>
      </c>
      <c r="D125">
        <v>-78.084000000000003</v>
      </c>
      <c r="E125">
        <f t="shared" si="8"/>
        <v>290.91794393780521</v>
      </c>
      <c r="F125">
        <f t="shared" si="9"/>
        <v>-290.91794393780521</v>
      </c>
      <c r="G125">
        <f t="shared" si="7"/>
        <v>17.768287656673238</v>
      </c>
      <c r="H125">
        <v>-0.42899999999999999</v>
      </c>
      <c r="J125" t="s">
        <v>401</v>
      </c>
      <c r="K125">
        <v>314.67443207542431</v>
      </c>
      <c r="L125">
        <v>-2E-3</v>
      </c>
    </row>
    <row r="126" spans="1:12">
      <c r="A126" t="s">
        <v>341</v>
      </c>
      <c r="B126" t="s">
        <v>15</v>
      </c>
      <c r="C126">
        <v>280.95499999999998</v>
      </c>
      <c r="D126">
        <v>-78.338999999999999</v>
      </c>
      <c r="E126">
        <f t="shared" si="8"/>
        <v>291.67226632986552</v>
      </c>
      <c r="F126">
        <f t="shared" si="9"/>
        <v>-291.67226632986552</v>
      </c>
      <c r="G126">
        <f t="shared" si="7"/>
        <v>17.013965264612921</v>
      </c>
      <c r="H126">
        <v>-0.47199999999999998</v>
      </c>
      <c r="J126" t="s">
        <v>402</v>
      </c>
      <c r="K126">
        <v>315.82300908855797</v>
      </c>
      <c r="L126">
        <v>-0.53400000000000003</v>
      </c>
    </row>
    <row r="127" spans="1:12">
      <c r="A127" t="s">
        <v>340</v>
      </c>
      <c r="B127" t="s">
        <v>15</v>
      </c>
      <c r="C127">
        <v>281.60399999999998</v>
      </c>
      <c r="D127">
        <v>-78.603999999999999</v>
      </c>
      <c r="E127">
        <f t="shared" si="8"/>
        <v>292.36860575650047</v>
      </c>
      <c r="F127">
        <f t="shared" si="9"/>
        <v>-292.36860575650047</v>
      </c>
      <c r="G127">
        <f t="shared" si="7"/>
        <v>16.317625837977971</v>
      </c>
      <c r="H127">
        <v>-0.45200000000000001</v>
      </c>
      <c r="J127" t="s">
        <v>403</v>
      </c>
      <c r="K127">
        <v>316.80315397922504</v>
      </c>
      <c r="L127">
        <v>-0.98</v>
      </c>
    </row>
    <row r="128" spans="1:12">
      <c r="A128" t="s">
        <v>339</v>
      </c>
      <c r="B128" t="s">
        <v>15</v>
      </c>
      <c r="C128">
        <v>282.38900000000001</v>
      </c>
      <c r="D128">
        <v>-78.932000000000002</v>
      </c>
      <c r="E128">
        <f t="shared" si="8"/>
        <v>293.21290548848634</v>
      </c>
      <c r="F128">
        <f t="shared" si="9"/>
        <v>-293.21290548848634</v>
      </c>
      <c r="G128">
        <f t="shared" si="7"/>
        <v>15.473326105992101</v>
      </c>
      <c r="H128">
        <v>-0.47199999999999998</v>
      </c>
      <c r="J128" t="s">
        <v>404</v>
      </c>
      <c r="K128">
        <v>318.28732970875683</v>
      </c>
      <c r="L128">
        <v>-1.1180000000000001</v>
      </c>
    </row>
    <row r="129" spans="1:12">
      <c r="A129" t="s">
        <v>338</v>
      </c>
      <c r="B129" t="s">
        <v>15</v>
      </c>
      <c r="C129">
        <v>283.22500000000002</v>
      </c>
      <c r="D129">
        <v>-79.242000000000004</v>
      </c>
      <c r="E129">
        <f t="shared" si="8"/>
        <v>294.10150490774441</v>
      </c>
      <c r="F129">
        <f t="shared" si="9"/>
        <v>-294.10150490774441</v>
      </c>
      <c r="G129">
        <f t="shared" si="7"/>
        <v>14.584726686734029</v>
      </c>
      <c r="H129">
        <v>-0.40799999999999997</v>
      </c>
      <c r="J129" t="s">
        <v>405</v>
      </c>
      <c r="K129">
        <v>320.55811270068904</v>
      </c>
      <c r="L129">
        <v>-1.0009999999999999</v>
      </c>
    </row>
    <row r="130" spans="1:12">
      <c r="A130" t="s">
        <v>337</v>
      </c>
      <c r="B130" t="s">
        <v>15</v>
      </c>
      <c r="C130">
        <v>284.03899999999999</v>
      </c>
      <c r="D130">
        <v>-79.548000000000002</v>
      </c>
      <c r="E130">
        <f t="shared" si="8"/>
        <v>294.96785896941378</v>
      </c>
      <c r="F130">
        <f t="shared" si="9"/>
        <v>-294.96785896941378</v>
      </c>
      <c r="G130">
        <f t="shared" si="7"/>
        <v>13.71837262506466</v>
      </c>
      <c r="H130">
        <v>-0.48199999999999998</v>
      </c>
      <c r="J130" t="s">
        <v>406</v>
      </c>
      <c r="K130">
        <v>323.3882203715113</v>
      </c>
      <c r="L130">
        <v>-0.84899999999999998</v>
      </c>
    </row>
    <row r="131" spans="1:12">
      <c r="A131" t="s">
        <v>336</v>
      </c>
      <c r="B131" t="s">
        <v>15</v>
      </c>
      <c r="C131">
        <v>284.84800000000001</v>
      </c>
      <c r="D131">
        <v>-79.774000000000001</v>
      </c>
      <c r="E131">
        <f t="shared" si="8"/>
        <v>295.80783319580974</v>
      </c>
      <c r="F131">
        <f t="shared" si="9"/>
        <v>-295.80783319580974</v>
      </c>
      <c r="G131">
        <f t="shared" si="7"/>
        <v>12.878398398668708</v>
      </c>
      <c r="H131">
        <v>-0.45100000000000001</v>
      </c>
      <c r="J131" t="s">
        <v>407</v>
      </c>
      <c r="K131">
        <v>325.94975258528444</v>
      </c>
      <c r="L131">
        <v>-0.84799999999999998</v>
      </c>
    </row>
    <row r="132" spans="1:12">
      <c r="A132" t="s">
        <v>335</v>
      </c>
      <c r="B132" t="s">
        <v>15</v>
      </c>
      <c r="C132">
        <v>285.84300000000002</v>
      </c>
      <c r="D132">
        <v>-80.013000000000005</v>
      </c>
      <c r="E132">
        <f t="shared" si="8"/>
        <v>296.8304243469662</v>
      </c>
      <c r="F132">
        <f t="shared" si="9"/>
        <v>-296.8304243469662</v>
      </c>
      <c r="G132">
        <f t="shared" si="7"/>
        <v>11.855807247512246</v>
      </c>
      <c r="H132">
        <v>-0.44</v>
      </c>
      <c r="J132" t="s">
        <v>408</v>
      </c>
      <c r="K132">
        <v>328.0226342071673</v>
      </c>
      <c r="L132">
        <v>-0.85899999999999999</v>
      </c>
    </row>
    <row r="133" spans="1:12">
      <c r="A133" t="s">
        <v>334</v>
      </c>
      <c r="B133" t="s">
        <v>15</v>
      </c>
      <c r="C133">
        <v>286.82</v>
      </c>
      <c r="D133">
        <v>-80.376999999999995</v>
      </c>
      <c r="E133">
        <f t="shared" ref="E133:E164" si="10">SQRT(C133^2+D133^2)</f>
        <v>297.86939172899247</v>
      </c>
      <c r="F133">
        <f t="shared" ref="F133:F164" si="11">-E133</f>
        <v>-297.86939172899247</v>
      </c>
      <c r="G133">
        <f t="shared" si="7"/>
        <v>10.816839865485974</v>
      </c>
      <c r="H133">
        <v>-0.41899999999999998</v>
      </c>
      <c r="J133" t="s">
        <v>409</v>
      </c>
      <c r="K133">
        <v>329.9379033404847</v>
      </c>
      <c r="L133">
        <v>-0.76100000000000001</v>
      </c>
    </row>
    <row r="134" spans="1:12">
      <c r="A134" t="s">
        <v>333</v>
      </c>
      <c r="B134" t="s">
        <v>15</v>
      </c>
      <c r="C134">
        <v>287.85000000000002</v>
      </c>
      <c r="D134">
        <v>-80.664000000000001</v>
      </c>
      <c r="E134">
        <f t="shared" si="10"/>
        <v>298.93862814296853</v>
      </c>
      <c r="F134">
        <f t="shared" si="11"/>
        <v>-298.93862814296853</v>
      </c>
      <c r="G134">
        <f t="shared" ref="G134:G186" si="12">F134-MIN(F$5:F$186)</f>
        <v>9.7476034515099172</v>
      </c>
      <c r="H134">
        <v>-0.48</v>
      </c>
      <c r="J134" t="s">
        <v>410</v>
      </c>
      <c r="K134">
        <v>331.58359513266771</v>
      </c>
      <c r="L134">
        <v>-0.7</v>
      </c>
    </row>
    <row r="135" spans="1:12">
      <c r="A135" t="s">
        <v>332</v>
      </c>
      <c r="B135" t="s">
        <v>15</v>
      </c>
      <c r="C135">
        <v>288.26299999999998</v>
      </c>
      <c r="D135">
        <v>-80.709000000000003</v>
      </c>
      <c r="E135">
        <f t="shared" si="10"/>
        <v>299.34845890700689</v>
      </c>
      <c r="F135">
        <f t="shared" si="11"/>
        <v>-299.34845890700689</v>
      </c>
      <c r="G135">
        <f t="shared" si="12"/>
        <v>9.3377726874715563</v>
      </c>
      <c r="H135">
        <v>-0.438</v>
      </c>
      <c r="J135" t="s">
        <v>411</v>
      </c>
      <c r="K135">
        <v>332.81852450253007</v>
      </c>
      <c r="L135">
        <v>-0.56399999999999995</v>
      </c>
    </row>
    <row r="136" spans="1:12">
      <c r="A136" t="s">
        <v>331</v>
      </c>
      <c r="B136" t="s">
        <v>15</v>
      </c>
      <c r="C136">
        <v>288.923</v>
      </c>
      <c r="D136">
        <v>-80.835999999999999</v>
      </c>
      <c r="E136">
        <f t="shared" si="10"/>
        <v>300.01826415236786</v>
      </c>
      <c r="F136">
        <f t="shared" si="11"/>
        <v>-300.01826415236786</v>
      </c>
      <c r="G136">
        <f t="shared" si="12"/>
        <v>8.6679674421105801</v>
      </c>
      <c r="H136">
        <v>-0.36799999999999999</v>
      </c>
      <c r="J136" t="s">
        <v>412</v>
      </c>
      <c r="K136">
        <v>333.95271779656042</v>
      </c>
      <c r="L136">
        <v>-0.46100000000000002</v>
      </c>
    </row>
    <row r="137" spans="1:12">
      <c r="A137" t="s">
        <v>330</v>
      </c>
      <c r="B137" t="s">
        <v>15</v>
      </c>
      <c r="C137">
        <v>289.54899999999998</v>
      </c>
      <c r="D137">
        <v>-80.963999999999999</v>
      </c>
      <c r="E137">
        <f t="shared" si="10"/>
        <v>300.65560479891275</v>
      </c>
      <c r="F137">
        <f t="shared" si="11"/>
        <v>-300.65560479891275</v>
      </c>
      <c r="G137">
        <f t="shared" si="12"/>
        <v>8.0306267955656949</v>
      </c>
      <c r="H137">
        <v>-0.44500000000000001</v>
      </c>
      <c r="J137" t="s">
        <v>413</v>
      </c>
      <c r="K137">
        <v>334.91710853368886</v>
      </c>
      <c r="L137">
        <v>-0.373</v>
      </c>
    </row>
    <row r="138" spans="1:12">
      <c r="A138" t="s">
        <v>329</v>
      </c>
      <c r="B138" t="s">
        <v>15</v>
      </c>
      <c r="C138">
        <v>290.072</v>
      </c>
      <c r="D138">
        <v>-80.876999999999995</v>
      </c>
      <c r="E138">
        <f t="shared" si="10"/>
        <v>301.13593992248752</v>
      </c>
      <c r="F138">
        <f t="shared" si="11"/>
        <v>-301.13593992248752</v>
      </c>
      <c r="G138">
        <f t="shared" si="12"/>
        <v>7.5502916719909194</v>
      </c>
      <c r="H138">
        <v>-0.46200000000000002</v>
      </c>
      <c r="J138" t="s">
        <v>414</v>
      </c>
      <c r="K138">
        <v>336.94992386919728</v>
      </c>
      <c r="L138">
        <v>-0.34</v>
      </c>
    </row>
    <row r="139" spans="1:12">
      <c r="A139" t="s">
        <v>328</v>
      </c>
      <c r="B139" t="s">
        <v>15</v>
      </c>
      <c r="C139">
        <v>290.334</v>
      </c>
      <c r="D139">
        <v>-80.778000000000006</v>
      </c>
      <c r="E139">
        <f t="shared" si="10"/>
        <v>301.36177070093015</v>
      </c>
      <c r="F139">
        <f t="shared" si="11"/>
        <v>-301.36177070093015</v>
      </c>
      <c r="G139">
        <f t="shared" si="12"/>
        <v>7.3244608935482916</v>
      </c>
      <c r="H139">
        <v>-0.375</v>
      </c>
      <c r="J139" t="s">
        <v>415</v>
      </c>
      <c r="K139">
        <v>338.62629375206257</v>
      </c>
      <c r="L139">
        <v>-0.32800000000000001</v>
      </c>
    </row>
    <row r="140" spans="1:12">
      <c r="A140" t="s">
        <v>327</v>
      </c>
      <c r="B140" t="s">
        <v>15</v>
      </c>
      <c r="C140">
        <v>291.52499999999998</v>
      </c>
      <c r="D140">
        <v>-81.200999999999993</v>
      </c>
      <c r="E140">
        <f t="shared" si="10"/>
        <v>302.62258346990558</v>
      </c>
      <c r="F140">
        <f t="shared" si="11"/>
        <v>-302.62258346990558</v>
      </c>
      <c r="G140">
        <f t="shared" si="12"/>
        <v>6.0636481245728646</v>
      </c>
      <c r="H140">
        <v>-0.308</v>
      </c>
      <c r="J140" t="s">
        <v>416</v>
      </c>
      <c r="K140">
        <v>340.99958730074951</v>
      </c>
      <c r="L140">
        <v>-0.33500000000000002</v>
      </c>
    </row>
    <row r="141" spans="1:12">
      <c r="A141" t="s">
        <v>326</v>
      </c>
      <c r="B141" t="s">
        <v>15</v>
      </c>
      <c r="C141">
        <v>292.47000000000003</v>
      </c>
      <c r="D141">
        <v>-81.650999999999996</v>
      </c>
      <c r="E141">
        <f t="shared" si="10"/>
        <v>303.6537282843733</v>
      </c>
      <c r="F141">
        <f t="shared" si="11"/>
        <v>-303.6537282843733</v>
      </c>
      <c r="G141">
        <f t="shared" si="12"/>
        <v>5.0325033101051417</v>
      </c>
      <c r="H141">
        <v>-0.14000000000000001</v>
      </c>
      <c r="J141" t="s">
        <v>417</v>
      </c>
      <c r="K141">
        <v>342.97127797041327</v>
      </c>
      <c r="L141">
        <v>-0.47199999999999998</v>
      </c>
    </row>
    <row r="142" spans="1:12">
      <c r="A142" t="s">
        <v>325</v>
      </c>
      <c r="B142" t="s">
        <v>15</v>
      </c>
      <c r="C142">
        <v>293.69799999999998</v>
      </c>
      <c r="D142">
        <v>-82.061999999999998</v>
      </c>
      <c r="E142">
        <f t="shared" si="10"/>
        <v>304.94702334667898</v>
      </c>
      <c r="F142">
        <f t="shared" si="11"/>
        <v>-304.94702334667898</v>
      </c>
      <c r="G142">
        <f t="shared" si="12"/>
        <v>3.7392082477994677</v>
      </c>
      <c r="H142">
        <v>1.4999999999999999E-2</v>
      </c>
      <c r="J142" t="s">
        <v>418</v>
      </c>
      <c r="K142">
        <v>343.90593864891036</v>
      </c>
      <c r="L142">
        <v>-0.47599999999999998</v>
      </c>
    </row>
    <row r="143" spans="1:12">
      <c r="A143" t="s">
        <v>324</v>
      </c>
      <c r="B143" t="s">
        <v>15</v>
      </c>
      <c r="C143">
        <v>297.02999999999997</v>
      </c>
      <c r="D143">
        <v>-84.025999999999996</v>
      </c>
      <c r="E143">
        <f t="shared" si="10"/>
        <v>308.68623159447844</v>
      </c>
      <c r="F143">
        <f t="shared" si="11"/>
        <v>-308.68623159447844</v>
      </c>
      <c r="G143">
        <f t="shared" si="12"/>
        <v>0</v>
      </c>
      <c r="H143">
        <v>1.3240000000000001</v>
      </c>
      <c r="J143" t="s">
        <v>419</v>
      </c>
      <c r="K143">
        <v>344.78235793789651</v>
      </c>
      <c r="L143">
        <v>-0.55300000000000005</v>
      </c>
    </row>
    <row r="144" spans="1:12">
      <c r="A144" t="s">
        <v>323</v>
      </c>
      <c r="B144" t="s">
        <v>15</v>
      </c>
      <c r="C144">
        <v>148.84800000000001</v>
      </c>
      <c r="D144">
        <v>-28.975000000000001</v>
      </c>
      <c r="E144">
        <f t="shared" si="10"/>
        <v>151.64193921537671</v>
      </c>
      <c r="F144">
        <f t="shared" si="11"/>
        <v>-151.64193921537671</v>
      </c>
      <c r="G144">
        <f t="shared" si="12"/>
        <v>157.04429237910173</v>
      </c>
      <c r="H144">
        <v>-0.27</v>
      </c>
      <c r="J144" t="s">
        <v>420</v>
      </c>
      <c r="K144">
        <v>345.92188424083338</v>
      </c>
      <c r="L144">
        <v>-0.624</v>
      </c>
    </row>
    <row r="145" spans="1:12">
      <c r="A145" t="s">
        <v>322</v>
      </c>
      <c r="B145" t="s">
        <v>15</v>
      </c>
      <c r="C145">
        <v>147.96799999999999</v>
      </c>
      <c r="D145">
        <v>-28.655000000000001</v>
      </c>
      <c r="E145">
        <f t="shared" si="10"/>
        <v>150.71707948669916</v>
      </c>
      <c r="F145">
        <f t="shared" si="11"/>
        <v>-150.71707948669916</v>
      </c>
      <c r="G145">
        <f t="shared" si="12"/>
        <v>157.96915210777928</v>
      </c>
      <c r="H145">
        <v>-0.317</v>
      </c>
      <c r="J145" t="s">
        <v>421</v>
      </c>
      <c r="K145">
        <v>347.45006315174328</v>
      </c>
      <c r="L145">
        <v>-0.751</v>
      </c>
    </row>
    <row r="146" spans="1:12">
      <c r="A146" t="s">
        <v>321</v>
      </c>
      <c r="B146" t="s">
        <v>15</v>
      </c>
      <c r="C146">
        <v>146.82499999999999</v>
      </c>
      <c r="D146">
        <v>-28.315000000000001</v>
      </c>
      <c r="E146">
        <f t="shared" si="10"/>
        <v>149.53033086969344</v>
      </c>
      <c r="F146">
        <f t="shared" si="11"/>
        <v>-149.53033086969344</v>
      </c>
      <c r="G146">
        <f t="shared" si="12"/>
        <v>159.155900724785</v>
      </c>
      <c r="H146">
        <v>-0.34699999999999998</v>
      </c>
      <c r="J146" t="s">
        <v>422</v>
      </c>
      <c r="K146">
        <v>348.95109991662747</v>
      </c>
      <c r="L146">
        <v>-0.76400000000000001</v>
      </c>
    </row>
    <row r="147" spans="1:12">
      <c r="A147" t="s">
        <v>320</v>
      </c>
      <c r="B147" t="s">
        <v>15</v>
      </c>
      <c r="C147">
        <v>145.55500000000001</v>
      </c>
      <c r="D147">
        <v>-27.831</v>
      </c>
      <c r="E147">
        <f t="shared" si="10"/>
        <v>148.1918438578858</v>
      </c>
      <c r="F147">
        <f t="shared" si="11"/>
        <v>-148.1918438578858</v>
      </c>
      <c r="G147">
        <f t="shared" si="12"/>
        <v>160.49438773659264</v>
      </c>
      <c r="H147">
        <v>-0.31</v>
      </c>
      <c r="J147" t="s">
        <v>423</v>
      </c>
      <c r="K147">
        <v>349.85009346384146</v>
      </c>
      <c r="L147">
        <v>-0.73199999999999998</v>
      </c>
    </row>
    <row r="148" spans="1:12">
      <c r="A148" t="s">
        <v>319</v>
      </c>
      <c r="B148" t="s">
        <v>15</v>
      </c>
      <c r="C148">
        <v>144.35400000000001</v>
      </c>
      <c r="D148">
        <v>-27.466999999999999</v>
      </c>
      <c r="E148">
        <f t="shared" si="10"/>
        <v>146.94391244621195</v>
      </c>
      <c r="F148">
        <f t="shared" si="11"/>
        <v>-146.94391244621195</v>
      </c>
      <c r="G148">
        <f t="shared" si="12"/>
        <v>161.74231914826649</v>
      </c>
      <c r="H148">
        <v>-0.34499999999999997</v>
      </c>
      <c r="J148" t="s">
        <v>424</v>
      </c>
      <c r="K148">
        <v>350.86990559283947</v>
      </c>
      <c r="L148">
        <v>-0.53800000000000003</v>
      </c>
    </row>
    <row r="149" spans="1:12">
      <c r="A149" t="s">
        <v>318</v>
      </c>
      <c r="B149" t="s">
        <v>15</v>
      </c>
      <c r="C149">
        <v>143.09700000000001</v>
      </c>
      <c r="D149">
        <v>-27.012</v>
      </c>
      <c r="E149">
        <f t="shared" si="10"/>
        <v>145.62417228262623</v>
      </c>
      <c r="F149">
        <f t="shared" si="11"/>
        <v>-145.62417228262623</v>
      </c>
      <c r="G149">
        <f t="shared" si="12"/>
        <v>163.06205931185221</v>
      </c>
      <c r="H149">
        <v>-0.37</v>
      </c>
      <c r="J149" t="s">
        <v>425</v>
      </c>
      <c r="K149">
        <v>351.95264591320841</v>
      </c>
      <c r="L149">
        <v>-0.34699999999999998</v>
      </c>
    </row>
    <row r="150" spans="1:12">
      <c r="A150" t="s">
        <v>317</v>
      </c>
      <c r="B150" t="s">
        <v>15</v>
      </c>
      <c r="C150">
        <v>141.87799999999999</v>
      </c>
      <c r="D150">
        <v>-26.550999999999998</v>
      </c>
      <c r="E150">
        <f t="shared" si="10"/>
        <v>144.34099377862131</v>
      </c>
      <c r="F150">
        <f t="shared" si="11"/>
        <v>-144.34099377862131</v>
      </c>
      <c r="G150">
        <f t="shared" si="12"/>
        <v>164.34523781585713</v>
      </c>
      <c r="H150">
        <v>-0.41799999999999998</v>
      </c>
      <c r="J150" t="s">
        <v>426</v>
      </c>
      <c r="K150">
        <v>352.92011820870215</v>
      </c>
      <c r="L150">
        <v>-0.247</v>
      </c>
    </row>
    <row r="151" spans="1:12">
      <c r="A151" t="s">
        <v>316</v>
      </c>
      <c r="B151" t="s">
        <v>15</v>
      </c>
      <c r="C151">
        <v>140.523</v>
      </c>
      <c r="D151">
        <v>-26.138999999999999</v>
      </c>
      <c r="E151">
        <f t="shared" si="10"/>
        <v>142.93341404304314</v>
      </c>
      <c r="F151">
        <f t="shared" si="11"/>
        <v>-142.93341404304314</v>
      </c>
      <c r="G151">
        <f t="shared" si="12"/>
        <v>165.7528175514353</v>
      </c>
      <c r="H151">
        <v>-0.36799999999999999</v>
      </c>
      <c r="J151" t="s">
        <v>427</v>
      </c>
      <c r="K151">
        <v>354.95139637317561</v>
      </c>
      <c r="L151">
        <v>-0.219</v>
      </c>
    </row>
    <row r="152" spans="1:12">
      <c r="A152" t="s">
        <v>315</v>
      </c>
      <c r="B152" t="s">
        <v>15</v>
      </c>
      <c r="C152">
        <v>138.96</v>
      </c>
      <c r="D152">
        <v>-25.562000000000001</v>
      </c>
      <c r="E152">
        <f t="shared" si="10"/>
        <v>141.29153351846671</v>
      </c>
      <c r="F152">
        <f t="shared" si="11"/>
        <v>-141.29153351846671</v>
      </c>
      <c r="G152">
        <f t="shared" si="12"/>
        <v>167.39469807601174</v>
      </c>
      <c r="H152">
        <v>-0.434</v>
      </c>
      <c r="J152" t="s">
        <v>428</v>
      </c>
      <c r="K152">
        <v>356.84860099217315</v>
      </c>
      <c r="L152">
        <v>-0.17899999999999999</v>
      </c>
    </row>
    <row r="153" spans="1:12">
      <c r="A153" t="s">
        <v>314</v>
      </c>
      <c r="B153" t="s">
        <v>15</v>
      </c>
      <c r="C153">
        <v>137.864</v>
      </c>
      <c r="D153">
        <v>-25.199000000000002</v>
      </c>
      <c r="E153">
        <f t="shared" si="10"/>
        <v>140.14803636512357</v>
      </c>
      <c r="F153">
        <f t="shared" si="11"/>
        <v>-140.14803636512357</v>
      </c>
      <c r="G153">
        <f t="shared" si="12"/>
        <v>168.53819522935487</v>
      </c>
      <c r="H153">
        <v>-0.45400000000000001</v>
      </c>
      <c r="J153" t="s">
        <v>429</v>
      </c>
      <c r="K153">
        <v>359.02150689917903</v>
      </c>
      <c r="L153">
        <v>-8.2000000000000003E-2</v>
      </c>
    </row>
    <row r="154" spans="1:12">
      <c r="A154" t="s">
        <v>313</v>
      </c>
      <c r="B154" t="s">
        <v>15</v>
      </c>
      <c r="C154">
        <v>136.9</v>
      </c>
      <c r="D154">
        <v>-24.693000000000001</v>
      </c>
      <c r="E154">
        <f t="shared" si="10"/>
        <v>139.109145094778</v>
      </c>
      <c r="F154">
        <f t="shared" si="11"/>
        <v>-139.109145094778</v>
      </c>
      <c r="G154">
        <f t="shared" si="12"/>
        <v>169.57708649970044</v>
      </c>
      <c r="H154">
        <v>-0.5</v>
      </c>
      <c r="J154" t="s">
        <v>430</v>
      </c>
      <c r="K154">
        <v>361.05275441201906</v>
      </c>
      <c r="L154">
        <v>6.3E-2</v>
      </c>
    </row>
    <row r="155" spans="1:12">
      <c r="A155" t="s">
        <v>312</v>
      </c>
      <c r="B155" t="s">
        <v>15</v>
      </c>
      <c r="C155">
        <v>135.72900000000001</v>
      </c>
      <c r="D155">
        <v>-24.510999999999999</v>
      </c>
      <c r="E155">
        <f t="shared" si="10"/>
        <v>137.92443787088641</v>
      </c>
      <c r="F155">
        <f t="shared" si="11"/>
        <v>-137.92443787088641</v>
      </c>
      <c r="G155">
        <f t="shared" si="12"/>
        <v>170.76179372359204</v>
      </c>
      <c r="H155">
        <v>-0.496</v>
      </c>
      <c r="J155" t="s">
        <v>431</v>
      </c>
      <c r="K155">
        <v>363.81010411809564</v>
      </c>
      <c r="L155">
        <v>9.5000000000000001E-2</v>
      </c>
    </row>
    <row r="156" spans="1:12">
      <c r="A156" t="s">
        <v>311</v>
      </c>
      <c r="B156" t="s">
        <v>15</v>
      </c>
      <c r="C156">
        <v>134.477</v>
      </c>
      <c r="D156">
        <v>-24.013000000000002</v>
      </c>
      <c r="E156">
        <f t="shared" si="10"/>
        <v>136.60412767555746</v>
      </c>
      <c r="F156">
        <f t="shared" si="11"/>
        <v>-136.60412767555746</v>
      </c>
      <c r="G156">
        <f t="shared" si="12"/>
        <v>172.08210391892098</v>
      </c>
      <c r="H156">
        <v>-0.50600000000000001</v>
      </c>
      <c r="J156" t="s">
        <v>432</v>
      </c>
      <c r="K156">
        <v>367.05581518045238</v>
      </c>
      <c r="L156">
        <v>0.24399999999999999</v>
      </c>
    </row>
    <row r="157" spans="1:12">
      <c r="A157" t="s">
        <v>310</v>
      </c>
      <c r="B157" t="s">
        <v>15</v>
      </c>
      <c r="C157">
        <v>133.197</v>
      </c>
      <c r="D157">
        <v>-23.556000000000001</v>
      </c>
      <c r="E157">
        <f t="shared" si="10"/>
        <v>135.26391220499281</v>
      </c>
      <c r="F157">
        <f t="shared" si="11"/>
        <v>-135.26391220499281</v>
      </c>
      <c r="G157">
        <f t="shared" si="12"/>
        <v>173.42231938948564</v>
      </c>
      <c r="H157">
        <v>-0.51</v>
      </c>
      <c r="J157" t="s">
        <v>433</v>
      </c>
      <c r="K157">
        <v>370.91505306009839</v>
      </c>
      <c r="L157">
        <v>0.21199999999999999</v>
      </c>
    </row>
    <row r="158" spans="1:12">
      <c r="A158" t="s">
        <v>309</v>
      </c>
      <c r="B158" t="s">
        <v>15</v>
      </c>
      <c r="C158">
        <v>131.845</v>
      </c>
      <c r="D158">
        <v>-23.065000000000001</v>
      </c>
      <c r="E158">
        <f t="shared" si="10"/>
        <v>133.84729451879107</v>
      </c>
      <c r="F158">
        <f t="shared" si="11"/>
        <v>-133.84729451879107</v>
      </c>
      <c r="G158">
        <f t="shared" si="12"/>
        <v>174.83893707568737</v>
      </c>
      <c r="H158">
        <v>-0.53600000000000003</v>
      </c>
      <c r="J158" t="s">
        <v>434</v>
      </c>
      <c r="K158">
        <v>375.39890460343531</v>
      </c>
      <c r="L158">
        <v>0.26</v>
      </c>
    </row>
    <row r="159" spans="1:12">
      <c r="A159" t="s">
        <v>308</v>
      </c>
      <c r="B159" t="s">
        <v>15</v>
      </c>
      <c r="C159">
        <v>130.517</v>
      </c>
      <c r="D159">
        <v>-22.588999999999999</v>
      </c>
      <c r="E159">
        <f t="shared" si="10"/>
        <v>132.45735241956183</v>
      </c>
      <c r="F159">
        <f t="shared" si="11"/>
        <v>-132.45735241956183</v>
      </c>
      <c r="G159">
        <f t="shared" si="12"/>
        <v>176.22887917491661</v>
      </c>
      <c r="H159">
        <v>-0.57199999999999995</v>
      </c>
      <c r="J159" t="s">
        <v>435</v>
      </c>
      <c r="K159">
        <v>380.13404427618343</v>
      </c>
      <c r="L159">
        <v>0.22700000000000001</v>
      </c>
    </row>
    <row r="160" spans="1:12">
      <c r="A160" t="s">
        <v>307</v>
      </c>
      <c r="B160" t="s">
        <v>15</v>
      </c>
      <c r="C160">
        <v>129.185</v>
      </c>
      <c r="D160">
        <v>-22.239000000000001</v>
      </c>
      <c r="E160">
        <f t="shared" si="10"/>
        <v>131.08522932046921</v>
      </c>
      <c r="F160">
        <f t="shared" si="11"/>
        <v>-131.08522932046921</v>
      </c>
      <c r="G160">
        <f t="shared" si="12"/>
        <v>177.60100227400923</v>
      </c>
      <c r="H160">
        <v>-0.60099999999999998</v>
      </c>
      <c r="J160" t="s">
        <v>436</v>
      </c>
      <c r="K160">
        <v>388.23862045238764</v>
      </c>
      <c r="L160">
        <v>0.19800000000000001</v>
      </c>
    </row>
    <row r="161" spans="1:12">
      <c r="A161" t="s">
        <v>306</v>
      </c>
      <c r="B161" t="s">
        <v>15</v>
      </c>
      <c r="C161">
        <v>127.455</v>
      </c>
      <c r="D161">
        <v>-21.71</v>
      </c>
      <c r="E161">
        <f t="shared" si="10"/>
        <v>129.29076194763491</v>
      </c>
      <c r="F161">
        <f t="shared" si="11"/>
        <v>-129.29076194763491</v>
      </c>
      <c r="G161">
        <f t="shared" si="12"/>
        <v>179.39546964684354</v>
      </c>
      <c r="H161">
        <v>-0.62</v>
      </c>
      <c r="J161" t="s">
        <v>437</v>
      </c>
      <c r="K161">
        <v>392.21469080449856</v>
      </c>
      <c r="L161">
        <v>-0.125</v>
      </c>
    </row>
    <row r="162" spans="1:12">
      <c r="A162" t="s">
        <v>305</v>
      </c>
      <c r="B162" t="s">
        <v>15</v>
      </c>
      <c r="C162">
        <v>125.994</v>
      </c>
      <c r="D162">
        <v>-21.07</v>
      </c>
      <c r="E162">
        <f t="shared" si="10"/>
        <v>127.74362189949055</v>
      </c>
      <c r="F162">
        <f t="shared" si="11"/>
        <v>-127.74362189949055</v>
      </c>
      <c r="G162">
        <f t="shared" si="12"/>
        <v>180.94260969498788</v>
      </c>
      <c r="H162">
        <v>-0.59</v>
      </c>
      <c r="J162" t="s">
        <v>438</v>
      </c>
      <c r="K162">
        <v>394.35487832127109</v>
      </c>
      <c r="L162">
        <v>-0.19800000000000001</v>
      </c>
    </row>
    <row r="163" spans="1:12">
      <c r="A163" t="s">
        <v>304</v>
      </c>
      <c r="B163" t="s">
        <v>15</v>
      </c>
      <c r="C163">
        <v>124.643</v>
      </c>
      <c r="D163">
        <v>-20.506</v>
      </c>
      <c r="E163">
        <f t="shared" si="10"/>
        <v>126.31853975169282</v>
      </c>
      <c r="F163">
        <f t="shared" si="11"/>
        <v>-126.31853975169282</v>
      </c>
      <c r="G163">
        <f t="shared" si="12"/>
        <v>182.36769184278563</v>
      </c>
      <c r="H163">
        <v>-0.68</v>
      </c>
      <c r="J163" t="s">
        <v>439</v>
      </c>
      <c r="K163">
        <v>395.16520856576324</v>
      </c>
      <c r="L163">
        <v>-0.27900000000000003</v>
      </c>
    </row>
    <row r="164" spans="1:12">
      <c r="A164" t="s">
        <v>303</v>
      </c>
      <c r="B164" t="s">
        <v>15</v>
      </c>
      <c r="C164">
        <v>123.01600000000001</v>
      </c>
      <c r="D164">
        <v>-20.023</v>
      </c>
      <c r="E164">
        <f t="shared" si="10"/>
        <v>124.63489393023127</v>
      </c>
      <c r="F164">
        <f t="shared" si="11"/>
        <v>-124.63489393023127</v>
      </c>
      <c r="G164">
        <f t="shared" si="12"/>
        <v>184.05133766424717</v>
      </c>
      <c r="H164">
        <v>-0.66800000000000004</v>
      </c>
      <c r="J164" t="s">
        <v>440</v>
      </c>
      <c r="K164">
        <v>396.1145520919008</v>
      </c>
      <c r="L164">
        <v>-0.35299999999999998</v>
      </c>
    </row>
    <row r="165" spans="1:12">
      <c r="A165" t="s">
        <v>302</v>
      </c>
      <c r="B165" t="s">
        <v>15</v>
      </c>
      <c r="C165">
        <v>121.53100000000001</v>
      </c>
      <c r="D165">
        <v>-19.526</v>
      </c>
      <c r="E165">
        <f t="shared" ref="E165:E180" si="13">SQRT(C165^2+D165^2)</f>
        <v>123.08959597382713</v>
      </c>
      <c r="F165">
        <f t="shared" ref="F165:F181" si="14">-E165</f>
        <v>-123.08959597382713</v>
      </c>
      <c r="G165">
        <f t="shared" si="12"/>
        <v>185.59663562065131</v>
      </c>
      <c r="H165">
        <v>-0.68200000000000005</v>
      </c>
      <c r="J165" t="s">
        <v>441</v>
      </c>
      <c r="K165">
        <v>397.21044843936221</v>
      </c>
      <c r="L165">
        <v>-0.39</v>
      </c>
    </row>
    <row r="166" spans="1:12">
      <c r="A166" t="s">
        <v>301</v>
      </c>
      <c r="B166" t="s">
        <v>15</v>
      </c>
      <c r="C166">
        <v>120.345</v>
      </c>
      <c r="D166">
        <v>-19.34</v>
      </c>
      <c r="E166">
        <f t="shared" si="13"/>
        <v>121.88910790140355</v>
      </c>
      <c r="F166">
        <f t="shared" si="14"/>
        <v>-121.88910790140355</v>
      </c>
      <c r="G166">
        <f t="shared" si="12"/>
        <v>186.79712369307489</v>
      </c>
      <c r="H166">
        <v>-0.66800000000000004</v>
      </c>
      <c r="J166" t="s">
        <v>442</v>
      </c>
      <c r="K166">
        <v>398.5325931012195</v>
      </c>
      <c r="L166">
        <v>-0.42499999999999999</v>
      </c>
    </row>
    <row r="167" spans="1:12">
      <c r="A167" t="s">
        <v>300</v>
      </c>
      <c r="B167" t="s">
        <v>15</v>
      </c>
      <c r="C167">
        <v>119.134</v>
      </c>
      <c r="D167">
        <v>-19.018999999999998</v>
      </c>
      <c r="E167">
        <f t="shared" si="13"/>
        <v>120.64258086181678</v>
      </c>
      <c r="F167">
        <f t="shared" si="14"/>
        <v>-120.64258086181678</v>
      </c>
      <c r="G167">
        <f t="shared" si="12"/>
        <v>188.04365073266166</v>
      </c>
      <c r="H167">
        <v>-0.67500000000000004</v>
      </c>
      <c r="J167" t="s">
        <v>443</v>
      </c>
      <c r="K167">
        <v>399.56826600172531</v>
      </c>
      <c r="L167">
        <v>-0.46800000000000003</v>
      </c>
    </row>
    <row r="168" spans="1:12">
      <c r="A168" t="s">
        <v>299</v>
      </c>
      <c r="B168" t="s">
        <v>15</v>
      </c>
      <c r="C168">
        <v>117.82599999999999</v>
      </c>
      <c r="D168">
        <v>-18.777999999999999</v>
      </c>
      <c r="E168">
        <f t="shared" si="13"/>
        <v>119.31294799811124</v>
      </c>
      <c r="F168">
        <f t="shared" si="14"/>
        <v>-119.31294799811124</v>
      </c>
      <c r="G168">
        <f t="shared" si="12"/>
        <v>189.3732835963672</v>
      </c>
      <c r="H168">
        <v>-0.67300000000000004</v>
      </c>
      <c r="J168" t="s">
        <v>444</v>
      </c>
      <c r="K168">
        <v>399.64373860187175</v>
      </c>
      <c r="L168">
        <v>-0.46899999999999997</v>
      </c>
    </row>
    <row r="169" spans="1:12">
      <c r="A169" t="s">
        <v>298</v>
      </c>
      <c r="B169" t="s">
        <v>15</v>
      </c>
      <c r="C169">
        <v>116.80500000000001</v>
      </c>
      <c r="D169">
        <v>-18.567</v>
      </c>
      <c r="E169">
        <f t="shared" si="13"/>
        <v>118.27147379651613</v>
      </c>
      <c r="F169">
        <f t="shared" si="14"/>
        <v>-118.27147379651613</v>
      </c>
      <c r="G169">
        <f t="shared" si="12"/>
        <v>190.4147577979623</v>
      </c>
      <c r="H169">
        <v>-0.67300000000000004</v>
      </c>
      <c r="J169" t="s">
        <v>445</v>
      </c>
      <c r="K169">
        <v>400.64433677286934</v>
      </c>
      <c r="L169">
        <v>-0.41299999999999998</v>
      </c>
    </row>
    <row r="170" spans="1:12">
      <c r="A170" t="s">
        <v>297</v>
      </c>
      <c r="B170" t="s">
        <v>15</v>
      </c>
      <c r="C170">
        <v>115.65600000000001</v>
      </c>
      <c r="D170">
        <v>-17.875</v>
      </c>
      <c r="E170">
        <f t="shared" si="13"/>
        <v>117.02916713794045</v>
      </c>
      <c r="F170">
        <f t="shared" si="14"/>
        <v>-117.02916713794045</v>
      </c>
      <c r="G170">
        <f t="shared" si="12"/>
        <v>191.657064456538</v>
      </c>
      <c r="H170">
        <v>-0.71499999999999997</v>
      </c>
      <c r="J170" t="s">
        <v>446</v>
      </c>
      <c r="K170">
        <v>402.22278780647503</v>
      </c>
      <c r="L170">
        <v>3.4000000000000002E-2</v>
      </c>
    </row>
    <row r="171" spans="1:12">
      <c r="A171" t="s">
        <v>296</v>
      </c>
      <c r="B171" t="s">
        <v>15</v>
      </c>
      <c r="C171">
        <v>114.316</v>
      </c>
      <c r="D171">
        <v>-17.242000000000001</v>
      </c>
      <c r="E171">
        <f t="shared" si="13"/>
        <v>115.60897205667042</v>
      </c>
      <c r="F171">
        <f t="shared" si="14"/>
        <v>-115.60897205667042</v>
      </c>
      <c r="G171">
        <f t="shared" si="12"/>
        <v>193.077259537808</v>
      </c>
      <c r="H171">
        <v>-0.81</v>
      </c>
      <c r="J171" t="s">
        <v>447</v>
      </c>
      <c r="K171">
        <v>403.18772179436894</v>
      </c>
      <c r="L171">
        <v>-1.6E-2</v>
      </c>
    </row>
    <row r="172" spans="1:12">
      <c r="A172" t="s">
        <v>295</v>
      </c>
      <c r="B172" t="s">
        <v>15</v>
      </c>
      <c r="C172">
        <v>113.32299999999999</v>
      </c>
      <c r="D172">
        <v>-16.556000000000001</v>
      </c>
      <c r="E172">
        <f t="shared" si="13"/>
        <v>114.52599471299081</v>
      </c>
      <c r="F172">
        <f t="shared" si="14"/>
        <v>-114.52599471299081</v>
      </c>
      <c r="G172">
        <f t="shared" si="12"/>
        <v>194.16023688148763</v>
      </c>
      <c r="H172">
        <v>-0.86</v>
      </c>
      <c r="J172" t="s">
        <v>448</v>
      </c>
      <c r="K172">
        <v>405.22231231044702</v>
      </c>
      <c r="L172">
        <v>4.4999999999999998E-2</v>
      </c>
    </row>
    <row r="173" spans="1:12">
      <c r="A173" t="s">
        <v>294</v>
      </c>
      <c r="B173" t="s">
        <v>15</v>
      </c>
      <c r="C173">
        <v>112.267</v>
      </c>
      <c r="D173">
        <v>-16.033000000000001</v>
      </c>
      <c r="E173">
        <f t="shared" si="13"/>
        <v>113.40606852369056</v>
      </c>
      <c r="F173">
        <f t="shared" si="14"/>
        <v>-113.40606852369056</v>
      </c>
      <c r="G173">
        <f t="shared" si="12"/>
        <v>195.28016307078786</v>
      </c>
      <c r="H173">
        <v>-0.97599999999999998</v>
      </c>
      <c r="J173" t="s">
        <v>449</v>
      </c>
      <c r="K173">
        <v>409.3022895027467</v>
      </c>
      <c r="L173">
        <v>-0.09</v>
      </c>
    </row>
    <row r="174" spans="1:12">
      <c r="A174" t="s">
        <v>293</v>
      </c>
      <c r="B174" t="s">
        <v>15</v>
      </c>
      <c r="C174">
        <v>111.277</v>
      </c>
      <c r="D174">
        <v>-15.534000000000001</v>
      </c>
      <c r="E174">
        <f t="shared" si="13"/>
        <v>112.35602291377174</v>
      </c>
      <c r="F174">
        <f t="shared" si="14"/>
        <v>-112.35602291377174</v>
      </c>
      <c r="G174">
        <f t="shared" si="12"/>
        <v>196.3302086807067</v>
      </c>
      <c r="H174">
        <v>-1.0289999999999999</v>
      </c>
      <c r="J174" t="s">
        <v>450</v>
      </c>
      <c r="K174">
        <v>411.19090572205175</v>
      </c>
      <c r="L174">
        <v>-7.9000000000000001E-2</v>
      </c>
    </row>
    <row r="175" spans="1:12">
      <c r="A175" t="s">
        <v>292</v>
      </c>
      <c r="B175" t="s">
        <v>15</v>
      </c>
      <c r="C175">
        <v>110.35299999999999</v>
      </c>
      <c r="D175">
        <v>-14.901</v>
      </c>
      <c r="E175">
        <f t="shared" si="13"/>
        <v>111.35449883143474</v>
      </c>
      <c r="F175">
        <f t="shared" si="14"/>
        <v>-111.35449883143474</v>
      </c>
      <c r="G175">
        <f t="shared" si="12"/>
        <v>197.3317327630437</v>
      </c>
      <c r="H175">
        <v>-1.091</v>
      </c>
      <c r="J175" t="s">
        <v>451</v>
      </c>
      <c r="K175">
        <v>413.32132208519289</v>
      </c>
      <c r="L175">
        <v>-7.3999999999999996E-2</v>
      </c>
    </row>
    <row r="176" spans="1:12">
      <c r="A176" t="s">
        <v>291</v>
      </c>
      <c r="B176" t="s">
        <v>15</v>
      </c>
      <c r="C176">
        <v>109.36</v>
      </c>
      <c r="D176">
        <v>-15.09</v>
      </c>
      <c r="E176">
        <f t="shared" si="13"/>
        <v>110.39618516959723</v>
      </c>
      <c r="F176">
        <f t="shared" si="14"/>
        <v>-110.39618516959723</v>
      </c>
      <c r="G176">
        <f t="shared" si="12"/>
        <v>198.29004642488121</v>
      </c>
      <c r="H176">
        <v>-1.1140000000000001</v>
      </c>
      <c r="J176" t="s">
        <v>452</v>
      </c>
      <c r="K176">
        <v>414.28901005224441</v>
      </c>
      <c r="L176">
        <v>-9.2999999999999999E-2</v>
      </c>
    </row>
    <row r="177" spans="1:12">
      <c r="A177" t="s">
        <v>290</v>
      </c>
      <c r="B177" t="s">
        <v>15</v>
      </c>
      <c r="C177">
        <v>107.681</v>
      </c>
      <c r="D177">
        <v>-14.75</v>
      </c>
      <c r="E177">
        <f t="shared" si="13"/>
        <v>108.68652290417612</v>
      </c>
      <c r="F177">
        <f t="shared" si="14"/>
        <v>-108.68652290417612</v>
      </c>
      <c r="G177">
        <f t="shared" si="12"/>
        <v>199.99970869030233</v>
      </c>
      <c r="H177">
        <v>-1.097</v>
      </c>
      <c r="J177" t="s">
        <v>454</v>
      </c>
      <c r="K177">
        <v>415.47068569244158</v>
      </c>
      <c r="L177">
        <v>-0.30399999999999999</v>
      </c>
    </row>
    <row r="178" spans="1:12">
      <c r="A178" t="s">
        <v>289</v>
      </c>
      <c r="B178" t="s">
        <v>15</v>
      </c>
      <c r="C178">
        <v>106.57599999999999</v>
      </c>
      <c r="D178">
        <v>-14.673999999999999</v>
      </c>
      <c r="E178">
        <f t="shared" si="13"/>
        <v>107.58145775178917</v>
      </c>
      <c r="F178">
        <f t="shared" si="14"/>
        <v>-107.58145775178917</v>
      </c>
      <c r="G178">
        <f t="shared" si="12"/>
        <v>201.10477384268927</v>
      </c>
      <c r="H178">
        <v>-1.1819999999999999</v>
      </c>
      <c r="J178" t="s">
        <v>453</v>
      </c>
      <c r="K178">
        <v>415.47280097939688</v>
      </c>
      <c r="L178">
        <v>-0.309</v>
      </c>
    </row>
    <row r="179" spans="1:12">
      <c r="A179" t="s">
        <v>288</v>
      </c>
      <c r="B179" t="s">
        <v>15</v>
      </c>
      <c r="C179">
        <v>80.801000000000002</v>
      </c>
      <c r="D179">
        <v>-14.948</v>
      </c>
      <c r="E179">
        <f t="shared" si="13"/>
        <v>82.172040895915444</v>
      </c>
      <c r="F179">
        <f t="shared" si="14"/>
        <v>-82.172040895915444</v>
      </c>
      <c r="G179">
        <f t="shared" si="12"/>
        <v>226.514190698563</v>
      </c>
      <c r="H179">
        <v>-0.58799999999999997</v>
      </c>
      <c r="J179" t="s">
        <v>455</v>
      </c>
      <c r="K179">
        <v>415.9881366148461</v>
      </c>
      <c r="L179">
        <v>-0.55300000000000005</v>
      </c>
    </row>
    <row r="180" spans="1:12">
      <c r="A180" t="s">
        <v>287</v>
      </c>
      <c r="B180" t="s">
        <v>15</v>
      </c>
      <c r="C180">
        <v>81.564999999999998</v>
      </c>
      <c r="D180">
        <v>-15.43</v>
      </c>
      <c r="E180">
        <f t="shared" si="13"/>
        <v>83.011650537740778</v>
      </c>
      <c r="F180">
        <f t="shared" si="14"/>
        <v>-83.011650537740778</v>
      </c>
      <c r="G180">
        <f t="shared" si="12"/>
        <v>225.67458105673768</v>
      </c>
      <c r="H180">
        <v>-0.71</v>
      </c>
      <c r="J180" t="s">
        <v>456</v>
      </c>
      <c r="K180">
        <v>416.8091872791988</v>
      </c>
      <c r="L180">
        <v>-0.55300000000000005</v>
      </c>
    </row>
    <row r="181" spans="1:12">
      <c r="A181" t="s">
        <v>286</v>
      </c>
      <c r="B181" t="s">
        <v>15</v>
      </c>
      <c r="C181">
        <v>82.572000000000003</v>
      </c>
      <c r="D181">
        <v>-16.035</v>
      </c>
      <c r="E181">
        <f t="shared" ref="E181:E186" si="15">SQRT(C181^2+D181^2)</f>
        <v>84.114543385790313</v>
      </c>
      <c r="F181">
        <f t="shared" si="14"/>
        <v>-84.114543385790313</v>
      </c>
      <c r="G181">
        <f t="shared" si="12"/>
        <v>224.57168820868813</v>
      </c>
      <c r="H181">
        <v>-0.875</v>
      </c>
      <c r="J181" t="s">
        <v>457</v>
      </c>
      <c r="K181">
        <v>417.31972577099839</v>
      </c>
      <c r="L181">
        <v>-0.41799999999999998</v>
      </c>
    </row>
    <row r="182" spans="1:12">
      <c r="A182" t="s">
        <v>285</v>
      </c>
      <c r="B182" t="s">
        <v>15</v>
      </c>
      <c r="C182">
        <v>84.557000000000002</v>
      </c>
      <c r="D182">
        <v>-16.398</v>
      </c>
      <c r="E182">
        <f t="shared" si="15"/>
        <v>86.132343826230567</v>
      </c>
      <c r="F182">
        <f t="shared" ref="F182:F186" si="16">-E182</f>
        <v>-86.132343826230567</v>
      </c>
      <c r="G182">
        <f t="shared" si="12"/>
        <v>222.55388776824788</v>
      </c>
      <c r="H182">
        <v>-0.96399999999999997</v>
      </c>
      <c r="J182" t="s">
        <v>458</v>
      </c>
      <c r="K182">
        <v>417.92047057200784</v>
      </c>
      <c r="L182">
        <v>-0.25900000000000001</v>
      </c>
    </row>
    <row r="183" spans="1:12">
      <c r="A183" t="s">
        <v>284</v>
      </c>
      <c r="B183" t="s">
        <v>15</v>
      </c>
      <c r="C183">
        <v>86.343999999999994</v>
      </c>
      <c r="D183">
        <v>-16.259</v>
      </c>
      <c r="E183">
        <f t="shared" si="15"/>
        <v>87.861489954359413</v>
      </c>
      <c r="F183">
        <f t="shared" si="16"/>
        <v>-87.861489954359413</v>
      </c>
      <c r="G183">
        <f t="shared" si="12"/>
        <v>220.82474164011904</v>
      </c>
      <c r="H183">
        <v>-1.004</v>
      </c>
      <c r="J183" t="s">
        <v>459</v>
      </c>
      <c r="K183">
        <v>419.62074669235051</v>
      </c>
      <c r="L183">
        <v>0.371</v>
      </c>
    </row>
    <row r="184" spans="1:12">
      <c r="A184" t="s">
        <v>283</v>
      </c>
      <c r="B184" t="s">
        <v>15</v>
      </c>
      <c r="C184">
        <v>89.322999999999993</v>
      </c>
      <c r="D184">
        <v>-16.039000000000001</v>
      </c>
      <c r="E184">
        <f t="shared" si="15"/>
        <v>90.75157216269038</v>
      </c>
      <c r="F184">
        <f t="shared" si="16"/>
        <v>-90.75157216269038</v>
      </c>
      <c r="G184">
        <f t="shared" si="12"/>
        <v>217.93465943178808</v>
      </c>
      <c r="H184">
        <v>-1.073</v>
      </c>
      <c r="J184" t="s">
        <v>460</v>
      </c>
      <c r="K184">
        <v>420.45498534077376</v>
      </c>
      <c r="L184">
        <v>0.55200000000000005</v>
      </c>
    </row>
    <row r="185" spans="1:12">
      <c r="A185" t="s">
        <v>282</v>
      </c>
      <c r="B185" t="s">
        <v>15</v>
      </c>
      <c r="C185">
        <v>90.721000000000004</v>
      </c>
      <c r="D185">
        <v>-16.413</v>
      </c>
      <c r="E185">
        <f t="shared" si="15"/>
        <v>92.193743876686128</v>
      </c>
      <c r="F185">
        <f t="shared" si="16"/>
        <v>-92.193743876686128</v>
      </c>
      <c r="G185">
        <f t="shared" si="12"/>
        <v>216.4924877177923</v>
      </c>
      <c r="H185">
        <v>-1.1180000000000001</v>
      </c>
      <c r="J185" t="s">
        <v>461</v>
      </c>
      <c r="K185">
        <v>422.40540978355966</v>
      </c>
      <c r="L185">
        <v>0.74</v>
      </c>
    </row>
    <row r="186" spans="1:12">
      <c r="A186" t="s">
        <v>281</v>
      </c>
      <c r="B186" t="s">
        <v>15</v>
      </c>
      <c r="C186">
        <v>91.23</v>
      </c>
      <c r="D186">
        <v>-16.864000000000001</v>
      </c>
      <c r="E186">
        <f t="shared" si="15"/>
        <v>92.775575428018783</v>
      </c>
      <c r="F186">
        <f t="shared" si="16"/>
        <v>-92.775575428018783</v>
      </c>
      <c r="G186">
        <f t="shared" si="12"/>
        <v>215.91065616645966</v>
      </c>
      <c r="H186">
        <v>-1.2689999999999999</v>
      </c>
      <c r="J186" t="s">
        <v>462</v>
      </c>
      <c r="K186">
        <v>423.77084090432493</v>
      </c>
      <c r="L186">
        <v>0.69</v>
      </c>
    </row>
  </sheetData>
  <sortState ref="J5:L186">
    <sortCondition ref="K5:K186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56"/>
  <sheetViews>
    <sheetView topLeftCell="A17" workbookViewId="0">
      <selection activeCell="Q19" sqref="Q19"/>
    </sheetView>
  </sheetViews>
  <sheetFormatPr defaultRowHeight="15"/>
  <sheetData>
    <row r="1" spans="1:15">
      <c r="A1" t="s">
        <v>0</v>
      </c>
      <c r="B1" t="s">
        <v>227</v>
      </c>
    </row>
    <row r="2" spans="1:15">
      <c r="A2" t="s">
        <v>2</v>
      </c>
      <c r="B2" s="1">
        <v>40366</v>
      </c>
    </row>
    <row r="4" spans="1:15">
      <c r="A4" t="s">
        <v>3</v>
      </c>
      <c r="B4" t="s">
        <v>4</v>
      </c>
      <c r="C4" t="s">
        <v>5</v>
      </c>
      <c r="D4" t="s">
        <v>6</v>
      </c>
      <c r="E4" t="s">
        <v>228</v>
      </c>
      <c r="F4" t="s">
        <v>9</v>
      </c>
      <c r="G4" t="s">
        <v>8</v>
      </c>
      <c r="H4" t="s">
        <v>10</v>
      </c>
      <c r="I4" t="s">
        <v>11</v>
      </c>
      <c r="J4" t="s">
        <v>12</v>
      </c>
      <c r="K4" t="s">
        <v>13</v>
      </c>
      <c r="M4" t="s">
        <v>185</v>
      </c>
      <c r="N4" t="s">
        <v>186</v>
      </c>
      <c r="O4" t="s">
        <v>187</v>
      </c>
    </row>
    <row r="5" spans="1:15">
      <c r="A5" t="s">
        <v>14</v>
      </c>
      <c r="B5" t="s">
        <v>15</v>
      </c>
      <c r="C5">
        <v>2.1349999999999998</v>
      </c>
      <c r="D5">
        <v>1.9370000000000001</v>
      </c>
      <c r="E5">
        <f t="shared" ref="E5:E36" si="0">SQRT(C5^2+D5^2)</f>
        <v>2.8827407098107174</v>
      </c>
      <c r="F5">
        <f>E5</f>
        <v>2.8827407098107174</v>
      </c>
      <c r="G5">
        <f>F5</f>
        <v>2.8827407098107174</v>
      </c>
      <c r="H5">
        <f t="shared" ref="H5:H36" si="1">G5-MIN(G$5:G$56)</f>
        <v>33.713448778228475</v>
      </c>
      <c r="I5">
        <v>-0.36499999999999999</v>
      </c>
      <c r="J5">
        <f t="shared" ref="J5:J51" si="2">I5</f>
        <v>-0.36499999999999999</v>
      </c>
      <c r="K5">
        <f t="shared" ref="K5:K36" si="3">J5-J$5</f>
        <v>0</v>
      </c>
      <c r="M5" t="s">
        <v>208</v>
      </c>
      <c r="N5">
        <v>0</v>
      </c>
      <c r="O5">
        <v>6.7960000000000003</v>
      </c>
    </row>
    <row r="6" spans="1:15">
      <c r="A6" t="s">
        <v>50</v>
      </c>
      <c r="B6" t="s">
        <v>15</v>
      </c>
      <c r="C6">
        <v>1.2869999999999999</v>
      </c>
      <c r="D6">
        <v>1.196</v>
      </c>
      <c r="E6">
        <f t="shared" si="0"/>
        <v>1.7569248703345286</v>
      </c>
      <c r="F6">
        <f>E6</f>
        <v>1.7569248703345286</v>
      </c>
      <c r="G6">
        <f>F6</f>
        <v>1.7569248703345286</v>
      </c>
      <c r="H6">
        <f t="shared" si="1"/>
        <v>32.587632938752286</v>
      </c>
      <c r="I6">
        <v>-0.17899999999999999</v>
      </c>
      <c r="J6">
        <f t="shared" si="2"/>
        <v>-0.17899999999999999</v>
      </c>
      <c r="K6">
        <f t="shared" si="3"/>
        <v>0.186</v>
      </c>
      <c r="M6" t="s">
        <v>209</v>
      </c>
      <c r="N6">
        <v>2.4304901467186362</v>
      </c>
      <c r="O6">
        <v>5.9370000000000003</v>
      </c>
    </row>
    <row r="7" spans="1:15">
      <c r="A7" t="s">
        <v>52</v>
      </c>
      <c r="B7" t="s">
        <v>15</v>
      </c>
      <c r="C7">
        <v>-1.274</v>
      </c>
      <c r="D7">
        <v>-0.45400000000000001</v>
      </c>
      <c r="E7">
        <f t="shared" si="0"/>
        <v>1.3524762474808938</v>
      </c>
      <c r="F7">
        <f t="shared" ref="F7:F30" si="4">-E7</f>
        <v>-1.3524762474808938</v>
      </c>
      <c r="G7">
        <f t="shared" ref="G7:G51" si="5">F7</f>
        <v>-1.3524762474808938</v>
      </c>
      <c r="H7">
        <f t="shared" si="1"/>
        <v>29.478231820936866</v>
      </c>
      <c r="I7">
        <v>-6.4000000000000001E-2</v>
      </c>
      <c r="J7">
        <f t="shared" si="2"/>
        <v>-6.4000000000000001E-2</v>
      </c>
      <c r="K7">
        <f t="shared" si="3"/>
        <v>0.30099999999999999</v>
      </c>
      <c r="M7" t="s">
        <v>210</v>
      </c>
      <c r="N7">
        <v>4.2200069126796791</v>
      </c>
      <c r="O7">
        <v>4.8970000000000002</v>
      </c>
    </row>
    <row r="8" spans="1:15">
      <c r="A8" t="s">
        <v>57</v>
      </c>
      <c r="B8" t="s">
        <v>15</v>
      </c>
      <c r="C8">
        <v>-2.1850000000000001</v>
      </c>
      <c r="D8">
        <v>-1.7669999999999999</v>
      </c>
      <c r="E8">
        <f t="shared" si="0"/>
        <v>2.8100736645148645</v>
      </c>
      <c r="F8">
        <f t="shared" si="4"/>
        <v>-2.8100736645148645</v>
      </c>
      <c r="G8">
        <f t="shared" si="5"/>
        <v>-2.8100736645148645</v>
      </c>
      <c r="H8">
        <f t="shared" si="1"/>
        <v>28.020634403902896</v>
      </c>
      <c r="I8">
        <v>6.4000000000000001E-2</v>
      </c>
      <c r="J8">
        <f t="shared" si="2"/>
        <v>6.4000000000000001E-2</v>
      </c>
      <c r="K8">
        <f t="shared" si="3"/>
        <v>0.42899999999999999</v>
      </c>
      <c r="M8" t="s">
        <v>211</v>
      </c>
      <c r="N8">
        <v>7.6803542914233383</v>
      </c>
      <c r="O8">
        <v>2.1029999999999998</v>
      </c>
    </row>
    <row r="9" spans="1:15">
      <c r="A9" t="s">
        <v>58</v>
      </c>
      <c r="B9" t="s">
        <v>15</v>
      </c>
      <c r="C9">
        <v>-2.6720000000000002</v>
      </c>
      <c r="D9">
        <v>-2.496</v>
      </c>
      <c r="E9">
        <f t="shared" si="0"/>
        <v>3.6564463622484609</v>
      </c>
      <c r="F9">
        <f t="shared" si="4"/>
        <v>-3.6564463622484609</v>
      </c>
      <c r="G9">
        <f t="shared" si="5"/>
        <v>-3.6564463622484609</v>
      </c>
      <c r="H9">
        <f t="shared" si="1"/>
        <v>27.1742617061693</v>
      </c>
      <c r="I9">
        <v>0.317</v>
      </c>
      <c r="J9">
        <f t="shared" si="2"/>
        <v>0.317</v>
      </c>
      <c r="K9">
        <f t="shared" si="3"/>
        <v>0.68199999999999994</v>
      </c>
      <c r="M9" t="s">
        <v>212</v>
      </c>
      <c r="N9">
        <v>11.313432720664938</v>
      </c>
      <c r="O9">
        <v>-0.46399999999999997</v>
      </c>
    </row>
    <row r="10" spans="1:15">
      <c r="A10" t="s">
        <v>59</v>
      </c>
      <c r="B10" t="s">
        <v>15</v>
      </c>
      <c r="C10">
        <v>-3.012</v>
      </c>
      <c r="D10">
        <v>-2.7890000000000001</v>
      </c>
      <c r="E10">
        <f t="shared" si="0"/>
        <v>4.1049561508011267</v>
      </c>
      <c r="F10">
        <f t="shared" si="4"/>
        <v>-4.1049561508011267</v>
      </c>
      <c r="G10">
        <f t="shared" si="5"/>
        <v>-4.1049561508011267</v>
      </c>
      <c r="H10">
        <f t="shared" si="1"/>
        <v>26.725751917616634</v>
      </c>
      <c r="I10">
        <v>0.28499999999999998</v>
      </c>
      <c r="J10">
        <f t="shared" si="2"/>
        <v>0.28499999999999998</v>
      </c>
      <c r="K10">
        <f t="shared" si="3"/>
        <v>0.64999999999999991</v>
      </c>
      <c r="M10" t="s">
        <v>213</v>
      </c>
      <c r="N10">
        <v>12.746480575931386</v>
      </c>
      <c r="O10">
        <v>-0.83000000000000007</v>
      </c>
    </row>
    <row r="11" spans="1:15">
      <c r="A11" t="s">
        <v>60</v>
      </c>
      <c r="B11" t="s">
        <v>15</v>
      </c>
      <c r="C11">
        <v>-3.3719999999999999</v>
      </c>
      <c r="D11">
        <v>-3.0470000000000002</v>
      </c>
      <c r="E11">
        <f t="shared" si="0"/>
        <v>4.5447324453701343</v>
      </c>
      <c r="F11">
        <f t="shared" si="4"/>
        <v>-4.5447324453701343</v>
      </c>
      <c r="G11">
        <f t="shared" si="5"/>
        <v>-4.5447324453701343</v>
      </c>
      <c r="H11">
        <f t="shared" si="1"/>
        <v>26.285975623047626</v>
      </c>
      <c r="I11">
        <v>0.13900000000000001</v>
      </c>
      <c r="J11">
        <f t="shared" si="2"/>
        <v>0.13900000000000001</v>
      </c>
      <c r="K11">
        <f t="shared" si="3"/>
        <v>0.504</v>
      </c>
      <c r="M11" t="s">
        <v>214</v>
      </c>
      <c r="N11">
        <v>13.793662520553543</v>
      </c>
      <c r="O11">
        <v>-0.73399999999999999</v>
      </c>
    </row>
    <row r="12" spans="1:15">
      <c r="A12" t="s">
        <v>225</v>
      </c>
      <c r="B12" t="s">
        <v>15</v>
      </c>
      <c r="C12">
        <v>-3.3849999999999998</v>
      </c>
      <c r="D12">
        <v>-3.3050000000000002</v>
      </c>
      <c r="E12">
        <f t="shared" si="0"/>
        <v>4.7308825815063305</v>
      </c>
      <c r="F12">
        <f t="shared" si="4"/>
        <v>-4.7308825815063305</v>
      </c>
      <c r="G12">
        <f t="shared" si="5"/>
        <v>-4.7308825815063305</v>
      </c>
      <c r="H12">
        <f t="shared" si="1"/>
        <v>26.099825486911428</v>
      </c>
      <c r="I12">
        <v>0.17499999999999999</v>
      </c>
      <c r="J12">
        <f t="shared" si="2"/>
        <v>0.17499999999999999</v>
      </c>
      <c r="K12">
        <f t="shared" si="3"/>
        <v>0.54</v>
      </c>
      <c r="M12" t="s">
        <v>215</v>
      </c>
      <c r="N12">
        <v>14.957470055964221</v>
      </c>
      <c r="O12">
        <v>-0.85699999999999998</v>
      </c>
    </row>
    <row r="13" spans="1:15">
      <c r="A13" t="s">
        <v>61</v>
      </c>
      <c r="B13" t="s">
        <v>15</v>
      </c>
      <c r="C13">
        <v>-4.2779999999999996</v>
      </c>
      <c r="D13">
        <v>-3.8530000000000002</v>
      </c>
      <c r="E13">
        <f t="shared" si="0"/>
        <v>5.7573338447583531</v>
      </c>
      <c r="F13">
        <f t="shared" si="4"/>
        <v>-5.7573338447583531</v>
      </c>
      <c r="G13">
        <f t="shared" si="5"/>
        <v>-5.7573338447583531</v>
      </c>
      <c r="H13">
        <f t="shared" si="1"/>
        <v>25.073374223659407</v>
      </c>
      <c r="I13">
        <v>-7.3999999999999996E-2</v>
      </c>
      <c r="J13">
        <f t="shared" si="2"/>
        <v>-7.3999999999999996E-2</v>
      </c>
      <c r="K13">
        <f t="shared" si="3"/>
        <v>0.29099999999999998</v>
      </c>
      <c r="M13" t="s">
        <v>216</v>
      </c>
      <c r="N13">
        <v>16.262884758121878</v>
      </c>
      <c r="O13">
        <v>-1.0050000000000001</v>
      </c>
    </row>
    <row r="14" spans="1:15">
      <c r="A14" t="s">
        <v>224</v>
      </c>
      <c r="B14" t="s">
        <v>15</v>
      </c>
      <c r="C14">
        <v>-5.2160000000000002</v>
      </c>
      <c r="D14">
        <v>-4.9050000000000002</v>
      </c>
      <c r="E14">
        <f t="shared" si="0"/>
        <v>7.1600056564223467</v>
      </c>
      <c r="F14">
        <f t="shared" si="4"/>
        <v>-7.1600056564223467</v>
      </c>
      <c r="G14">
        <f t="shared" si="5"/>
        <v>-7.1600056564223467</v>
      </c>
      <c r="H14">
        <f t="shared" si="1"/>
        <v>23.670702411995414</v>
      </c>
      <c r="I14">
        <v>-0.56599999999999995</v>
      </c>
      <c r="J14">
        <f t="shared" si="2"/>
        <v>-0.56599999999999995</v>
      </c>
      <c r="K14">
        <f t="shared" si="3"/>
        <v>-0.20099999999999996</v>
      </c>
      <c r="M14" t="s">
        <v>217</v>
      </c>
      <c r="N14">
        <v>17.525167267683653</v>
      </c>
      <c r="O14">
        <v>-1.1719999999999999</v>
      </c>
    </row>
    <row r="15" spans="1:15">
      <c r="A15" t="s">
        <v>223</v>
      </c>
      <c r="B15" t="s">
        <v>15</v>
      </c>
      <c r="C15">
        <v>-5.875</v>
      </c>
      <c r="D15">
        <v>-5.609</v>
      </c>
      <c r="E15">
        <f t="shared" si="0"/>
        <v>8.1225923201894119</v>
      </c>
      <c r="F15">
        <f t="shared" si="4"/>
        <v>-8.1225923201894119</v>
      </c>
      <c r="G15">
        <f t="shared" si="5"/>
        <v>-8.1225923201894119</v>
      </c>
      <c r="H15">
        <f t="shared" si="1"/>
        <v>22.708115748228348</v>
      </c>
      <c r="I15">
        <v>-0.442</v>
      </c>
      <c r="J15">
        <f t="shared" si="2"/>
        <v>-0.442</v>
      </c>
      <c r="K15">
        <f t="shared" si="3"/>
        <v>-7.7000000000000013E-2</v>
      </c>
      <c r="M15" t="s">
        <v>218</v>
      </c>
      <c r="N15">
        <v>18.352991290096497</v>
      </c>
      <c r="O15">
        <v>-1.246</v>
      </c>
    </row>
    <row r="16" spans="1:15">
      <c r="A16" t="s">
        <v>222</v>
      </c>
      <c r="B16" t="s">
        <v>15</v>
      </c>
      <c r="C16">
        <v>-7.0369999999999999</v>
      </c>
      <c r="D16">
        <v>-6.0640000000000001</v>
      </c>
      <c r="E16">
        <f t="shared" si="0"/>
        <v>9.28931994281605</v>
      </c>
      <c r="F16">
        <f t="shared" si="4"/>
        <v>-9.28931994281605</v>
      </c>
      <c r="G16">
        <f t="shared" si="5"/>
        <v>-9.28931994281605</v>
      </c>
      <c r="H16">
        <f t="shared" si="1"/>
        <v>21.54138812560171</v>
      </c>
      <c r="I16">
        <v>-1.133</v>
      </c>
      <c r="J16">
        <f t="shared" si="2"/>
        <v>-1.133</v>
      </c>
      <c r="K16">
        <f t="shared" si="3"/>
        <v>-0.76800000000000002</v>
      </c>
      <c r="M16" t="s">
        <v>219</v>
      </c>
      <c r="N16">
        <v>18.863323308162073</v>
      </c>
      <c r="O16">
        <v>-1.206</v>
      </c>
    </row>
    <row r="17" spans="1:15">
      <c r="A17" t="s">
        <v>221</v>
      </c>
      <c r="B17" t="s">
        <v>15</v>
      </c>
      <c r="C17">
        <v>-7.3010000000000002</v>
      </c>
      <c r="D17">
        <v>-6.8339999999999996</v>
      </c>
      <c r="E17">
        <f t="shared" si="0"/>
        <v>10.000407841683257</v>
      </c>
      <c r="F17">
        <f t="shared" si="4"/>
        <v>-10.000407841683257</v>
      </c>
      <c r="G17">
        <f t="shared" si="5"/>
        <v>-10.000407841683257</v>
      </c>
      <c r="H17">
        <f t="shared" si="1"/>
        <v>20.830300226734501</v>
      </c>
      <c r="I17">
        <v>-1.329</v>
      </c>
      <c r="J17">
        <f t="shared" si="2"/>
        <v>-1.329</v>
      </c>
      <c r="K17">
        <f t="shared" si="3"/>
        <v>-0.96399999999999997</v>
      </c>
      <c r="M17" t="s">
        <v>220</v>
      </c>
      <c r="N17">
        <v>19.827578831696052</v>
      </c>
      <c r="O17">
        <v>-1.0609999999999999</v>
      </c>
    </row>
    <row r="18" spans="1:15">
      <c r="A18" t="s">
        <v>220</v>
      </c>
      <c r="B18" t="s">
        <v>15</v>
      </c>
      <c r="C18">
        <v>-7.8970000000000002</v>
      </c>
      <c r="D18">
        <v>-7.6619999999999999</v>
      </c>
      <c r="E18">
        <f t="shared" si="0"/>
        <v>11.003129236721707</v>
      </c>
      <c r="F18">
        <f t="shared" si="4"/>
        <v>-11.003129236721707</v>
      </c>
      <c r="G18">
        <f t="shared" si="5"/>
        <v>-11.003129236721707</v>
      </c>
      <c r="H18">
        <f t="shared" si="1"/>
        <v>19.827578831696052</v>
      </c>
      <c r="I18">
        <v>-1.4259999999999999</v>
      </c>
      <c r="J18">
        <f t="shared" si="2"/>
        <v>-1.4259999999999999</v>
      </c>
      <c r="K18">
        <f t="shared" si="3"/>
        <v>-1.0609999999999999</v>
      </c>
      <c r="M18" t="s">
        <v>221</v>
      </c>
      <c r="N18">
        <v>20.830300226734501</v>
      </c>
      <c r="O18">
        <v>-0.96399999999999997</v>
      </c>
    </row>
    <row r="19" spans="1:15">
      <c r="A19" t="s">
        <v>219</v>
      </c>
      <c r="B19" t="s">
        <v>15</v>
      </c>
      <c r="C19">
        <v>-9.0129999999999999</v>
      </c>
      <c r="D19">
        <v>-7.8730000000000002</v>
      </c>
      <c r="E19">
        <f t="shared" si="0"/>
        <v>11.967384760255685</v>
      </c>
      <c r="F19">
        <f t="shared" si="4"/>
        <v>-11.967384760255685</v>
      </c>
      <c r="G19">
        <f t="shared" si="5"/>
        <v>-11.967384760255685</v>
      </c>
      <c r="H19">
        <f t="shared" si="1"/>
        <v>18.863323308162073</v>
      </c>
      <c r="I19">
        <v>-1.571</v>
      </c>
      <c r="J19">
        <f t="shared" si="2"/>
        <v>-1.571</v>
      </c>
      <c r="K19">
        <f t="shared" si="3"/>
        <v>-1.206</v>
      </c>
      <c r="M19" t="s">
        <v>222</v>
      </c>
      <c r="N19">
        <v>21.54138812560171</v>
      </c>
      <c r="O19">
        <v>-0.76800000000000002</v>
      </c>
    </row>
    <row r="20" spans="1:15">
      <c r="A20" t="s">
        <v>218</v>
      </c>
      <c r="B20" t="s">
        <v>15</v>
      </c>
      <c r="C20">
        <v>-9.2539999999999996</v>
      </c>
      <c r="D20">
        <v>-8.3699999999999992</v>
      </c>
      <c r="E20">
        <f t="shared" si="0"/>
        <v>12.477716778321263</v>
      </c>
      <c r="F20">
        <f t="shared" si="4"/>
        <v>-12.477716778321263</v>
      </c>
      <c r="G20">
        <f t="shared" si="5"/>
        <v>-12.477716778321263</v>
      </c>
      <c r="H20">
        <f t="shared" si="1"/>
        <v>18.352991290096497</v>
      </c>
      <c r="I20">
        <v>-1.611</v>
      </c>
      <c r="J20">
        <f t="shared" si="2"/>
        <v>-1.611</v>
      </c>
      <c r="K20">
        <f t="shared" si="3"/>
        <v>-1.246</v>
      </c>
      <c r="M20" t="s">
        <v>223</v>
      </c>
      <c r="N20">
        <v>22.708115748228348</v>
      </c>
      <c r="O20">
        <v>-7.7000000000000013E-2</v>
      </c>
    </row>
    <row r="21" spans="1:15">
      <c r="A21" t="s">
        <v>217</v>
      </c>
      <c r="B21" t="s">
        <v>15</v>
      </c>
      <c r="C21">
        <v>-9.75</v>
      </c>
      <c r="D21">
        <v>-9.0540000000000003</v>
      </c>
      <c r="E21">
        <f t="shared" si="0"/>
        <v>13.305540800734107</v>
      </c>
      <c r="F21">
        <f t="shared" si="4"/>
        <v>-13.305540800734107</v>
      </c>
      <c r="G21">
        <f t="shared" si="5"/>
        <v>-13.305540800734107</v>
      </c>
      <c r="H21">
        <f t="shared" si="1"/>
        <v>17.525167267683653</v>
      </c>
      <c r="I21">
        <v>-1.5369999999999999</v>
      </c>
      <c r="J21">
        <f t="shared" si="2"/>
        <v>-1.5369999999999999</v>
      </c>
      <c r="K21">
        <f t="shared" si="3"/>
        <v>-1.1719999999999999</v>
      </c>
      <c r="M21" t="s">
        <v>224</v>
      </c>
      <c r="N21">
        <v>23.670702411995414</v>
      </c>
      <c r="O21">
        <v>-0.20099999999999996</v>
      </c>
    </row>
    <row r="22" spans="1:15">
      <c r="A22" t="s">
        <v>216</v>
      </c>
      <c r="B22" t="s">
        <v>15</v>
      </c>
      <c r="C22">
        <v>-10.824</v>
      </c>
      <c r="D22">
        <v>-9.75</v>
      </c>
      <c r="E22">
        <f t="shared" si="0"/>
        <v>14.56782331029588</v>
      </c>
      <c r="F22">
        <f t="shared" si="4"/>
        <v>-14.56782331029588</v>
      </c>
      <c r="G22">
        <f t="shared" si="5"/>
        <v>-14.56782331029588</v>
      </c>
      <c r="H22">
        <f t="shared" si="1"/>
        <v>16.262884758121878</v>
      </c>
      <c r="I22">
        <v>-1.37</v>
      </c>
      <c r="J22">
        <f t="shared" si="2"/>
        <v>-1.37</v>
      </c>
      <c r="K22">
        <f t="shared" si="3"/>
        <v>-1.0050000000000001</v>
      </c>
      <c r="M22" t="s">
        <v>61</v>
      </c>
      <c r="N22">
        <v>25.073374223659407</v>
      </c>
      <c r="O22">
        <v>0.29099999999999998</v>
      </c>
    </row>
    <row r="23" spans="1:15">
      <c r="A23" t="s">
        <v>215</v>
      </c>
      <c r="B23" t="s">
        <v>15</v>
      </c>
      <c r="C23">
        <v>-11.678000000000001</v>
      </c>
      <c r="D23">
        <v>-10.750999999999999</v>
      </c>
      <c r="E23">
        <f t="shared" si="0"/>
        <v>15.873238012453539</v>
      </c>
      <c r="F23">
        <f t="shared" si="4"/>
        <v>-15.873238012453539</v>
      </c>
      <c r="G23">
        <f t="shared" si="5"/>
        <v>-15.873238012453539</v>
      </c>
      <c r="H23">
        <f t="shared" si="1"/>
        <v>14.957470055964221</v>
      </c>
      <c r="I23">
        <v>-1.222</v>
      </c>
      <c r="J23">
        <f t="shared" si="2"/>
        <v>-1.222</v>
      </c>
      <c r="K23">
        <f t="shared" si="3"/>
        <v>-0.85699999999999998</v>
      </c>
      <c r="M23" t="s">
        <v>225</v>
      </c>
      <c r="N23">
        <v>26.099825486911428</v>
      </c>
      <c r="O23">
        <v>0.54</v>
      </c>
    </row>
    <row r="24" spans="1:15">
      <c r="A24" t="s">
        <v>214</v>
      </c>
      <c r="B24" t="s">
        <v>15</v>
      </c>
      <c r="C24">
        <v>-12.661</v>
      </c>
      <c r="D24">
        <v>-11.4</v>
      </c>
      <c r="E24">
        <f t="shared" si="0"/>
        <v>17.037045547864217</v>
      </c>
      <c r="F24">
        <f t="shared" si="4"/>
        <v>-17.037045547864217</v>
      </c>
      <c r="G24">
        <f t="shared" si="5"/>
        <v>-17.037045547864217</v>
      </c>
      <c r="H24">
        <f t="shared" si="1"/>
        <v>13.793662520553543</v>
      </c>
      <c r="I24">
        <v>-1.099</v>
      </c>
      <c r="J24">
        <f t="shared" si="2"/>
        <v>-1.099</v>
      </c>
      <c r="K24">
        <f t="shared" si="3"/>
        <v>-0.73399999999999999</v>
      </c>
      <c r="M24" t="s">
        <v>60</v>
      </c>
      <c r="N24">
        <v>26.285975623047626</v>
      </c>
      <c r="O24">
        <v>0.504</v>
      </c>
    </row>
    <row r="25" spans="1:15">
      <c r="A25" t="s">
        <v>213</v>
      </c>
      <c r="B25" t="s">
        <v>15</v>
      </c>
      <c r="C25">
        <v>-13.42</v>
      </c>
      <c r="D25">
        <v>-12.122</v>
      </c>
      <c r="E25">
        <f t="shared" si="0"/>
        <v>18.084227492486374</v>
      </c>
      <c r="F25">
        <f t="shared" si="4"/>
        <v>-18.084227492486374</v>
      </c>
      <c r="G25">
        <f t="shared" si="5"/>
        <v>-18.084227492486374</v>
      </c>
      <c r="H25">
        <f t="shared" si="1"/>
        <v>12.746480575931386</v>
      </c>
      <c r="I25">
        <v>-1.1950000000000001</v>
      </c>
      <c r="J25">
        <f t="shared" si="2"/>
        <v>-1.1950000000000001</v>
      </c>
      <c r="K25">
        <f t="shared" si="3"/>
        <v>-0.83000000000000007</v>
      </c>
      <c r="M25" t="s">
        <v>59</v>
      </c>
      <c r="N25">
        <v>26.725751917616634</v>
      </c>
      <c r="O25">
        <v>0.64999999999999991</v>
      </c>
    </row>
    <row r="26" spans="1:15">
      <c r="A26" t="s">
        <v>212</v>
      </c>
      <c r="B26" t="s">
        <v>15</v>
      </c>
      <c r="C26">
        <v>-14.271000000000001</v>
      </c>
      <c r="D26">
        <v>-13.314</v>
      </c>
      <c r="E26">
        <f t="shared" si="0"/>
        <v>19.517275347752822</v>
      </c>
      <c r="F26">
        <f t="shared" si="4"/>
        <v>-19.517275347752822</v>
      </c>
      <c r="G26">
        <f t="shared" si="5"/>
        <v>-19.517275347752822</v>
      </c>
      <c r="H26">
        <f t="shared" si="1"/>
        <v>11.313432720664938</v>
      </c>
      <c r="I26">
        <v>-0.82899999999999996</v>
      </c>
      <c r="J26">
        <f t="shared" si="2"/>
        <v>-0.82899999999999996</v>
      </c>
      <c r="K26">
        <f t="shared" si="3"/>
        <v>-0.46399999999999997</v>
      </c>
      <c r="M26" t="s">
        <v>58</v>
      </c>
      <c r="N26">
        <v>27.1742617061693</v>
      </c>
      <c r="O26">
        <v>0.68199999999999994</v>
      </c>
    </row>
    <row r="27" spans="1:15">
      <c r="A27" t="s">
        <v>211</v>
      </c>
      <c r="B27" t="s">
        <v>15</v>
      </c>
      <c r="C27">
        <v>-17.192</v>
      </c>
      <c r="D27">
        <v>-15.504</v>
      </c>
      <c r="E27">
        <f t="shared" si="0"/>
        <v>23.150353776994422</v>
      </c>
      <c r="F27">
        <f t="shared" si="4"/>
        <v>-23.150353776994422</v>
      </c>
      <c r="G27">
        <f t="shared" si="5"/>
        <v>-23.150353776994422</v>
      </c>
      <c r="H27">
        <f t="shared" si="1"/>
        <v>7.6803542914233383</v>
      </c>
      <c r="I27">
        <v>1.738</v>
      </c>
      <c r="J27">
        <f t="shared" si="2"/>
        <v>1.738</v>
      </c>
      <c r="K27">
        <f t="shared" si="3"/>
        <v>2.1029999999999998</v>
      </c>
      <c r="M27" t="s">
        <v>57</v>
      </c>
      <c r="N27">
        <v>28.020634403902896</v>
      </c>
      <c r="O27">
        <v>0.42899999999999999</v>
      </c>
    </row>
    <row r="28" spans="1:15">
      <c r="A28" t="s">
        <v>210</v>
      </c>
      <c r="B28" t="s">
        <v>15</v>
      </c>
      <c r="C28">
        <v>-19.754000000000001</v>
      </c>
      <c r="D28">
        <v>-17.829999999999998</v>
      </c>
      <c r="E28">
        <f t="shared" si="0"/>
        <v>26.610701155738081</v>
      </c>
      <c r="F28">
        <f t="shared" si="4"/>
        <v>-26.610701155738081</v>
      </c>
      <c r="G28">
        <f t="shared" si="5"/>
        <v>-26.610701155738081</v>
      </c>
      <c r="H28">
        <f t="shared" si="1"/>
        <v>4.2200069126796791</v>
      </c>
      <c r="I28">
        <v>4.532</v>
      </c>
      <c r="J28">
        <f t="shared" si="2"/>
        <v>4.532</v>
      </c>
      <c r="K28">
        <f t="shared" si="3"/>
        <v>4.8970000000000002</v>
      </c>
      <c r="M28" t="s">
        <v>52</v>
      </c>
      <c r="N28">
        <v>29.478231820936866</v>
      </c>
      <c r="O28">
        <v>0.30099999999999999</v>
      </c>
    </row>
    <row r="29" spans="1:15">
      <c r="A29" t="s">
        <v>209</v>
      </c>
      <c r="B29" t="s">
        <v>15</v>
      </c>
      <c r="C29">
        <v>-21.183</v>
      </c>
      <c r="D29">
        <v>-18.917000000000002</v>
      </c>
      <c r="E29">
        <f t="shared" si="0"/>
        <v>28.400217921699124</v>
      </c>
      <c r="F29">
        <f t="shared" si="4"/>
        <v>-28.400217921699124</v>
      </c>
      <c r="G29">
        <f t="shared" si="5"/>
        <v>-28.400217921699124</v>
      </c>
      <c r="H29">
        <f t="shared" si="1"/>
        <v>2.4304901467186362</v>
      </c>
      <c r="I29">
        <v>5.5720000000000001</v>
      </c>
      <c r="J29">
        <f t="shared" si="2"/>
        <v>5.5720000000000001</v>
      </c>
      <c r="K29">
        <f t="shared" si="3"/>
        <v>5.9370000000000003</v>
      </c>
      <c r="M29" t="s">
        <v>50</v>
      </c>
      <c r="N29">
        <v>32.587632938752286</v>
      </c>
      <c r="O29">
        <v>0.186</v>
      </c>
    </row>
    <row r="30" spans="1:15">
      <c r="A30" t="s">
        <v>208</v>
      </c>
      <c r="B30" t="s">
        <v>15</v>
      </c>
      <c r="C30">
        <v>-23.527999999999999</v>
      </c>
      <c r="D30">
        <v>-19.923999999999999</v>
      </c>
      <c r="E30">
        <f t="shared" si="0"/>
        <v>30.83070806841776</v>
      </c>
      <c r="F30">
        <f t="shared" si="4"/>
        <v>-30.83070806841776</v>
      </c>
      <c r="G30">
        <f t="shared" si="5"/>
        <v>-30.83070806841776</v>
      </c>
      <c r="H30">
        <f t="shared" si="1"/>
        <v>0</v>
      </c>
      <c r="I30">
        <v>6.431</v>
      </c>
      <c r="J30">
        <f t="shared" si="2"/>
        <v>6.431</v>
      </c>
      <c r="K30">
        <f t="shared" si="3"/>
        <v>6.7960000000000003</v>
      </c>
      <c r="M30" t="s">
        <v>14</v>
      </c>
      <c r="N30">
        <v>33.713448778228475</v>
      </c>
      <c r="O30">
        <v>0</v>
      </c>
    </row>
    <row r="31" spans="1:15">
      <c r="A31" t="s">
        <v>207</v>
      </c>
      <c r="B31" t="s">
        <v>15</v>
      </c>
      <c r="C31">
        <v>2.3809999999999998</v>
      </c>
      <c r="D31">
        <v>2.5939999999999999</v>
      </c>
      <c r="E31">
        <f t="shared" si="0"/>
        <v>3.521078953957153</v>
      </c>
      <c r="F31">
        <f t="shared" ref="F31:F51" si="6">E31</f>
        <v>3.521078953957153</v>
      </c>
      <c r="G31">
        <f t="shared" si="5"/>
        <v>3.521078953957153</v>
      </c>
      <c r="H31">
        <f t="shared" si="1"/>
        <v>34.351787022374914</v>
      </c>
      <c r="I31">
        <v>-0.17100000000000001</v>
      </c>
      <c r="J31">
        <f t="shared" si="2"/>
        <v>-0.17100000000000001</v>
      </c>
      <c r="K31">
        <f t="shared" si="3"/>
        <v>0.19399999999999998</v>
      </c>
      <c r="M31" t="s">
        <v>207</v>
      </c>
      <c r="N31">
        <v>34.351787022374914</v>
      </c>
      <c r="O31">
        <v>0.19399999999999998</v>
      </c>
    </row>
    <row r="32" spans="1:15">
      <c r="A32" t="s">
        <v>206</v>
      </c>
      <c r="B32" t="s">
        <v>15</v>
      </c>
      <c r="C32">
        <v>2.85</v>
      </c>
      <c r="D32">
        <v>2.9820000000000002</v>
      </c>
      <c r="E32">
        <f t="shared" si="0"/>
        <v>4.1249029079482593</v>
      </c>
      <c r="F32">
        <f t="shared" si="6"/>
        <v>4.1249029079482593</v>
      </c>
      <c r="G32">
        <f t="shared" si="5"/>
        <v>4.1249029079482593</v>
      </c>
      <c r="H32">
        <f t="shared" si="1"/>
        <v>34.955610976366017</v>
      </c>
      <c r="I32">
        <v>-0.24299999999999999</v>
      </c>
      <c r="J32">
        <f t="shared" si="2"/>
        <v>-0.24299999999999999</v>
      </c>
      <c r="K32">
        <f t="shared" si="3"/>
        <v>0.122</v>
      </c>
      <c r="M32" t="s">
        <v>206</v>
      </c>
      <c r="N32">
        <v>34.955610976366017</v>
      </c>
      <c r="O32">
        <v>0.122</v>
      </c>
    </row>
    <row r="33" spans="1:15">
      <c r="A33" t="s">
        <v>205</v>
      </c>
      <c r="B33" t="s">
        <v>15</v>
      </c>
      <c r="C33">
        <v>3.234</v>
      </c>
      <c r="D33">
        <v>3.3170000000000002</v>
      </c>
      <c r="E33">
        <f t="shared" si="0"/>
        <v>4.6326283036738438</v>
      </c>
      <c r="F33">
        <f t="shared" si="6"/>
        <v>4.6326283036738438</v>
      </c>
      <c r="G33">
        <f t="shared" si="5"/>
        <v>4.6326283036738438</v>
      </c>
      <c r="H33">
        <f t="shared" si="1"/>
        <v>35.463336372091604</v>
      </c>
      <c r="I33">
        <v>-0.32200000000000001</v>
      </c>
      <c r="J33">
        <f t="shared" si="2"/>
        <v>-0.32200000000000001</v>
      </c>
      <c r="K33">
        <f t="shared" si="3"/>
        <v>4.2999999999999983E-2</v>
      </c>
      <c r="M33" t="s">
        <v>205</v>
      </c>
      <c r="N33">
        <v>35.463336372091604</v>
      </c>
      <c r="O33">
        <v>4.2999999999999983E-2</v>
      </c>
    </row>
    <row r="34" spans="1:15">
      <c r="A34" t="s">
        <v>204</v>
      </c>
      <c r="B34" t="s">
        <v>15</v>
      </c>
      <c r="C34">
        <v>3.6760000000000002</v>
      </c>
      <c r="D34">
        <v>3.694</v>
      </c>
      <c r="E34">
        <f t="shared" si="0"/>
        <v>5.2113925202387126</v>
      </c>
      <c r="F34">
        <f t="shared" si="6"/>
        <v>5.2113925202387126</v>
      </c>
      <c r="G34">
        <f t="shared" si="5"/>
        <v>5.2113925202387126</v>
      </c>
      <c r="H34">
        <f t="shared" si="1"/>
        <v>36.042100588656474</v>
      </c>
      <c r="I34">
        <v>-0.53300000000000003</v>
      </c>
      <c r="J34">
        <f t="shared" si="2"/>
        <v>-0.53300000000000003</v>
      </c>
      <c r="K34">
        <f t="shared" si="3"/>
        <v>-0.16800000000000004</v>
      </c>
      <c r="M34" t="s">
        <v>204</v>
      </c>
      <c r="N34">
        <v>36.042100588656474</v>
      </c>
      <c r="O34">
        <v>-0.16800000000000004</v>
      </c>
    </row>
    <row r="35" spans="1:15">
      <c r="A35" t="s">
        <v>203</v>
      </c>
      <c r="B35" t="s">
        <v>15</v>
      </c>
      <c r="C35">
        <v>4.1580000000000004</v>
      </c>
      <c r="D35">
        <v>4.03</v>
      </c>
      <c r="E35">
        <f t="shared" si="0"/>
        <v>5.7904977333559167</v>
      </c>
      <c r="F35">
        <f t="shared" si="6"/>
        <v>5.7904977333559167</v>
      </c>
      <c r="G35">
        <f t="shared" si="5"/>
        <v>5.7904977333559167</v>
      </c>
      <c r="H35">
        <f t="shared" si="1"/>
        <v>36.621205801773677</v>
      </c>
      <c r="I35">
        <v>-0.60199999999999998</v>
      </c>
      <c r="J35">
        <f t="shared" si="2"/>
        <v>-0.60199999999999998</v>
      </c>
      <c r="K35">
        <f t="shared" si="3"/>
        <v>-0.23699999999999999</v>
      </c>
      <c r="M35" t="s">
        <v>203</v>
      </c>
      <c r="N35">
        <v>36.621205801773677</v>
      </c>
      <c r="O35">
        <v>-0.23699999999999999</v>
      </c>
    </row>
    <row r="36" spans="1:15">
      <c r="A36" t="s">
        <v>202</v>
      </c>
      <c r="B36" t="s">
        <v>15</v>
      </c>
      <c r="C36">
        <v>4.4800000000000004</v>
      </c>
      <c r="D36">
        <v>4.3570000000000002</v>
      </c>
      <c r="E36">
        <f t="shared" si="0"/>
        <v>6.2493078816777778</v>
      </c>
      <c r="F36">
        <f t="shared" si="6"/>
        <v>6.2493078816777778</v>
      </c>
      <c r="G36">
        <f t="shared" si="5"/>
        <v>6.2493078816777778</v>
      </c>
      <c r="H36">
        <f t="shared" si="1"/>
        <v>37.080015950095536</v>
      </c>
      <c r="I36">
        <v>-0.60199999999999998</v>
      </c>
      <c r="J36">
        <f t="shared" si="2"/>
        <v>-0.60199999999999998</v>
      </c>
      <c r="K36">
        <f t="shared" si="3"/>
        <v>-0.23699999999999999</v>
      </c>
      <c r="M36" t="s">
        <v>202</v>
      </c>
      <c r="N36">
        <v>37.080015950095536</v>
      </c>
      <c r="O36">
        <v>-0.23699999999999999</v>
      </c>
    </row>
    <row r="37" spans="1:15">
      <c r="A37" t="s">
        <v>201</v>
      </c>
      <c r="B37" t="s">
        <v>15</v>
      </c>
      <c r="C37">
        <v>5.3220000000000001</v>
      </c>
      <c r="D37">
        <v>4.6210000000000004</v>
      </c>
      <c r="E37">
        <f t="shared" ref="E37:E56" si="7">SQRT(C37^2+D37^2)</f>
        <v>7.0482143128596766</v>
      </c>
      <c r="F37">
        <f t="shared" si="6"/>
        <v>7.0482143128596766</v>
      </c>
      <c r="G37">
        <f t="shared" si="5"/>
        <v>7.0482143128596766</v>
      </c>
      <c r="H37">
        <f t="shared" ref="H37:H56" si="8">G37-MIN(G$5:G$56)</f>
        <v>37.878922381277434</v>
      </c>
      <c r="I37">
        <v>-0.503</v>
      </c>
      <c r="J37">
        <f t="shared" si="2"/>
        <v>-0.503</v>
      </c>
      <c r="K37">
        <f t="shared" ref="K37:K56" si="9">J37-J$5</f>
        <v>-0.13800000000000001</v>
      </c>
      <c r="M37" t="s">
        <v>201</v>
      </c>
      <c r="N37">
        <v>37.878922381277434</v>
      </c>
      <c r="O37">
        <v>-0.13800000000000001</v>
      </c>
    </row>
    <row r="38" spans="1:15">
      <c r="A38" t="s">
        <v>200</v>
      </c>
      <c r="B38" t="s">
        <v>15</v>
      </c>
      <c r="C38">
        <v>6.343</v>
      </c>
      <c r="D38">
        <v>5.242</v>
      </c>
      <c r="E38">
        <f t="shared" si="7"/>
        <v>8.2287430996477209</v>
      </c>
      <c r="F38">
        <f t="shared" si="6"/>
        <v>8.2287430996477209</v>
      </c>
      <c r="G38">
        <f t="shared" si="5"/>
        <v>8.2287430996477209</v>
      </c>
      <c r="H38">
        <f t="shared" si="8"/>
        <v>39.059451168065479</v>
      </c>
      <c r="I38">
        <v>-0.373</v>
      </c>
      <c r="J38">
        <f t="shared" si="2"/>
        <v>-0.373</v>
      </c>
      <c r="K38">
        <f t="shared" si="9"/>
        <v>-8.0000000000000071E-3</v>
      </c>
      <c r="M38" t="s">
        <v>200</v>
      </c>
      <c r="N38">
        <v>39.059451168065479</v>
      </c>
      <c r="O38">
        <v>-8.0000000000000071E-3</v>
      </c>
    </row>
    <row r="39" spans="1:15">
      <c r="A39" t="s">
        <v>199</v>
      </c>
      <c r="B39" t="s">
        <v>15</v>
      </c>
      <c r="C39">
        <v>6.8540000000000001</v>
      </c>
      <c r="D39">
        <v>5.6909999999999998</v>
      </c>
      <c r="E39">
        <f t="shared" si="7"/>
        <v>8.908692216032609</v>
      </c>
      <c r="F39">
        <f t="shared" si="6"/>
        <v>8.908692216032609</v>
      </c>
      <c r="G39">
        <f t="shared" si="5"/>
        <v>8.908692216032609</v>
      </c>
      <c r="H39">
        <f t="shared" si="8"/>
        <v>39.739400284450369</v>
      </c>
      <c r="I39">
        <v>-0.23499999999999999</v>
      </c>
      <c r="J39">
        <f t="shared" si="2"/>
        <v>-0.23499999999999999</v>
      </c>
      <c r="K39">
        <f t="shared" si="9"/>
        <v>0.13</v>
      </c>
      <c r="M39" t="s">
        <v>199</v>
      </c>
      <c r="N39">
        <v>39.739400284450369</v>
      </c>
      <c r="O39">
        <v>0.13</v>
      </c>
    </row>
    <row r="40" spans="1:15">
      <c r="A40" t="s">
        <v>39</v>
      </c>
      <c r="B40" t="s">
        <v>15</v>
      </c>
      <c r="C40">
        <v>7.4119999999999999</v>
      </c>
      <c r="D40">
        <v>5.8529999999999998</v>
      </c>
      <c r="E40">
        <f t="shared" si="7"/>
        <v>9.4443291450478366</v>
      </c>
      <c r="F40">
        <f t="shared" si="6"/>
        <v>9.4443291450478366</v>
      </c>
      <c r="G40">
        <f t="shared" si="5"/>
        <v>9.4443291450478366</v>
      </c>
      <c r="H40">
        <f t="shared" si="8"/>
        <v>40.275037213465595</v>
      </c>
      <c r="I40">
        <v>-0.114</v>
      </c>
      <c r="J40">
        <f t="shared" si="2"/>
        <v>-0.114</v>
      </c>
      <c r="K40">
        <f t="shared" si="9"/>
        <v>0.251</v>
      </c>
      <c r="M40" t="s">
        <v>39</v>
      </c>
      <c r="N40">
        <v>40.275037213465595</v>
      </c>
      <c r="O40">
        <v>0.251</v>
      </c>
    </row>
    <row r="41" spans="1:15">
      <c r="A41" t="s">
        <v>198</v>
      </c>
      <c r="B41" t="s">
        <v>15</v>
      </c>
      <c r="C41">
        <v>7.476</v>
      </c>
      <c r="D41">
        <v>5.8849999999999998</v>
      </c>
      <c r="E41">
        <f t="shared" si="7"/>
        <v>9.5143996657697745</v>
      </c>
      <c r="F41">
        <f t="shared" si="6"/>
        <v>9.5143996657697745</v>
      </c>
      <c r="G41">
        <f t="shared" si="5"/>
        <v>9.5143996657697745</v>
      </c>
      <c r="H41">
        <f t="shared" si="8"/>
        <v>40.345107734187536</v>
      </c>
      <c r="I41">
        <v>-0.114</v>
      </c>
      <c r="J41">
        <f t="shared" si="2"/>
        <v>-0.114</v>
      </c>
      <c r="K41">
        <f t="shared" si="9"/>
        <v>0.251</v>
      </c>
      <c r="M41" t="s">
        <v>198</v>
      </c>
      <c r="N41">
        <v>40.345107734187536</v>
      </c>
      <c r="O41">
        <v>0.251</v>
      </c>
    </row>
    <row r="42" spans="1:15">
      <c r="A42" t="s">
        <v>54</v>
      </c>
      <c r="B42" t="s">
        <v>15</v>
      </c>
      <c r="C42">
        <v>7.0709999999999997</v>
      </c>
      <c r="D42">
        <v>7.2560000000000002</v>
      </c>
      <c r="E42">
        <f t="shared" si="7"/>
        <v>10.131563403542417</v>
      </c>
      <c r="F42">
        <f t="shared" si="6"/>
        <v>10.131563403542417</v>
      </c>
      <c r="G42">
        <f t="shared" si="5"/>
        <v>10.131563403542417</v>
      </c>
      <c r="H42">
        <f t="shared" si="8"/>
        <v>40.962271471960179</v>
      </c>
      <c r="I42">
        <v>5.2999999999999999E-2</v>
      </c>
      <c r="J42">
        <f t="shared" si="2"/>
        <v>5.2999999999999999E-2</v>
      </c>
      <c r="K42">
        <f t="shared" si="9"/>
        <v>0.41799999999999998</v>
      </c>
      <c r="M42" t="s">
        <v>54</v>
      </c>
      <c r="N42">
        <v>40.962271471960179</v>
      </c>
      <c r="O42">
        <v>0.41799999999999998</v>
      </c>
    </row>
    <row r="43" spans="1:15">
      <c r="A43" t="s">
        <v>55</v>
      </c>
      <c r="B43" t="s">
        <v>15</v>
      </c>
      <c r="C43">
        <v>7.7960000000000003</v>
      </c>
      <c r="D43">
        <v>7.7750000000000004</v>
      </c>
      <c r="E43">
        <f t="shared" si="7"/>
        <v>11.010369703148028</v>
      </c>
      <c r="F43">
        <f t="shared" si="6"/>
        <v>11.010369703148028</v>
      </c>
      <c r="G43">
        <f t="shared" si="5"/>
        <v>11.010369703148028</v>
      </c>
      <c r="H43">
        <f t="shared" si="8"/>
        <v>41.841077771565786</v>
      </c>
      <c r="I43">
        <v>0.309</v>
      </c>
      <c r="J43">
        <f t="shared" si="2"/>
        <v>0.309</v>
      </c>
      <c r="K43">
        <f t="shared" si="9"/>
        <v>0.67399999999999993</v>
      </c>
      <c r="M43" t="s">
        <v>55</v>
      </c>
      <c r="N43">
        <v>41.841077771565786</v>
      </c>
      <c r="O43">
        <v>0.67399999999999993</v>
      </c>
    </row>
    <row r="44" spans="1:15">
      <c r="A44" t="s">
        <v>197</v>
      </c>
      <c r="B44" t="s">
        <v>15</v>
      </c>
      <c r="C44">
        <v>8.3859999999999992</v>
      </c>
      <c r="D44">
        <v>8.4939999999999998</v>
      </c>
      <c r="E44">
        <f t="shared" si="7"/>
        <v>11.936206767646077</v>
      </c>
      <c r="F44">
        <f t="shared" si="6"/>
        <v>11.936206767646077</v>
      </c>
      <c r="G44">
        <f t="shared" si="5"/>
        <v>11.936206767646077</v>
      </c>
      <c r="H44">
        <f t="shared" si="8"/>
        <v>42.766914836063833</v>
      </c>
      <c r="I44">
        <v>0.63700000000000001</v>
      </c>
      <c r="J44">
        <f t="shared" si="2"/>
        <v>0.63700000000000001</v>
      </c>
      <c r="K44">
        <f t="shared" si="9"/>
        <v>1.002</v>
      </c>
      <c r="M44" t="s">
        <v>197</v>
      </c>
      <c r="N44">
        <v>42.766914836063833</v>
      </c>
      <c r="O44">
        <v>1.002</v>
      </c>
    </row>
    <row r="45" spans="1:15">
      <c r="A45" t="s">
        <v>56</v>
      </c>
      <c r="B45" t="s">
        <v>15</v>
      </c>
      <c r="C45">
        <v>9.2390000000000008</v>
      </c>
      <c r="D45">
        <v>9.1519999999999992</v>
      </c>
      <c r="E45">
        <f t="shared" si="7"/>
        <v>13.004546320421946</v>
      </c>
      <c r="F45">
        <f t="shared" si="6"/>
        <v>13.004546320421946</v>
      </c>
      <c r="G45">
        <f t="shared" si="5"/>
        <v>13.004546320421946</v>
      </c>
      <c r="H45">
        <f t="shared" si="8"/>
        <v>43.835254388839708</v>
      </c>
      <c r="I45">
        <v>0.83199999999999996</v>
      </c>
      <c r="J45">
        <f t="shared" si="2"/>
        <v>0.83199999999999996</v>
      </c>
      <c r="K45">
        <f t="shared" si="9"/>
        <v>1.1970000000000001</v>
      </c>
      <c r="M45" t="s">
        <v>191</v>
      </c>
      <c r="N45">
        <v>43.835254388839701</v>
      </c>
      <c r="O45">
        <v>1.1970000000000001</v>
      </c>
    </row>
    <row r="46" spans="1:15">
      <c r="A46" t="s">
        <v>196</v>
      </c>
      <c r="B46" t="s">
        <v>15</v>
      </c>
      <c r="C46">
        <v>9.8780000000000001</v>
      </c>
      <c r="D46">
        <v>9.8659999999999997</v>
      </c>
      <c r="E46">
        <f t="shared" si="7"/>
        <v>13.961118866337324</v>
      </c>
      <c r="F46">
        <f t="shared" si="6"/>
        <v>13.961118866337324</v>
      </c>
      <c r="G46">
        <f t="shared" si="5"/>
        <v>13.961118866337324</v>
      </c>
      <c r="H46">
        <f t="shared" si="8"/>
        <v>44.791826934755086</v>
      </c>
      <c r="I46">
        <v>0.77700000000000002</v>
      </c>
      <c r="J46">
        <f t="shared" si="2"/>
        <v>0.77700000000000002</v>
      </c>
      <c r="K46">
        <f t="shared" si="9"/>
        <v>1.1419999999999999</v>
      </c>
      <c r="M46" t="s">
        <v>56</v>
      </c>
      <c r="N46">
        <v>43.835254388839708</v>
      </c>
      <c r="O46">
        <v>1.1970000000000001</v>
      </c>
    </row>
    <row r="47" spans="1:15">
      <c r="A47" t="s">
        <v>195</v>
      </c>
      <c r="B47" t="s">
        <v>15</v>
      </c>
      <c r="C47">
        <v>10.18</v>
      </c>
      <c r="D47">
        <v>10.164999999999999</v>
      </c>
      <c r="E47">
        <f t="shared" si="7"/>
        <v>14.386091373267444</v>
      </c>
      <c r="F47">
        <f t="shared" si="6"/>
        <v>14.386091373267444</v>
      </c>
      <c r="G47">
        <f t="shared" si="5"/>
        <v>14.386091373267444</v>
      </c>
      <c r="H47">
        <f t="shared" si="8"/>
        <v>45.216799441685204</v>
      </c>
      <c r="I47">
        <v>0.56599999999999995</v>
      </c>
      <c r="J47">
        <f t="shared" si="2"/>
        <v>0.56599999999999995</v>
      </c>
      <c r="K47">
        <f t="shared" si="9"/>
        <v>0.93099999999999994</v>
      </c>
      <c r="M47" t="s">
        <v>196</v>
      </c>
      <c r="N47">
        <v>44.791826934755086</v>
      </c>
      <c r="O47">
        <v>1.1419999999999999</v>
      </c>
    </row>
    <row r="48" spans="1:15">
      <c r="A48" t="s">
        <v>194</v>
      </c>
      <c r="B48" t="s">
        <v>15</v>
      </c>
      <c r="C48">
        <v>10.827</v>
      </c>
      <c r="D48">
        <v>10.983000000000001</v>
      </c>
      <c r="E48">
        <f t="shared" si="7"/>
        <v>15.422393394022862</v>
      </c>
      <c r="F48">
        <f t="shared" si="6"/>
        <v>15.422393394022862</v>
      </c>
      <c r="G48">
        <f t="shared" si="5"/>
        <v>15.422393394022862</v>
      </c>
      <c r="H48">
        <f t="shared" si="8"/>
        <v>46.253101462440625</v>
      </c>
      <c r="I48">
        <v>0.314</v>
      </c>
      <c r="J48">
        <f t="shared" si="2"/>
        <v>0.314</v>
      </c>
      <c r="K48">
        <f t="shared" si="9"/>
        <v>0.67900000000000005</v>
      </c>
      <c r="M48" t="s">
        <v>195</v>
      </c>
      <c r="N48">
        <v>45.216799441685204</v>
      </c>
      <c r="O48">
        <v>0.93099999999999994</v>
      </c>
    </row>
    <row r="49" spans="1:15">
      <c r="A49" t="s">
        <v>171</v>
      </c>
      <c r="B49" t="s">
        <v>15</v>
      </c>
      <c r="C49">
        <v>11.613</v>
      </c>
      <c r="D49">
        <v>11.951000000000001</v>
      </c>
      <c r="E49">
        <f t="shared" si="7"/>
        <v>16.663978216500404</v>
      </c>
      <c r="F49">
        <f t="shared" si="6"/>
        <v>16.663978216500404</v>
      </c>
      <c r="G49">
        <f t="shared" si="5"/>
        <v>16.663978216500404</v>
      </c>
      <c r="H49">
        <f t="shared" si="8"/>
        <v>47.49468628491816</v>
      </c>
      <c r="I49">
        <v>0.46800000000000003</v>
      </c>
      <c r="J49">
        <f t="shared" si="2"/>
        <v>0.46800000000000003</v>
      </c>
      <c r="K49">
        <f t="shared" si="9"/>
        <v>0.83299999999999996</v>
      </c>
      <c r="M49" t="s">
        <v>194</v>
      </c>
      <c r="N49">
        <v>46.253101462440625</v>
      </c>
      <c r="O49">
        <v>0.67900000000000005</v>
      </c>
    </row>
    <row r="50" spans="1:15">
      <c r="A50" t="s">
        <v>193</v>
      </c>
      <c r="B50" t="s">
        <v>15</v>
      </c>
      <c r="C50">
        <v>12.693</v>
      </c>
      <c r="D50">
        <v>13.346</v>
      </c>
      <c r="E50">
        <f t="shared" si="7"/>
        <v>18.418142278742447</v>
      </c>
      <c r="F50">
        <f t="shared" si="6"/>
        <v>18.418142278742447</v>
      </c>
      <c r="G50">
        <f t="shared" si="5"/>
        <v>18.418142278742447</v>
      </c>
      <c r="H50">
        <f t="shared" si="8"/>
        <v>49.248850347160207</v>
      </c>
      <c r="I50">
        <v>0.55100000000000005</v>
      </c>
      <c r="J50">
        <f t="shared" si="2"/>
        <v>0.55100000000000005</v>
      </c>
      <c r="K50">
        <f t="shared" si="9"/>
        <v>0.91600000000000004</v>
      </c>
      <c r="M50" t="s">
        <v>171</v>
      </c>
      <c r="N50">
        <v>47.49468628491816</v>
      </c>
      <c r="O50">
        <v>0.83299999999999996</v>
      </c>
    </row>
    <row r="51" spans="1:15">
      <c r="A51" t="s">
        <v>192</v>
      </c>
      <c r="B51" t="s">
        <v>15</v>
      </c>
      <c r="C51">
        <v>14.967000000000001</v>
      </c>
      <c r="D51">
        <v>15.566000000000001</v>
      </c>
      <c r="E51">
        <f t="shared" si="7"/>
        <v>21.594245645541779</v>
      </c>
      <c r="F51">
        <f t="shared" si="6"/>
        <v>21.594245645541779</v>
      </c>
      <c r="G51">
        <f t="shared" si="5"/>
        <v>21.594245645541779</v>
      </c>
      <c r="H51">
        <f t="shared" si="8"/>
        <v>52.424953713959539</v>
      </c>
      <c r="I51">
        <v>0.47099999999999997</v>
      </c>
      <c r="J51">
        <f t="shared" si="2"/>
        <v>0.47099999999999997</v>
      </c>
      <c r="K51">
        <f t="shared" si="9"/>
        <v>0.83599999999999997</v>
      </c>
      <c r="M51" t="s">
        <v>193</v>
      </c>
      <c r="N51">
        <v>49.248850347160207</v>
      </c>
      <c r="O51">
        <v>0.91600000000000004</v>
      </c>
    </row>
    <row r="52" spans="1:15">
      <c r="A52" t="s">
        <v>191</v>
      </c>
      <c r="B52" t="s">
        <v>15</v>
      </c>
      <c r="C52">
        <v>-0.629</v>
      </c>
      <c r="D52">
        <v>-3.4470000000000001</v>
      </c>
      <c r="E52">
        <f t="shared" si="7"/>
        <v>3.5039192342290084</v>
      </c>
      <c r="F52">
        <f>-E52</f>
        <v>-3.5039192342290084</v>
      </c>
      <c r="G52">
        <f>F52+(F$45-F$52)</f>
        <v>13.004546320421944</v>
      </c>
      <c r="H52">
        <f t="shared" si="8"/>
        <v>43.835254388839701</v>
      </c>
      <c r="I52">
        <v>0.39700000000000002</v>
      </c>
      <c r="J52">
        <f>I52+(I$45-I$52)</f>
        <v>0.83199999999999996</v>
      </c>
      <c r="K52">
        <f t="shared" si="9"/>
        <v>1.1970000000000001</v>
      </c>
      <c r="M52" t="s">
        <v>192</v>
      </c>
      <c r="N52">
        <v>52.424953713959539</v>
      </c>
      <c r="O52">
        <v>0.83599999999999997</v>
      </c>
    </row>
    <row r="53" spans="1:15">
      <c r="A53" t="s">
        <v>190</v>
      </c>
      <c r="B53" t="s">
        <v>15</v>
      </c>
      <c r="C53">
        <v>2.0569999999999999</v>
      </c>
      <c r="D53">
        <v>6.5549999999999997</v>
      </c>
      <c r="E53">
        <f t="shared" si="7"/>
        <v>6.8701727780311312</v>
      </c>
      <c r="F53">
        <f>E53</f>
        <v>6.8701727780311312</v>
      </c>
      <c r="G53">
        <f>F53+(F$45-F$52)</f>
        <v>23.378638332682087</v>
      </c>
      <c r="H53">
        <f t="shared" si="8"/>
        <v>54.20934640109985</v>
      </c>
      <c r="I53">
        <v>1.101</v>
      </c>
      <c r="J53">
        <f>I53+(I$45-I$52)</f>
        <v>1.536</v>
      </c>
      <c r="K53">
        <f t="shared" si="9"/>
        <v>1.901</v>
      </c>
      <c r="M53" t="s">
        <v>190</v>
      </c>
      <c r="N53">
        <v>54.20934640109985</v>
      </c>
      <c r="O53">
        <v>1.901</v>
      </c>
    </row>
    <row r="54" spans="1:15">
      <c r="A54" t="s">
        <v>170</v>
      </c>
      <c r="B54" t="s">
        <v>15</v>
      </c>
      <c r="C54">
        <v>1.8819999999999999</v>
      </c>
      <c r="D54">
        <v>7.5860000000000003</v>
      </c>
      <c r="E54">
        <f t="shared" si="7"/>
        <v>7.8159657112860987</v>
      </c>
      <c r="F54">
        <f>E54</f>
        <v>7.8159657112860987</v>
      </c>
      <c r="G54">
        <f>F54+(F$45-F$52)</f>
        <v>24.324431265937051</v>
      </c>
      <c r="H54">
        <f t="shared" si="8"/>
        <v>55.155139334354814</v>
      </c>
      <c r="I54">
        <v>1.5980000000000001</v>
      </c>
      <c r="J54">
        <f>I54+(I$45-I$52)</f>
        <v>2.0329999999999999</v>
      </c>
      <c r="K54">
        <f t="shared" si="9"/>
        <v>2.3979999999999997</v>
      </c>
      <c r="M54" t="s">
        <v>170</v>
      </c>
      <c r="N54">
        <v>55.155139334354814</v>
      </c>
      <c r="O54">
        <v>2.3979999999999997</v>
      </c>
    </row>
    <row r="55" spans="1:15">
      <c r="A55" t="s">
        <v>189</v>
      </c>
      <c r="B55" t="s">
        <v>15</v>
      </c>
      <c r="C55">
        <v>1.867</v>
      </c>
      <c r="D55">
        <v>8.8670000000000009</v>
      </c>
      <c r="E55">
        <f t="shared" si="7"/>
        <v>9.0614225152566412</v>
      </c>
      <c r="F55">
        <f>E55</f>
        <v>9.0614225152566412</v>
      </c>
      <c r="G55">
        <f>F55+(F$45-F$52)</f>
        <v>25.569888069907595</v>
      </c>
      <c r="H55">
        <f t="shared" si="8"/>
        <v>56.400596138325355</v>
      </c>
      <c r="I55">
        <v>2.4169999999999998</v>
      </c>
      <c r="J55">
        <f>I55+(I$45-I$52)</f>
        <v>2.8519999999999999</v>
      </c>
      <c r="K55">
        <f t="shared" si="9"/>
        <v>3.2169999999999996</v>
      </c>
      <c r="M55" t="s">
        <v>189</v>
      </c>
      <c r="N55">
        <v>56.400596138325355</v>
      </c>
      <c r="O55">
        <v>3.2169999999999996</v>
      </c>
    </row>
    <row r="56" spans="1:15">
      <c r="A56" t="s">
        <v>188</v>
      </c>
      <c r="B56" t="s">
        <v>15</v>
      </c>
      <c r="C56">
        <v>2.2200000000000002</v>
      </c>
      <c r="D56">
        <v>9.6489999999999991</v>
      </c>
      <c r="E56">
        <f t="shared" si="7"/>
        <v>9.9010908994918321</v>
      </c>
      <c r="F56">
        <f>E56</f>
        <v>9.9010908994918321</v>
      </c>
      <c r="G56">
        <f>F56+(F$45-F$52)</f>
        <v>26.409556454142788</v>
      </c>
      <c r="H56">
        <f t="shared" si="8"/>
        <v>57.240264522560551</v>
      </c>
      <c r="I56">
        <v>3.0390000000000001</v>
      </c>
      <c r="J56">
        <f>I56+(I$45-I$52)</f>
        <v>3.4740000000000002</v>
      </c>
      <c r="K56">
        <f t="shared" si="9"/>
        <v>3.8390000000000004</v>
      </c>
      <c r="M56" t="s">
        <v>188</v>
      </c>
      <c r="N56">
        <v>57.240264522560551</v>
      </c>
      <c r="O56">
        <v>3.8390000000000004</v>
      </c>
    </row>
  </sheetData>
  <sortState ref="M5:O56">
    <sortCondition ref="N5:N56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41"/>
  <sheetViews>
    <sheetView topLeftCell="A11" workbookViewId="0">
      <selection activeCell="Q20" sqref="Q20"/>
    </sheetView>
  </sheetViews>
  <sheetFormatPr defaultRowHeight="15"/>
  <sheetData>
    <row r="1" spans="1:15">
      <c r="A1" t="s">
        <v>0</v>
      </c>
      <c r="B1" t="s">
        <v>242</v>
      </c>
    </row>
    <row r="2" spans="1:15">
      <c r="A2" t="s">
        <v>2</v>
      </c>
      <c r="B2" s="1">
        <v>40366</v>
      </c>
    </row>
    <row r="4" spans="1:15">
      <c r="A4" t="s">
        <v>3</v>
      </c>
      <c r="B4" t="s">
        <v>4</v>
      </c>
      <c r="C4" t="s">
        <v>5</v>
      </c>
      <c r="D4" t="s">
        <v>6</v>
      </c>
      <c r="E4" t="s">
        <v>228</v>
      </c>
      <c r="F4" t="s">
        <v>9</v>
      </c>
      <c r="G4" t="s">
        <v>8</v>
      </c>
      <c r="H4" t="s">
        <v>10</v>
      </c>
      <c r="I4" t="s">
        <v>11</v>
      </c>
      <c r="J4" t="s">
        <v>12</v>
      </c>
      <c r="K4" t="s">
        <v>13</v>
      </c>
      <c r="M4" t="s">
        <v>185</v>
      </c>
      <c r="N4" t="s">
        <v>186</v>
      </c>
      <c r="O4" t="s">
        <v>187</v>
      </c>
    </row>
    <row r="5" spans="1:15">
      <c r="A5" t="s">
        <v>241</v>
      </c>
      <c r="B5" t="s">
        <v>15</v>
      </c>
      <c r="C5">
        <v>1.36</v>
      </c>
      <c r="D5">
        <v>-5.1639999999999997</v>
      </c>
      <c r="E5">
        <f>SQRT(C5^2+D5^2)</f>
        <v>5.3400838944720705</v>
      </c>
      <c r="F5">
        <f>E5</f>
        <v>5.3400838944720705</v>
      </c>
      <c r="G5">
        <f>F5</f>
        <v>5.3400838944720705</v>
      </c>
      <c r="H5">
        <f>G5-MIN(G$5:G$41)</f>
        <v>26.683544918286184</v>
      </c>
      <c r="I5">
        <v>-0.58699999999999997</v>
      </c>
      <c r="J5">
        <f>I5</f>
        <v>-0.58699999999999997</v>
      </c>
      <c r="K5">
        <f>J5-J$5</f>
        <v>0</v>
      </c>
      <c r="M5" t="s">
        <v>211</v>
      </c>
      <c r="N5">
        <v>0</v>
      </c>
      <c r="O5">
        <v>5.3</v>
      </c>
    </row>
    <row r="6" spans="1:15">
      <c r="A6" t="s">
        <v>50</v>
      </c>
      <c r="B6" t="s">
        <v>15</v>
      </c>
      <c r="C6">
        <v>0.79300000000000004</v>
      </c>
      <c r="D6">
        <v>-4.2080000000000002</v>
      </c>
      <c r="E6">
        <f t="shared" ref="E6:E41" si="0">SQRT(C6^2+D6^2)</f>
        <v>4.2820687757204459</v>
      </c>
      <c r="F6">
        <f t="shared" ref="F6:F8" si="1">E6</f>
        <v>4.2820687757204459</v>
      </c>
      <c r="G6">
        <f t="shared" ref="G6:G38" si="2">F6</f>
        <v>4.2820687757204459</v>
      </c>
      <c r="H6">
        <f t="shared" ref="H6:H41" si="3">G6-MIN(G$5:G$41)</f>
        <v>25.625529799534561</v>
      </c>
      <c r="I6">
        <v>-0.20599999999999999</v>
      </c>
      <c r="J6">
        <f t="shared" ref="J6:J38" si="4">I6</f>
        <v>-0.20599999999999999</v>
      </c>
      <c r="K6">
        <f t="shared" ref="K6:K41" si="5">J6-J$5</f>
        <v>0.38100000000000001</v>
      </c>
      <c r="M6" t="s">
        <v>229</v>
      </c>
      <c r="N6">
        <v>1.498594179737136</v>
      </c>
      <c r="O6">
        <v>5.1979999999999995</v>
      </c>
    </row>
    <row r="7" spans="1:15">
      <c r="A7" t="s">
        <v>51</v>
      </c>
      <c r="B7" t="s">
        <v>15</v>
      </c>
      <c r="C7">
        <v>0.67800000000000005</v>
      </c>
      <c r="D7">
        <v>-3.3010000000000002</v>
      </c>
      <c r="E7">
        <f t="shared" si="0"/>
        <v>3.3699087524738709</v>
      </c>
      <c r="F7">
        <f t="shared" si="1"/>
        <v>3.3699087524738709</v>
      </c>
      <c r="G7">
        <f t="shared" si="2"/>
        <v>3.3699087524738709</v>
      </c>
      <c r="H7">
        <f t="shared" si="3"/>
        <v>24.713369776287987</v>
      </c>
      <c r="I7">
        <v>-0.128</v>
      </c>
      <c r="J7">
        <f t="shared" si="4"/>
        <v>-0.128</v>
      </c>
      <c r="K7">
        <f t="shared" si="5"/>
        <v>0.45899999999999996</v>
      </c>
      <c r="M7" t="s">
        <v>235</v>
      </c>
      <c r="N7">
        <v>3.3431004718696045</v>
      </c>
      <c r="O7">
        <v>3.9790000000000001</v>
      </c>
    </row>
    <row r="8" spans="1:15">
      <c r="A8" t="s">
        <v>52</v>
      </c>
      <c r="B8" t="s">
        <v>15</v>
      </c>
      <c r="C8">
        <v>0.27900000000000003</v>
      </c>
      <c r="D8">
        <v>-1.35</v>
      </c>
      <c r="E8">
        <f t="shared" si="0"/>
        <v>1.3785285633602229</v>
      </c>
      <c r="F8">
        <f t="shared" si="1"/>
        <v>1.3785285633602229</v>
      </c>
      <c r="G8">
        <f t="shared" si="2"/>
        <v>1.3785285633602229</v>
      </c>
      <c r="H8">
        <f t="shared" si="3"/>
        <v>22.721989587174338</v>
      </c>
      <c r="I8">
        <v>-7.5999999999999998E-2</v>
      </c>
      <c r="J8">
        <f t="shared" si="4"/>
        <v>-7.5999999999999998E-2</v>
      </c>
      <c r="K8">
        <f t="shared" si="5"/>
        <v>0.51100000000000001</v>
      </c>
      <c r="M8" t="s">
        <v>230</v>
      </c>
      <c r="N8">
        <v>3.3431004718696045</v>
      </c>
      <c r="O8">
        <v>3.9790000000000001</v>
      </c>
    </row>
    <row r="9" spans="1:15">
      <c r="A9" t="s">
        <v>225</v>
      </c>
      <c r="B9" t="s">
        <v>15</v>
      </c>
      <c r="C9">
        <v>-0.247</v>
      </c>
      <c r="D9">
        <v>2.4369999999999998</v>
      </c>
      <c r="E9">
        <f t="shared" si="0"/>
        <v>2.4494852520478663</v>
      </c>
      <c r="F9">
        <f>-E9</f>
        <v>-2.4494852520478663</v>
      </c>
      <c r="G9">
        <f t="shared" si="2"/>
        <v>-2.4494852520478663</v>
      </c>
      <c r="H9">
        <f t="shared" si="3"/>
        <v>18.89397577176625</v>
      </c>
      <c r="I9">
        <v>0.17100000000000001</v>
      </c>
      <c r="J9">
        <f t="shared" si="4"/>
        <v>0.17100000000000001</v>
      </c>
      <c r="K9">
        <f t="shared" si="5"/>
        <v>0.75800000000000001</v>
      </c>
      <c r="M9" t="s">
        <v>236</v>
      </c>
      <c r="N9">
        <v>4.7411062209555759</v>
      </c>
      <c r="O9">
        <v>3.6379999999999999</v>
      </c>
    </row>
    <row r="10" spans="1:15">
      <c r="A10" t="s">
        <v>60</v>
      </c>
      <c r="B10" t="s">
        <v>15</v>
      </c>
      <c r="C10">
        <v>-0.60699999999999998</v>
      </c>
      <c r="D10">
        <v>4.1440000000000001</v>
      </c>
      <c r="E10">
        <f t="shared" si="0"/>
        <v>4.1882197888840551</v>
      </c>
      <c r="F10">
        <f t="shared" ref="F10:F19" si="6">-E10</f>
        <v>-4.1882197888840551</v>
      </c>
      <c r="G10">
        <f t="shared" si="2"/>
        <v>-4.1882197888840551</v>
      </c>
      <c r="H10">
        <f t="shared" si="3"/>
        <v>17.15524123493006</v>
      </c>
      <c r="I10">
        <v>0.49199999999999999</v>
      </c>
      <c r="J10">
        <f t="shared" si="4"/>
        <v>0.49199999999999999</v>
      </c>
      <c r="K10">
        <f t="shared" si="5"/>
        <v>1.079</v>
      </c>
      <c r="M10" t="s">
        <v>237</v>
      </c>
      <c r="N10">
        <v>6.0387761855039823</v>
      </c>
      <c r="O10">
        <v>3.2530000000000001</v>
      </c>
    </row>
    <row r="11" spans="1:15">
      <c r="A11" t="s">
        <v>61</v>
      </c>
      <c r="B11" t="s">
        <v>15</v>
      </c>
      <c r="C11">
        <v>-1.1639999999999999</v>
      </c>
      <c r="D11">
        <v>5.96</v>
      </c>
      <c r="E11">
        <f t="shared" si="0"/>
        <v>6.0726020781869119</v>
      </c>
      <c r="F11">
        <f t="shared" si="6"/>
        <v>-6.0726020781869119</v>
      </c>
      <c r="G11">
        <f t="shared" si="2"/>
        <v>-6.0726020781869119</v>
      </c>
      <c r="H11">
        <f t="shared" si="3"/>
        <v>15.270858945627204</v>
      </c>
      <c r="I11">
        <v>0.751</v>
      </c>
      <c r="J11">
        <f t="shared" si="4"/>
        <v>0.751</v>
      </c>
      <c r="K11">
        <f t="shared" si="5"/>
        <v>1.3380000000000001</v>
      </c>
      <c r="M11" t="s">
        <v>238</v>
      </c>
      <c r="N11">
        <v>7.4479128158447718</v>
      </c>
      <c r="O11">
        <v>2.9390000000000001</v>
      </c>
    </row>
    <row r="12" spans="1:15">
      <c r="A12" t="s">
        <v>224</v>
      </c>
      <c r="B12" t="s">
        <v>15</v>
      </c>
      <c r="C12">
        <v>-1.738</v>
      </c>
      <c r="D12">
        <v>8.2970000000000006</v>
      </c>
      <c r="E12">
        <f t="shared" si="0"/>
        <v>8.4770780933055008</v>
      </c>
      <c r="F12">
        <f t="shared" si="6"/>
        <v>-8.4770780933055008</v>
      </c>
      <c r="G12">
        <f t="shared" si="2"/>
        <v>-8.4770780933055008</v>
      </c>
      <c r="H12">
        <f t="shared" si="3"/>
        <v>12.866382930508614</v>
      </c>
      <c r="I12">
        <v>0.93200000000000005</v>
      </c>
      <c r="J12">
        <f t="shared" si="4"/>
        <v>0.93200000000000005</v>
      </c>
      <c r="K12">
        <f t="shared" si="5"/>
        <v>1.5190000000000001</v>
      </c>
      <c r="M12" t="s">
        <v>239</v>
      </c>
      <c r="N12">
        <v>9.8912624139401135</v>
      </c>
      <c r="O12">
        <v>2.4669999999999996</v>
      </c>
    </row>
    <row r="13" spans="1:15">
      <c r="A13" t="s">
        <v>223</v>
      </c>
      <c r="B13" t="s">
        <v>15</v>
      </c>
      <c r="C13">
        <v>-1.9039999999999999</v>
      </c>
      <c r="D13">
        <v>9.0969999999999995</v>
      </c>
      <c r="E13">
        <f t="shared" si="0"/>
        <v>9.2941177634028271</v>
      </c>
      <c r="F13">
        <f t="shared" si="6"/>
        <v>-9.2941177634028271</v>
      </c>
      <c r="G13">
        <f t="shared" si="2"/>
        <v>-9.2941177634028271</v>
      </c>
      <c r="H13">
        <f t="shared" si="3"/>
        <v>12.049343260411288</v>
      </c>
      <c r="I13">
        <v>1.5309999999999999</v>
      </c>
      <c r="J13">
        <f t="shared" si="4"/>
        <v>1.5309999999999999</v>
      </c>
      <c r="K13">
        <f t="shared" si="5"/>
        <v>2.1179999999999999</v>
      </c>
      <c r="M13" t="s">
        <v>240</v>
      </c>
      <c r="N13">
        <v>11.3312933763963</v>
      </c>
      <c r="O13">
        <v>2.3239999999999998</v>
      </c>
    </row>
    <row r="14" spans="1:15">
      <c r="A14" t="s">
        <v>240</v>
      </c>
      <c r="B14" t="s">
        <v>15</v>
      </c>
      <c r="C14">
        <v>-2.0739999999999998</v>
      </c>
      <c r="D14">
        <v>9.7949999999999999</v>
      </c>
      <c r="E14">
        <f t="shared" si="0"/>
        <v>10.012167647417815</v>
      </c>
      <c r="F14">
        <f t="shared" si="6"/>
        <v>-10.012167647417815</v>
      </c>
      <c r="G14">
        <f t="shared" si="2"/>
        <v>-10.012167647417815</v>
      </c>
      <c r="H14">
        <f t="shared" si="3"/>
        <v>11.3312933763963</v>
      </c>
      <c r="I14">
        <v>1.7370000000000001</v>
      </c>
      <c r="J14">
        <f t="shared" si="4"/>
        <v>1.7370000000000001</v>
      </c>
      <c r="K14">
        <f t="shared" si="5"/>
        <v>2.3239999999999998</v>
      </c>
      <c r="M14" t="s">
        <v>223</v>
      </c>
      <c r="N14">
        <v>12.049343260411288</v>
      </c>
      <c r="O14">
        <v>2.1179999999999999</v>
      </c>
    </row>
    <row r="15" spans="1:15">
      <c r="A15" t="s">
        <v>239</v>
      </c>
      <c r="B15" t="s">
        <v>15</v>
      </c>
      <c r="C15">
        <v>-2.4729999999999999</v>
      </c>
      <c r="D15">
        <v>11.182</v>
      </c>
      <c r="E15">
        <f t="shared" si="0"/>
        <v>11.452198609874001</v>
      </c>
      <c r="F15">
        <f t="shared" si="6"/>
        <v>-11.452198609874001</v>
      </c>
      <c r="G15">
        <f t="shared" si="2"/>
        <v>-11.452198609874001</v>
      </c>
      <c r="H15">
        <f t="shared" si="3"/>
        <v>9.8912624139401135</v>
      </c>
      <c r="I15">
        <v>1.88</v>
      </c>
      <c r="J15">
        <f t="shared" si="4"/>
        <v>1.88</v>
      </c>
      <c r="K15">
        <f t="shared" si="5"/>
        <v>2.4669999999999996</v>
      </c>
      <c r="M15" t="s">
        <v>224</v>
      </c>
      <c r="N15">
        <v>12.866382930508614</v>
      </c>
      <c r="O15">
        <v>1.5190000000000001</v>
      </c>
    </row>
    <row r="16" spans="1:15">
      <c r="A16" t="s">
        <v>238</v>
      </c>
      <c r="B16" t="s">
        <v>15</v>
      </c>
      <c r="C16">
        <v>-2.972</v>
      </c>
      <c r="D16">
        <v>13.574</v>
      </c>
      <c r="E16">
        <f t="shared" si="0"/>
        <v>13.895548207969343</v>
      </c>
      <c r="F16">
        <f t="shared" si="6"/>
        <v>-13.895548207969343</v>
      </c>
      <c r="G16">
        <f t="shared" si="2"/>
        <v>-13.895548207969343</v>
      </c>
      <c r="H16">
        <f t="shared" si="3"/>
        <v>7.4479128158447718</v>
      </c>
      <c r="I16">
        <v>2.3519999999999999</v>
      </c>
      <c r="J16">
        <f t="shared" si="4"/>
        <v>2.3519999999999999</v>
      </c>
      <c r="K16">
        <f t="shared" si="5"/>
        <v>2.9390000000000001</v>
      </c>
      <c r="M16" t="s">
        <v>61</v>
      </c>
      <c r="N16">
        <v>15.270858945627204</v>
      </c>
      <c r="O16">
        <v>1.3380000000000001</v>
      </c>
    </row>
    <row r="17" spans="1:15">
      <c r="A17" t="s">
        <v>237</v>
      </c>
      <c r="B17" t="s">
        <v>15</v>
      </c>
      <c r="C17">
        <v>-3.073</v>
      </c>
      <c r="D17">
        <v>14.993</v>
      </c>
      <c r="E17">
        <f t="shared" si="0"/>
        <v>15.304684838310132</v>
      </c>
      <c r="F17">
        <f t="shared" si="6"/>
        <v>-15.304684838310132</v>
      </c>
      <c r="G17">
        <f t="shared" si="2"/>
        <v>-15.304684838310132</v>
      </c>
      <c r="H17">
        <f t="shared" si="3"/>
        <v>6.0387761855039823</v>
      </c>
      <c r="I17">
        <v>2.6659999999999999</v>
      </c>
      <c r="J17">
        <f t="shared" si="4"/>
        <v>2.6659999999999999</v>
      </c>
      <c r="K17">
        <f t="shared" si="5"/>
        <v>3.2530000000000001</v>
      </c>
      <c r="M17" t="s">
        <v>60</v>
      </c>
      <c r="N17">
        <v>17.15524123493006</v>
      </c>
      <c r="O17">
        <v>1.079</v>
      </c>
    </row>
    <row r="18" spans="1:15">
      <c r="A18" t="s">
        <v>236</v>
      </c>
      <c r="B18" t="s">
        <v>15</v>
      </c>
      <c r="C18">
        <v>-3.5790000000000002</v>
      </c>
      <c r="D18">
        <v>16.212</v>
      </c>
      <c r="E18">
        <f t="shared" si="0"/>
        <v>16.602354802858539</v>
      </c>
      <c r="F18">
        <f t="shared" si="6"/>
        <v>-16.602354802858539</v>
      </c>
      <c r="G18">
        <f t="shared" si="2"/>
        <v>-16.602354802858539</v>
      </c>
      <c r="H18">
        <f t="shared" si="3"/>
        <v>4.7411062209555759</v>
      </c>
      <c r="I18">
        <v>3.0510000000000002</v>
      </c>
      <c r="J18">
        <f t="shared" si="4"/>
        <v>3.0510000000000002</v>
      </c>
      <c r="K18">
        <f t="shared" si="5"/>
        <v>3.6379999999999999</v>
      </c>
      <c r="M18" t="s">
        <v>225</v>
      </c>
      <c r="N18">
        <v>18.89397577176625</v>
      </c>
      <c r="O18">
        <v>0.75800000000000001</v>
      </c>
    </row>
    <row r="19" spans="1:15">
      <c r="A19" t="s">
        <v>235</v>
      </c>
      <c r="B19" t="s">
        <v>15</v>
      </c>
      <c r="C19">
        <v>-3.6520000000000001</v>
      </c>
      <c r="D19">
        <v>17.626000000000001</v>
      </c>
      <c r="E19">
        <f t="shared" si="0"/>
        <v>18.00036055194451</v>
      </c>
      <c r="F19">
        <f t="shared" si="6"/>
        <v>-18.00036055194451</v>
      </c>
      <c r="G19">
        <f t="shared" si="2"/>
        <v>-18.00036055194451</v>
      </c>
      <c r="H19">
        <f t="shared" si="3"/>
        <v>3.3431004718696045</v>
      </c>
      <c r="I19">
        <v>3.3919999999999999</v>
      </c>
      <c r="J19">
        <f t="shared" si="4"/>
        <v>3.3919999999999999</v>
      </c>
      <c r="K19">
        <f t="shared" si="5"/>
        <v>3.9790000000000001</v>
      </c>
      <c r="M19" t="s">
        <v>52</v>
      </c>
      <c r="N19">
        <v>22.721989587174338</v>
      </c>
      <c r="O19">
        <v>0.51100000000000001</v>
      </c>
    </row>
    <row r="20" spans="1:15">
      <c r="A20" t="s">
        <v>234</v>
      </c>
      <c r="B20" t="s">
        <v>15</v>
      </c>
      <c r="C20">
        <v>5.7530000000000001</v>
      </c>
      <c r="D20">
        <v>-20.702000000000002</v>
      </c>
      <c r="E20">
        <f t="shared" si="0"/>
        <v>21.486503042607936</v>
      </c>
      <c r="F20">
        <f>E20</f>
        <v>21.486503042607936</v>
      </c>
      <c r="G20">
        <f t="shared" si="2"/>
        <v>21.486503042607936</v>
      </c>
      <c r="H20">
        <f t="shared" si="3"/>
        <v>42.82996406642205</v>
      </c>
      <c r="I20">
        <v>0.15</v>
      </c>
      <c r="J20">
        <f t="shared" si="4"/>
        <v>0.15</v>
      </c>
      <c r="K20">
        <f t="shared" si="5"/>
        <v>0.73699999999999999</v>
      </c>
      <c r="M20" t="s">
        <v>51</v>
      </c>
      <c r="N20">
        <v>24.713369776287987</v>
      </c>
      <c r="O20">
        <v>0.45899999999999996</v>
      </c>
    </row>
    <row r="21" spans="1:15">
      <c r="A21" t="s">
        <v>233</v>
      </c>
      <c r="B21" t="s">
        <v>15</v>
      </c>
      <c r="C21">
        <v>5.5069999999999997</v>
      </c>
      <c r="D21">
        <v>-19.138000000000002</v>
      </c>
      <c r="E21">
        <f t="shared" si="0"/>
        <v>19.914569867310718</v>
      </c>
      <c r="F21">
        <f t="shared" ref="F21:F41" si="7">E21</f>
        <v>19.914569867310718</v>
      </c>
      <c r="G21">
        <f t="shared" si="2"/>
        <v>19.914569867310718</v>
      </c>
      <c r="H21">
        <f t="shared" si="3"/>
        <v>41.258030891124832</v>
      </c>
      <c r="I21">
        <v>7.0000000000000007E-2</v>
      </c>
      <c r="J21">
        <f t="shared" si="4"/>
        <v>7.0000000000000007E-2</v>
      </c>
      <c r="K21">
        <f t="shared" si="5"/>
        <v>0.65700000000000003</v>
      </c>
      <c r="M21" t="s">
        <v>50</v>
      </c>
      <c r="N21">
        <v>25.625529799534561</v>
      </c>
      <c r="O21">
        <v>0.38100000000000001</v>
      </c>
    </row>
    <row r="22" spans="1:15">
      <c r="A22" t="s">
        <v>171</v>
      </c>
      <c r="B22" t="s">
        <v>15</v>
      </c>
      <c r="C22">
        <v>4.8339999999999996</v>
      </c>
      <c r="D22">
        <v>-17.132999999999999</v>
      </c>
      <c r="E22">
        <f t="shared" si="0"/>
        <v>17.801888804281415</v>
      </c>
      <c r="F22">
        <f t="shared" si="7"/>
        <v>17.801888804281415</v>
      </c>
      <c r="G22">
        <f t="shared" si="2"/>
        <v>17.801888804281415</v>
      </c>
      <c r="H22">
        <f t="shared" si="3"/>
        <v>39.145349828095533</v>
      </c>
      <c r="I22">
        <v>5.3999999999999999E-2</v>
      </c>
      <c r="J22">
        <f t="shared" si="4"/>
        <v>5.3999999999999999E-2</v>
      </c>
      <c r="K22">
        <f t="shared" si="5"/>
        <v>0.64100000000000001</v>
      </c>
      <c r="M22" t="s">
        <v>241</v>
      </c>
      <c r="N22">
        <v>26.683544918286184</v>
      </c>
      <c r="O22">
        <v>0</v>
      </c>
    </row>
    <row r="23" spans="1:15">
      <c r="A23" t="s">
        <v>193</v>
      </c>
      <c r="B23" t="s">
        <v>15</v>
      </c>
      <c r="C23">
        <v>3.9609999999999999</v>
      </c>
      <c r="D23">
        <v>-15.257</v>
      </c>
      <c r="E23">
        <f t="shared" si="0"/>
        <v>15.762790679318178</v>
      </c>
      <c r="F23">
        <f t="shared" si="7"/>
        <v>15.762790679318178</v>
      </c>
      <c r="G23">
        <f t="shared" si="2"/>
        <v>15.762790679318178</v>
      </c>
      <c r="H23">
        <f t="shared" si="3"/>
        <v>37.106251703132294</v>
      </c>
      <c r="I23">
        <v>7.6999999999999999E-2</v>
      </c>
      <c r="J23">
        <f t="shared" si="4"/>
        <v>7.6999999999999999E-2</v>
      </c>
      <c r="K23">
        <f t="shared" si="5"/>
        <v>0.66399999999999992</v>
      </c>
      <c r="M23" t="s">
        <v>175</v>
      </c>
      <c r="N23">
        <v>27.3125294603459</v>
      </c>
      <c r="O23">
        <v>-0.18800000000000006</v>
      </c>
    </row>
    <row r="24" spans="1:15">
      <c r="A24" t="s">
        <v>56</v>
      </c>
      <c r="B24" t="s">
        <v>15</v>
      </c>
      <c r="C24">
        <v>3.351</v>
      </c>
      <c r="D24">
        <v>-13.331</v>
      </c>
      <c r="E24">
        <f t="shared" si="0"/>
        <v>13.74571795142036</v>
      </c>
      <c r="F24">
        <f t="shared" si="7"/>
        <v>13.74571795142036</v>
      </c>
      <c r="G24">
        <f t="shared" si="2"/>
        <v>13.74571795142036</v>
      </c>
      <c r="H24">
        <f t="shared" si="3"/>
        <v>35.089178975234475</v>
      </c>
      <c r="I24">
        <v>0.121</v>
      </c>
      <c r="J24">
        <f t="shared" si="4"/>
        <v>0.121</v>
      </c>
      <c r="K24">
        <f t="shared" si="5"/>
        <v>0.70799999999999996</v>
      </c>
      <c r="M24" t="s">
        <v>53</v>
      </c>
      <c r="N24">
        <v>28.052734978572559</v>
      </c>
      <c r="O24">
        <v>-0.18800000000000006</v>
      </c>
    </row>
    <row r="25" spans="1:15">
      <c r="A25" t="s">
        <v>196</v>
      </c>
      <c r="B25" t="s">
        <v>15</v>
      </c>
      <c r="C25">
        <v>3.157</v>
      </c>
      <c r="D25">
        <v>-12.5</v>
      </c>
      <c r="E25">
        <f t="shared" si="0"/>
        <v>12.892503597052048</v>
      </c>
      <c r="F25">
        <f t="shared" si="7"/>
        <v>12.892503597052048</v>
      </c>
      <c r="G25">
        <f t="shared" si="2"/>
        <v>12.892503597052048</v>
      </c>
      <c r="H25">
        <f t="shared" si="3"/>
        <v>34.235964620866163</v>
      </c>
      <c r="I25">
        <v>0.109</v>
      </c>
      <c r="J25">
        <f t="shared" si="4"/>
        <v>0.109</v>
      </c>
      <c r="K25">
        <f t="shared" si="5"/>
        <v>0.69599999999999995</v>
      </c>
      <c r="M25" t="s">
        <v>38</v>
      </c>
      <c r="N25">
        <v>28.493939958822594</v>
      </c>
      <c r="O25">
        <v>-0.20300000000000007</v>
      </c>
    </row>
    <row r="26" spans="1:15">
      <c r="A26" t="s">
        <v>55</v>
      </c>
      <c r="B26" t="s">
        <v>15</v>
      </c>
      <c r="C26">
        <v>2.77</v>
      </c>
      <c r="D26">
        <v>-11.651999999999999</v>
      </c>
      <c r="E26">
        <f t="shared" si="0"/>
        <v>11.976727599807885</v>
      </c>
      <c r="F26">
        <f t="shared" si="7"/>
        <v>11.976727599807885</v>
      </c>
      <c r="G26">
        <f t="shared" si="2"/>
        <v>11.976727599807885</v>
      </c>
      <c r="H26">
        <f t="shared" si="3"/>
        <v>33.320188623622002</v>
      </c>
      <c r="I26">
        <v>-7.0000000000000007E-2</v>
      </c>
      <c r="J26">
        <f t="shared" si="4"/>
        <v>-7.0000000000000007E-2</v>
      </c>
      <c r="K26">
        <f t="shared" si="5"/>
        <v>0.5169999999999999</v>
      </c>
      <c r="M26" t="s">
        <v>37</v>
      </c>
      <c r="N26">
        <v>28.995217554180197</v>
      </c>
      <c r="O26">
        <v>-0.254</v>
      </c>
    </row>
    <row r="27" spans="1:15">
      <c r="A27" t="s">
        <v>197</v>
      </c>
      <c r="B27" t="s">
        <v>15</v>
      </c>
      <c r="C27">
        <v>2.617</v>
      </c>
      <c r="D27">
        <v>-11.532</v>
      </c>
      <c r="E27">
        <f t="shared" si="0"/>
        <v>11.82521513546371</v>
      </c>
      <c r="F27">
        <f t="shared" si="7"/>
        <v>11.82521513546371</v>
      </c>
      <c r="G27">
        <f t="shared" si="2"/>
        <v>11.82521513546371</v>
      </c>
      <c r="H27">
        <f t="shared" si="3"/>
        <v>33.168676159277823</v>
      </c>
      <c r="I27">
        <v>-0.40699999999999997</v>
      </c>
      <c r="J27">
        <f t="shared" si="4"/>
        <v>-0.40699999999999997</v>
      </c>
      <c r="K27">
        <f t="shared" si="5"/>
        <v>0.18</v>
      </c>
      <c r="M27" t="s">
        <v>36</v>
      </c>
      <c r="N27">
        <v>29.548939193914869</v>
      </c>
      <c r="O27">
        <v>-0.23099999999999998</v>
      </c>
    </row>
    <row r="28" spans="1:15">
      <c r="A28" t="s">
        <v>54</v>
      </c>
      <c r="B28" t="s">
        <v>15</v>
      </c>
      <c r="C28">
        <v>2.5529999999999999</v>
      </c>
      <c r="D28">
        <v>-10.984999999999999</v>
      </c>
      <c r="E28">
        <f t="shared" si="0"/>
        <v>11.277767243563771</v>
      </c>
      <c r="F28">
        <f t="shared" si="7"/>
        <v>11.277767243563771</v>
      </c>
      <c r="G28">
        <f t="shared" si="2"/>
        <v>11.277767243563771</v>
      </c>
      <c r="H28">
        <f t="shared" si="3"/>
        <v>32.621228267377887</v>
      </c>
      <c r="I28">
        <v>-0.48799999999999999</v>
      </c>
      <c r="J28">
        <f t="shared" si="4"/>
        <v>-0.48799999999999999</v>
      </c>
      <c r="K28">
        <f t="shared" si="5"/>
        <v>9.8999999999999977E-2</v>
      </c>
      <c r="M28" t="s">
        <v>35</v>
      </c>
      <c r="N28">
        <v>30.235691902508165</v>
      </c>
      <c r="O28">
        <v>-0.23099999999999998</v>
      </c>
    </row>
    <row r="29" spans="1:15">
      <c r="A29" t="s">
        <v>232</v>
      </c>
      <c r="B29" t="s">
        <v>106</v>
      </c>
      <c r="C29">
        <v>2.6190000000000002</v>
      </c>
      <c r="D29">
        <v>-9.9480000000000004</v>
      </c>
      <c r="E29">
        <f t="shared" si="0"/>
        <v>10.286975503032949</v>
      </c>
      <c r="F29">
        <f t="shared" si="7"/>
        <v>10.286975503032949</v>
      </c>
      <c r="G29">
        <f t="shared" si="2"/>
        <v>10.286975503032949</v>
      </c>
      <c r="H29">
        <f t="shared" si="3"/>
        <v>31.630436526847063</v>
      </c>
      <c r="I29">
        <v>-0.67200000000000004</v>
      </c>
      <c r="J29">
        <f t="shared" si="4"/>
        <v>-0.67200000000000004</v>
      </c>
      <c r="K29">
        <f t="shared" si="5"/>
        <v>-8.5000000000000075E-2</v>
      </c>
      <c r="M29" t="s">
        <v>34</v>
      </c>
      <c r="N29">
        <v>30.870900344009232</v>
      </c>
      <c r="O29">
        <v>-0.20300000000000007</v>
      </c>
    </row>
    <row r="30" spans="1:15">
      <c r="A30" t="s">
        <v>231</v>
      </c>
      <c r="B30" t="s">
        <v>15</v>
      </c>
      <c r="C30">
        <v>2.302</v>
      </c>
      <c r="D30">
        <v>-10.013</v>
      </c>
      <c r="E30">
        <f t="shared" si="0"/>
        <v>10.27420911798081</v>
      </c>
      <c r="F30">
        <f t="shared" si="7"/>
        <v>10.27420911798081</v>
      </c>
      <c r="G30">
        <f t="shared" si="2"/>
        <v>10.27420911798081</v>
      </c>
      <c r="H30">
        <f t="shared" si="3"/>
        <v>31.617670141794925</v>
      </c>
      <c r="I30">
        <v>-0.63200000000000001</v>
      </c>
      <c r="J30">
        <f t="shared" si="4"/>
        <v>-0.63200000000000001</v>
      </c>
      <c r="K30">
        <f t="shared" si="5"/>
        <v>-4.500000000000004E-2</v>
      </c>
      <c r="M30" t="s">
        <v>33</v>
      </c>
      <c r="N30">
        <v>31.526307875259931</v>
      </c>
      <c r="O30">
        <v>-0.13400000000000001</v>
      </c>
    </row>
    <row r="31" spans="1:15">
      <c r="A31" t="s">
        <v>33</v>
      </c>
      <c r="B31" t="s">
        <v>15</v>
      </c>
      <c r="C31">
        <v>2.3029999999999999</v>
      </c>
      <c r="D31">
        <v>-9.9190000000000005</v>
      </c>
      <c r="E31">
        <f t="shared" si="0"/>
        <v>10.182846851445818</v>
      </c>
      <c r="F31">
        <f t="shared" si="7"/>
        <v>10.182846851445818</v>
      </c>
      <c r="G31">
        <f t="shared" si="2"/>
        <v>10.182846851445818</v>
      </c>
      <c r="H31">
        <f t="shared" si="3"/>
        <v>31.526307875259931</v>
      </c>
      <c r="I31">
        <v>-0.72099999999999997</v>
      </c>
      <c r="J31">
        <f t="shared" si="4"/>
        <v>-0.72099999999999997</v>
      </c>
      <c r="K31">
        <f t="shared" si="5"/>
        <v>-0.13400000000000001</v>
      </c>
      <c r="M31" t="s">
        <v>231</v>
      </c>
      <c r="N31">
        <v>31.617670141794925</v>
      </c>
      <c r="O31">
        <v>-4.500000000000004E-2</v>
      </c>
    </row>
    <row r="32" spans="1:15">
      <c r="A32" t="s">
        <v>34</v>
      </c>
      <c r="B32" t="s">
        <v>15</v>
      </c>
      <c r="C32">
        <v>2.258</v>
      </c>
      <c r="D32">
        <v>-9.2560000000000002</v>
      </c>
      <c r="E32">
        <f t="shared" si="0"/>
        <v>9.5274393201951177</v>
      </c>
      <c r="F32">
        <f t="shared" si="7"/>
        <v>9.5274393201951177</v>
      </c>
      <c r="G32">
        <f t="shared" si="2"/>
        <v>9.5274393201951177</v>
      </c>
      <c r="H32">
        <f t="shared" si="3"/>
        <v>30.870900344009232</v>
      </c>
      <c r="I32">
        <v>-0.79</v>
      </c>
      <c r="J32">
        <f t="shared" si="4"/>
        <v>-0.79</v>
      </c>
      <c r="K32">
        <f t="shared" si="5"/>
        <v>-0.20300000000000007</v>
      </c>
      <c r="M32" t="s">
        <v>232</v>
      </c>
      <c r="N32">
        <v>31.630436526847063</v>
      </c>
      <c r="O32">
        <v>-8.5000000000000075E-2</v>
      </c>
    </row>
    <row r="33" spans="1:15">
      <c r="A33" t="s">
        <v>35</v>
      </c>
      <c r="B33" t="s">
        <v>15</v>
      </c>
      <c r="C33">
        <v>2.1070000000000002</v>
      </c>
      <c r="D33">
        <v>-8.6389999999999993</v>
      </c>
      <c r="E33">
        <f t="shared" si="0"/>
        <v>8.8922308786940523</v>
      </c>
      <c r="F33">
        <f t="shared" si="7"/>
        <v>8.8922308786940523</v>
      </c>
      <c r="G33">
        <f t="shared" si="2"/>
        <v>8.8922308786940523</v>
      </c>
      <c r="H33">
        <f t="shared" si="3"/>
        <v>30.235691902508165</v>
      </c>
      <c r="I33">
        <v>-0.81799999999999995</v>
      </c>
      <c r="J33">
        <f t="shared" si="4"/>
        <v>-0.81799999999999995</v>
      </c>
      <c r="K33">
        <f t="shared" si="5"/>
        <v>-0.23099999999999998</v>
      </c>
      <c r="M33" t="s">
        <v>54</v>
      </c>
      <c r="N33">
        <v>32.621228267377887</v>
      </c>
      <c r="O33">
        <v>9.8999999999999977E-2</v>
      </c>
    </row>
    <row r="34" spans="1:15">
      <c r="A34" t="s">
        <v>36</v>
      </c>
      <c r="B34" t="s">
        <v>15</v>
      </c>
      <c r="C34">
        <v>1.976</v>
      </c>
      <c r="D34">
        <v>-7.9640000000000004</v>
      </c>
      <c r="E34">
        <f t="shared" si="0"/>
        <v>8.2054781701007542</v>
      </c>
      <c r="F34">
        <f t="shared" si="7"/>
        <v>8.2054781701007542</v>
      </c>
      <c r="G34">
        <f t="shared" si="2"/>
        <v>8.2054781701007542</v>
      </c>
      <c r="H34">
        <f t="shared" si="3"/>
        <v>29.548939193914869</v>
      </c>
      <c r="I34">
        <v>-0.81799999999999995</v>
      </c>
      <c r="J34">
        <f t="shared" si="4"/>
        <v>-0.81799999999999995</v>
      </c>
      <c r="K34">
        <f t="shared" si="5"/>
        <v>-0.23099999999999998</v>
      </c>
      <c r="M34" t="s">
        <v>197</v>
      </c>
      <c r="N34">
        <v>33.168676159277823</v>
      </c>
      <c r="O34">
        <v>0.18</v>
      </c>
    </row>
    <row r="35" spans="1:15">
      <c r="A35" t="s">
        <v>37</v>
      </c>
      <c r="B35" t="s">
        <v>15</v>
      </c>
      <c r="C35">
        <v>1.857</v>
      </c>
      <c r="D35">
        <v>-7.423</v>
      </c>
      <c r="E35">
        <f t="shared" si="0"/>
        <v>7.6517565303660833</v>
      </c>
      <c r="F35">
        <f t="shared" si="7"/>
        <v>7.6517565303660833</v>
      </c>
      <c r="G35">
        <f t="shared" si="2"/>
        <v>7.6517565303660833</v>
      </c>
      <c r="H35">
        <f t="shared" si="3"/>
        <v>28.995217554180197</v>
      </c>
      <c r="I35">
        <v>-0.84099999999999997</v>
      </c>
      <c r="J35">
        <f t="shared" si="4"/>
        <v>-0.84099999999999997</v>
      </c>
      <c r="K35">
        <f t="shared" si="5"/>
        <v>-0.254</v>
      </c>
      <c r="M35" t="s">
        <v>55</v>
      </c>
      <c r="N35">
        <v>33.320188623622002</v>
      </c>
      <c r="O35">
        <v>0.5169999999999999</v>
      </c>
    </row>
    <row r="36" spans="1:15">
      <c r="A36" t="s">
        <v>38</v>
      </c>
      <c r="B36" t="s">
        <v>15</v>
      </c>
      <c r="C36">
        <v>1.71</v>
      </c>
      <c r="D36">
        <v>-6.9429999999999996</v>
      </c>
      <c r="E36">
        <f t="shared" si="0"/>
        <v>7.1504789350084792</v>
      </c>
      <c r="F36">
        <f t="shared" si="7"/>
        <v>7.1504789350084792</v>
      </c>
      <c r="G36">
        <f t="shared" si="2"/>
        <v>7.1504789350084792</v>
      </c>
      <c r="H36">
        <f t="shared" si="3"/>
        <v>28.493939958822594</v>
      </c>
      <c r="I36">
        <v>-0.79</v>
      </c>
      <c r="J36">
        <f t="shared" si="4"/>
        <v>-0.79</v>
      </c>
      <c r="K36">
        <f t="shared" si="5"/>
        <v>-0.20300000000000007</v>
      </c>
      <c r="M36" t="s">
        <v>196</v>
      </c>
      <c r="N36">
        <v>34.235964620866163</v>
      </c>
      <c r="O36">
        <v>0.69599999999999995</v>
      </c>
    </row>
    <row r="37" spans="1:15">
      <c r="A37" t="s">
        <v>53</v>
      </c>
      <c r="B37" t="s">
        <v>15</v>
      </c>
      <c r="C37">
        <v>1.639</v>
      </c>
      <c r="D37">
        <v>-6.5060000000000002</v>
      </c>
      <c r="E37">
        <f t="shared" si="0"/>
        <v>6.7092739547584435</v>
      </c>
      <c r="F37">
        <f t="shared" si="7"/>
        <v>6.7092739547584435</v>
      </c>
      <c r="G37">
        <f t="shared" si="2"/>
        <v>6.7092739547584435</v>
      </c>
      <c r="H37">
        <f t="shared" si="3"/>
        <v>28.052734978572559</v>
      </c>
      <c r="I37">
        <v>-0.77500000000000002</v>
      </c>
      <c r="J37">
        <f t="shared" si="4"/>
        <v>-0.77500000000000002</v>
      </c>
      <c r="K37">
        <f t="shared" si="5"/>
        <v>-0.18800000000000006</v>
      </c>
      <c r="M37" t="s">
        <v>56</v>
      </c>
      <c r="N37">
        <v>35.089178975234475</v>
      </c>
      <c r="O37">
        <v>0.70799999999999996</v>
      </c>
    </row>
    <row r="38" spans="1:15">
      <c r="A38" t="s">
        <v>175</v>
      </c>
      <c r="B38" t="s">
        <v>15</v>
      </c>
      <c r="C38">
        <v>1.613</v>
      </c>
      <c r="D38">
        <v>-5.7469999999999999</v>
      </c>
      <c r="E38">
        <f t="shared" si="0"/>
        <v>5.9690684365317841</v>
      </c>
      <c r="F38">
        <f t="shared" si="7"/>
        <v>5.9690684365317841</v>
      </c>
      <c r="G38">
        <f t="shared" si="2"/>
        <v>5.9690684365317841</v>
      </c>
      <c r="H38">
        <f t="shared" si="3"/>
        <v>27.3125294603459</v>
      </c>
      <c r="I38">
        <v>-0.77500000000000002</v>
      </c>
      <c r="J38">
        <f t="shared" si="4"/>
        <v>-0.77500000000000002</v>
      </c>
      <c r="K38">
        <f t="shared" si="5"/>
        <v>-0.18800000000000006</v>
      </c>
      <c r="M38" t="s">
        <v>193</v>
      </c>
      <c r="N38">
        <v>37.106251703132294</v>
      </c>
      <c r="O38">
        <v>0.66399999999999992</v>
      </c>
    </row>
    <row r="39" spans="1:15">
      <c r="A39" t="s">
        <v>230</v>
      </c>
      <c r="B39" t="s">
        <v>15</v>
      </c>
      <c r="C39">
        <v>2.2029999999999998</v>
      </c>
      <c r="D39">
        <v>-6.298</v>
      </c>
      <c r="E39">
        <f t="shared" si="0"/>
        <v>6.6721820268934513</v>
      </c>
      <c r="F39">
        <f t="shared" si="7"/>
        <v>6.6721820268934513</v>
      </c>
      <c r="G39">
        <f>F39+(F$19-F$39)</f>
        <v>-18.00036055194451</v>
      </c>
      <c r="H39">
        <f t="shared" si="3"/>
        <v>3.3431004718696045</v>
      </c>
      <c r="I39">
        <v>-1.3979999999999999</v>
      </c>
      <c r="J39">
        <f>I39+(I$19-I$39)</f>
        <v>3.3920000000000003</v>
      </c>
      <c r="K39">
        <f t="shared" si="5"/>
        <v>3.9790000000000001</v>
      </c>
      <c r="M39" t="s">
        <v>171</v>
      </c>
      <c r="N39">
        <v>39.145349828095533</v>
      </c>
      <c r="O39">
        <v>0.64100000000000001</v>
      </c>
    </row>
    <row r="40" spans="1:15">
      <c r="A40" t="s">
        <v>229</v>
      </c>
      <c r="B40" t="s">
        <v>15</v>
      </c>
      <c r="C40">
        <v>2.0019999999999998</v>
      </c>
      <c r="D40">
        <v>-4.3929999999999998</v>
      </c>
      <c r="E40">
        <f t="shared" si="0"/>
        <v>4.8276757347609829</v>
      </c>
      <c r="F40">
        <f t="shared" si="7"/>
        <v>4.8276757347609829</v>
      </c>
      <c r="G40">
        <f t="shared" ref="G40:G41" si="8">F40+(F$19-F$39)</f>
        <v>-19.844866844076979</v>
      </c>
      <c r="H40">
        <f t="shared" si="3"/>
        <v>1.498594179737136</v>
      </c>
      <c r="I40">
        <v>-0.17899999999999999</v>
      </c>
      <c r="J40">
        <f t="shared" ref="J40:J41" si="9">I40+(I$19-I$39)</f>
        <v>4.6109999999999998</v>
      </c>
      <c r="K40">
        <f t="shared" si="5"/>
        <v>5.1979999999999995</v>
      </c>
      <c r="M40" t="s">
        <v>233</v>
      </c>
      <c r="N40">
        <v>41.258030891124832</v>
      </c>
      <c r="O40">
        <v>0.65700000000000003</v>
      </c>
    </row>
    <row r="41" spans="1:15">
      <c r="A41" t="s">
        <v>211</v>
      </c>
      <c r="B41" t="s">
        <v>15</v>
      </c>
      <c r="C41">
        <v>1.5</v>
      </c>
      <c r="D41">
        <v>-2.972</v>
      </c>
      <c r="E41">
        <f t="shared" si="0"/>
        <v>3.3290815550238477</v>
      </c>
      <c r="F41">
        <f t="shared" si="7"/>
        <v>3.3290815550238477</v>
      </c>
      <c r="G41">
        <f t="shared" si="8"/>
        <v>-21.343461023814115</v>
      </c>
      <c r="H41">
        <f t="shared" si="3"/>
        <v>0</v>
      </c>
      <c r="I41">
        <v>-7.6999999999999999E-2</v>
      </c>
      <c r="J41">
        <f t="shared" si="9"/>
        <v>4.7130000000000001</v>
      </c>
      <c r="K41">
        <f t="shared" si="5"/>
        <v>5.3</v>
      </c>
      <c r="M41" t="s">
        <v>234</v>
      </c>
      <c r="N41">
        <v>42.82996406642205</v>
      </c>
      <c r="O41">
        <v>0.73699999999999999</v>
      </c>
    </row>
  </sheetData>
  <sortState ref="M5:O41">
    <sortCondition ref="N5:N4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ARZO1</vt:lpstr>
      <vt:lpstr>ARZO2</vt:lpstr>
      <vt:lpstr>BECH1</vt:lpstr>
      <vt:lpstr>BECH2</vt:lpstr>
      <vt:lpstr>BELG1</vt:lpstr>
      <vt:lpstr>BOLZ1</vt:lpstr>
      <vt:lpstr>ISLA1</vt:lpstr>
      <vt:lpstr>RESI1</vt:lpstr>
      <vt:lpstr>RESI2</vt:lpstr>
      <vt:lpstr>RESI3</vt:lpstr>
      <vt:lpstr>RESI4</vt:lpstr>
      <vt:lpstr>RESI5</vt:lpstr>
      <vt:lpstr>CORN1</vt:lpstr>
      <vt:lpstr>FELL1</vt:lpstr>
      <vt:lpstr>FELL</vt:lpstr>
    </vt:vector>
  </TitlesOfParts>
  <Company>The University of North Carolina at Chapel Hill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2010-07-06T14:55:17Z</dcterms:created>
  <dcterms:modified xsi:type="dcterms:W3CDTF">2013-01-29T19:52:29Z</dcterms:modified>
</cp:coreProperties>
</file>