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sep/Dropbox/LATEX/1BAT/img2/"/>
    </mc:Choice>
  </mc:AlternateContent>
  <bookViews>
    <workbookView xWindow="12060" yWindow="20060" windowWidth="51200" windowHeight="26600" tabRatio="500" activeTab="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definedNames>
    <definedName name="_xlnm._FilterDatabase" localSheetId="1" hidden="1">Hoja2!$A$2:$A$41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7" l="1"/>
  <c r="D19" i="7"/>
  <c r="B17" i="7"/>
  <c r="C17" i="7"/>
  <c r="D17" i="7"/>
  <c r="E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A20" i="7"/>
  <c r="B19" i="7"/>
  <c r="B20" i="7"/>
  <c r="D20" i="7"/>
  <c r="A19" i="7"/>
  <c r="A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D2" i="7"/>
  <c r="C2" i="7"/>
  <c r="H70" i="6"/>
  <c r="G74" i="6"/>
  <c r="D76" i="6"/>
  <c r="C31" i="6"/>
  <c r="F29" i="6"/>
  <c r="F28" i="6"/>
  <c r="F27" i="6"/>
  <c r="E28" i="6"/>
  <c r="E27" i="6"/>
  <c r="D27" i="6"/>
  <c r="I12" i="6"/>
  <c r="I15" i="6"/>
  <c r="I16" i="6"/>
  <c r="J12" i="6"/>
  <c r="J15" i="6"/>
  <c r="J16" i="6"/>
  <c r="D14" i="6"/>
  <c r="D15" i="6"/>
  <c r="D17" i="6"/>
  <c r="E14" i="6"/>
  <c r="E15" i="6"/>
  <c r="E17" i="6"/>
  <c r="I19" i="6"/>
  <c r="D19" i="6"/>
  <c r="H4" i="6"/>
  <c r="H2" i="6"/>
  <c r="H3" i="6"/>
  <c r="H6" i="6"/>
  <c r="H7" i="6"/>
  <c r="D74" i="6"/>
  <c r="B75" i="6"/>
  <c r="A75" i="6"/>
  <c r="B74" i="6"/>
  <c r="A74" i="6"/>
  <c r="D75" i="6"/>
  <c r="B72" i="6"/>
  <c r="C72" i="6"/>
  <c r="D72" i="6"/>
  <c r="E72" i="6"/>
  <c r="A72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E56" i="6"/>
  <c r="D56" i="6"/>
  <c r="C56" i="6"/>
  <c r="D13" i="6"/>
  <c r="D16" i="6"/>
  <c r="I11" i="6"/>
  <c r="I13" i="6"/>
  <c r="E13" i="6"/>
  <c r="E16" i="6"/>
  <c r="C17" i="6"/>
  <c r="D20" i="6"/>
  <c r="D21" i="6"/>
  <c r="F33" i="6"/>
  <c r="I47" i="6"/>
  <c r="B44" i="6"/>
  <c r="C41" i="6"/>
  <c r="B41" i="6"/>
  <c r="C37" i="6"/>
  <c r="C38" i="6"/>
  <c r="C39" i="6"/>
  <c r="C40" i="6"/>
  <c r="C36" i="6"/>
  <c r="J11" i="6"/>
  <c r="J13" i="6"/>
  <c r="H16" i="6"/>
  <c r="I20" i="6"/>
  <c r="I21" i="6"/>
  <c r="C32" i="6"/>
  <c r="J14" i="6"/>
  <c r="I14" i="6"/>
  <c r="E12" i="6"/>
  <c r="D12" i="6"/>
  <c r="E11" i="6"/>
  <c r="D11" i="6"/>
  <c r="H5" i="6"/>
  <c r="C7" i="6"/>
  <c r="D7" i="6"/>
  <c r="E7" i="6"/>
  <c r="F7" i="6"/>
  <c r="G7" i="6"/>
  <c r="B7" i="6"/>
  <c r="B15" i="5"/>
  <c r="D9" i="5"/>
  <c r="D15" i="5"/>
  <c r="D8" i="5"/>
  <c r="D7" i="5"/>
  <c r="A15" i="5"/>
  <c r="C9" i="5"/>
  <c r="C15" i="5"/>
  <c r="E9" i="5"/>
  <c r="E2" i="5"/>
  <c r="E3" i="5"/>
  <c r="E4" i="5"/>
  <c r="E5" i="5"/>
  <c r="E6" i="5"/>
  <c r="E7" i="5"/>
  <c r="E8" i="5"/>
  <c r="E15" i="5"/>
  <c r="C8" i="5"/>
  <c r="C7" i="5"/>
  <c r="C26" i="5"/>
  <c r="C25" i="5"/>
  <c r="B17" i="5"/>
  <c r="A17" i="5"/>
  <c r="E17" i="5"/>
  <c r="C2" i="5"/>
  <c r="C3" i="5"/>
  <c r="C4" i="5"/>
  <c r="C5" i="5"/>
  <c r="C6" i="5"/>
  <c r="C17" i="5"/>
  <c r="C20" i="5"/>
  <c r="C22" i="5"/>
  <c r="D2" i="5"/>
  <c r="D3" i="5"/>
  <c r="D4" i="5"/>
  <c r="D5" i="5"/>
  <c r="D6" i="5"/>
  <c r="D17" i="5"/>
  <c r="C19" i="5"/>
  <c r="D19" i="5"/>
  <c r="C18" i="4"/>
  <c r="C17" i="4"/>
  <c r="B7" i="4"/>
  <c r="B9" i="4"/>
  <c r="E2" i="4"/>
  <c r="E3" i="4"/>
  <c r="E4" i="4"/>
  <c r="E5" i="4"/>
  <c r="E6" i="4"/>
  <c r="E7" i="4"/>
  <c r="A7" i="4"/>
  <c r="A9" i="4"/>
  <c r="E9" i="4"/>
  <c r="C2" i="4"/>
  <c r="C3" i="4"/>
  <c r="C4" i="4"/>
  <c r="C5" i="4"/>
  <c r="C6" i="4"/>
  <c r="C7" i="4"/>
  <c r="C9" i="4"/>
  <c r="C12" i="4"/>
  <c r="C14" i="4"/>
  <c r="D2" i="4"/>
  <c r="D3" i="4"/>
  <c r="D4" i="4"/>
  <c r="D5" i="4"/>
  <c r="D6" i="4"/>
  <c r="D7" i="4"/>
  <c r="D9" i="4"/>
  <c r="C11" i="4"/>
  <c r="D11" i="4"/>
  <c r="D11" i="3"/>
  <c r="E9" i="3"/>
  <c r="D9" i="3"/>
  <c r="C9" i="3"/>
  <c r="B9" i="3"/>
  <c r="A9" i="3"/>
  <c r="C12" i="3"/>
  <c r="C14" i="3"/>
  <c r="C11" i="3"/>
  <c r="B7" i="3"/>
  <c r="C7" i="3"/>
  <c r="D7" i="3"/>
  <c r="E7" i="3"/>
  <c r="A7" i="3"/>
  <c r="E3" i="3"/>
  <c r="E4" i="3"/>
  <c r="E5" i="3"/>
  <c r="E6" i="3"/>
  <c r="D3" i="3"/>
  <c r="D4" i="3"/>
  <c r="D5" i="3"/>
  <c r="D6" i="3"/>
  <c r="C6" i="3"/>
  <c r="C3" i="3"/>
  <c r="C4" i="3"/>
  <c r="C5" i="3"/>
  <c r="E2" i="3"/>
  <c r="D2" i="3"/>
  <c r="C2" i="3"/>
  <c r="F12" i="2"/>
  <c r="F11" i="2"/>
  <c r="F10" i="2"/>
  <c r="F8" i="2"/>
  <c r="G8" i="2"/>
  <c r="G7" i="2"/>
  <c r="G4" i="2"/>
  <c r="G5" i="2"/>
  <c r="G6" i="2"/>
  <c r="F4" i="2"/>
  <c r="F5" i="2"/>
  <c r="F6" i="2"/>
  <c r="F7" i="2"/>
  <c r="G3" i="2"/>
  <c r="F3" i="2"/>
  <c r="E5" i="2"/>
  <c r="E6" i="2"/>
  <c r="E7" i="2"/>
  <c r="E4" i="2"/>
  <c r="D8" i="2"/>
  <c r="C14" i="1"/>
  <c r="C13" i="1"/>
  <c r="C12" i="1"/>
  <c r="C11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C9" i="1"/>
  <c r="D9" i="1"/>
  <c r="B9" i="1"/>
</calcChain>
</file>

<file path=xl/sharedStrings.xml><?xml version="1.0" encoding="utf-8"?>
<sst xmlns="http://schemas.openxmlformats.org/spreadsheetml/2006/main" count="85" uniqueCount="45">
  <si>
    <t>x</t>
  </si>
  <si>
    <t>f</t>
  </si>
  <si>
    <t>siume</t>
  </si>
  <si>
    <t>mitjana</t>
  </si>
  <si>
    <t>Var</t>
  </si>
  <si>
    <t>Desv</t>
  </si>
  <si>
    <t>CV</t>
  </si>
  <si>
    <t>2.5--3.0</t>
  </si>
  <si>
    <t>3.0--3.5</t>
  </si>
  <si>
    <t>3.5--4.0</t>
  </si>
  <si>
    <t>4.0--4.5</t>
  </si>
  <si>
    <t>4.5--5.0</t>
  </si>
  <si>
    <t>Mitjana</t>
  </si>
  <si>
    <t>y</t>
  </si>
  <si>
    <t>x^2</t>
  </si>
  <si>
    <t>y^2</t>
  </si>
  <si>
    <t>x·y</t>
  </si>
  <si>
    <t>r=</t>
  </si>
  <si>
    <t>m</t>
  </si>
  <si>
    <t>Predicc</t>
  </si>
  <si>
    <t>Errors\\Temps</t>
  </si>
  <si>
    <t>Temps--&gt;</t>
  </si>
  <si>
    <t>Errors</t>
  </si>
  <si>
    <t>Marginal x</t>
  </si>
  <si>
    <t>x: temps</t>
  </si>
  <si>
    <t>Marginal y</t>
  </si>
  <si>
    <t>y: errors</t>
  </si>
  <si>
    <t>fx</t>
  </si>
  <si>
    <t>fx2</t>
  </si>
  <si>
    <t>var</t>
  </si>
  <si>
    <t>desv</t>
  </si>
  <si>
    <t>moda</t>
  </si>
  <si>
    <t>6 i 8</t>
  </si>
  <si>
    <t>covar</t>
  </si>
  <si>
    <t>r</t>
  </si>
  <si>
    <t>sumes</t>
  </si>
  <si>
    <t>mitjana condicionada a temps 6</t>
  </si>
  <si>
    <t xml:space="preserve"> 1/20*100</t>
  </si>
  <si>
    <t xml:space="preserve">Recta de regressió: </t>
  </si>
  <si>
    <t xml:space="preserve">m = </t>
  </si>
  <si>
    <t>x*y</t>
  </si>
  <si>
    <t>m=</t>
  </si>
  <si>
    <t>y=8+m(x-6.7)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</si>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</sst>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ill="1"/>
    <xf numFmtId="0" fontId="4" fillId="0" borderId="0" xfId="0" applyFont="1"/>
    <xf numFmtId="0" fontId="2" fillId="3" borderId="0" xfId="1"/>
    <xf numFmtId="0" fontId="0" fillId="4" borderId="1" xfId="2" applyFont="1"/>
    <xf numFmtId="0" fontId="3" fillId="4" borderId="1" xfId="2" applyFont="1"/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59192038495188"/>
                  <c:y val="-0.021906897054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Hoja3!$A$2:$A$6</c:f>
              <c:numCache>
                <c:formatCode>General</c:formatCode>
                <c:ptCount val="5"/>
                <c:pt idx="0">
                  <c:v>0.0</c:v>
                </c:pt>
                <c:pt idx="1">
                  <c:v>0.06</c:v>
                </c:pt>
                <c:pt idx="2">
                  <c:v>0.2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Hoja3!$B$2:$B$6</c:f>
              <c:numCache>
                <c:formatCode>General</c:formatCode>
                <c:ptCount val="5"/>
                <c:pt idx="0">
                  <c:v>0.0</c:v>
                </c:pt>
                <c:pt idx="1">
                  <c:v>0.45</c:v>
                </c:pt>
                <c:pt idx="2">
                  <c:v>1.1</c:v>
                </c:pt>
                <c:pt idx="3">
                  <c:v>1.47</c:v>
                </c:pt>
                <c:pt idx="4">
                  <c:v>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18576"/>
        <c:axId val="-2133411936"/>
      </c:scatterChart>
      <c:valAx>
        <c:axId val="-21334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3411936"/>
        <c:crosses val="autoZero"/>
        <c:crossBetween val="midCat"/>
      </c:valAx>
      <c:valAx>
        <c:axId val="-2133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34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Hoja4!$A$2:$A$6</c:f>
              <c:numCache>
                <c:formatCode>General</c:formatCode>
                <c:ptCount val="5"/>
                <c:pt idx="0">
                  <c:v>8.0</c:v>
                </c:pt>
                <c:pt idx="1">
                  <c:v>22.0</c:v>
                </c:pt>
                <c:pt idx="2">
                  <c:v>27.0</c:v>
                </c:pt>
                <c:pt idx="3">
                  <c:v>33.0</c:v>
                </c:pt>
                <c:pt idx="4">
                  <c:v>50.0</c:v>
                </c:pt>
              </c:numCache>
            </c:numRef>
          </c:xVal>
          <c:yVal>
            <c:numRef>
              <c:f>Hoja4!$B$2:$B$6</c:f>
              <c:numCache>
                <c:formatCode>General</c:formatCode>
                <c:ptCount val="5"/>
                <c:pt idx="0">
                  <c:v>17.0</c:v>
                </c:pt>
                <c:pt idx="1">
                  <c:v>14.0</c:v>
                </c:pt>
                <c:pt idx="2">
                  <c:v>12.0</c:v>
                </c:pt>
                <c:pt idx="3">
                  <c:v>11.0</c:v>
                </c:pt>
                <c:pt idx="4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19456"/>
        <c:axId val="-2136723488"/>
      </c:scatterChart>
      <c:valAx>
        <c:axId val="-21367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6723488"/>
        <c:crosses val="autoZero"/>
        <c:crossBetween val="midCat"/>
      </c:valAx>
      <c:valAx>
        <c:axId val="-2136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367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Hoja5!$A$2:$A$9</c:f>
              <c:numCache>
                <c:formatCode>General</c:formatCode>
                <c:ptCount val="8"/>
                <c:pt idx="0">
                  <c:v>19.0</c:v>
                </c:pt>
                <c:pt idx="1">
                  <c:v>20.0</c:v>
                </c:pt>
                <c:pt idx="2">
                  <c:v>22.0</c:v>
                </c:pt>
                <c:pt idx="3">
                  <c:v>23.0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</c:numCache>
            </c:numRef>
          </c:xVal>
          <c:yVal>
            <c:numRef>
              <c:f>Hoja5!$B$2:$B$9</c:f>
              <c:numCache>
                <c:formatCode>General</c:formatCode>
                <c:ptCount val="8"/>
                <c:pt idx="0">
                  <c:v>0.86</c:v>
                </c:pt>
                <c:pt idx="1">
                  <c:v>1.54</c:v>
                </c:pt>
                <c:pt idx="2">
                  <c:v>4.5</c:v>
                </c:pt>
                <c:pt idx="3">
                  <c:v>5.6</c:v>
                </c:pt>
                <c:pt idx="4">
                  <c:v>7.11</c:v>
                </c:pt>
                <c:pt idx="5">
                  <c:v>7.88</c:v>
                </c:pt>
                <c:pt idx="6">
                  <c:v>8.7</c:v>
                </c:pt>
                <c:pt idx="7">
                  <c:v>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3712"/>
        <c:axId val="-2077473536"/>
      </c:scatterChart>
      <c:valAx>
        <c:axId val="-20256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7473536"/>
        <c:crosses val="autoZero"/>
        <c:crossBetween val="midCat"/>
      </c:valAx>
      <c:valAx>
        <c:axId val="-20774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56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409711286089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52163167104112"/>
                  <c:y val="-0.04122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Hoja6!$A$56:$A$71</c:f>
              <c:numCache>
                <c:formatCode>General</c:formatCode>
                <c:ptCount val="16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6.0</c:v>
                </c:pt>
                <c:pt idx="10">
                  <c:v>5.0</c:v>
                </c:pt>
                <c:pt idx="11">
                  <c:v>8.0</c:v>
                </c:pt>
                <c:pt idx="12">
                  <c:v>6.0</c:v>
                </c:pt>
                <c:pt idx="13">
                  <c:v>8.0</c:v>
                </c:pt>
                <c:pt idx="14">
                  <c:v>7.0</c:v>
                </c:pt>
                <c:pt idx="15">
                  <c:v>8.0</c:v>
                </c:pt>
              </c:numCache>
            </c:numRef>
          </c:xVal>
          <c:yVal>
            <c:numRef>
              <c:f>Hoja6!$B$56:$B$71</c:f>
              <c:numCache>
                <c:formatCode>General</c:formatCode>
                <c:ptCount val="16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10.0</c:v>
                </c:pt>
                <c:pt idx="9">
                  <c:v>8.0</c:v>
                </c:pt>
                <c:pt idx="10">
                  <c:v>6.0</c:v>
                </c:pt>
                <c:pt idx="11">
                  <c:v>10.0</c:v>
                </c:pt>
                <c:pt idx="12">
                  <c:v>8.0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18096"/>
        <c:axId val="-2074342928"/>
      </c:scatterChart>
      <c:valAx>
        <c:axId val="-2074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342928"/>
        <c:crosses val="autoZero"/>
        <c:crossBetween val="midCat"/>
      </c:valAx>
      <c:valAx>
        <c:axId val="-2074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8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9652668416448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623359580052"/>
                  <c:y val="0.25421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Hoja7!$A$2:$A$16</c:f>
              <c:numCache>
                <c:formatCode>General</c:formatCode>
                <c:ptCount val="15"/>
                <c:pt idx="0">
                  <c:v>39.0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43.0</c:v>
                </c:pt>
                <c:pt idx="13">
                  <c:v>43.0</c:v>
                </c:pt>
                <c:pt idx="14">
                  <c:v>44.0</c:v>
                </c:pt>
              </c:numCache>
            </c:numRef>
          </c:xVal>
          <c:yVal>
            <c:numRef>
              <c:f>Hoja7!$B$2:$B$16</c:f>
              <c:numCache>
                <c:formatCode>General</c:formatCode>
                <c:ptCount val="15"/>
                <c:pt idx="0">
                  <c:v>55.0</c:v>
                </c:pt>
                <c:pt idx="1">
                  <c:v>60.0</c:v>
                </c:pt>
                <c:pt idx="2">
                  <c:v>65.0</c:v>
                </c:pt>
                <c:pt idx="3">
                  <c:v>70.0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85.0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65.0</c:v>
                </c:pt>
                <c:pt idx="13">
                  <c:v>75.0</c:v>
                </c:pt>
                <c:pt idx="14">
                  <c:v>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313136"/>
        <c:axId val="-2020977024"/>
      </c:scatterChart>
      <c:valAx>
        <c:axId val="-20213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0977024"/>
        <c:crosses val="autoZero"/>
        <c:crossBetween val="midCat"/>
      </c:valAx>
      <c:valAx>
        <c:axId val="-20209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13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106514</xdr:colOff>
      <xdr:row>10</xdr:row>
      <xdr:rowOff>72513</xdr:rowOff>
    </xdr:from>
    <xdr:to>
      <xdr:col>9</xdr:col>
      <xdr:colOff>540773</xdr:colOff>
      <xdr:row>23</xdr:row>
      <xdr:rowOff>152810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765353</xdr:colOff>
      <xdr:row>1</xdr:row>
      <xdr:rowOff>76535</xdr:rowOff>
    </xdr:from>
    <xdr:to>
      <xdr:col>9</xdr:col>
      <xdr:colOff>383096</xdr:colOff>
      <xdr:row>15</xdr:row>
      <xdr:rowOff>3101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24</xdr:row>
      <xdr:rowOff>133350</xdr:rowOff>
    </xdr:from>
    <xdr:to>
      <xdr:col>16</xdr:col>
      <xdr:colOff>812800</xdr:colOff>
      <xdr:row>38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802127</xdr:colOff>
      <xdr:row>53</xdr:row>
      <xdr:rowOff>152814</xdr:rowOff>
    </xdr:from>
    <xdr:to>
      <xdr:col>10</xdr:col>
      <xdr:colOff>409958</xdr:colOff>
      <xdr:row>67</xdr:row>
      <xdr:rowOff>58164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170616</xdr:colOff>
      <xdr:row>0</xdr:row>
      <xdr:rowOff>33096</xdr:rowOff>
    </xdr:from>
    <xdr:to>
      <xdr:col>10</xdr:col>
      <xdr:colOff>616185</xdr:colOff>
      <xdr:row>13</xdr:row>
      <xdr:rowOff>108013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326" zoomScaleNormal="326" zoomScalePageLayoutView="326" workbookViewId="0">
      <selection activeCell="A2" sqref="A2:B8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0</v>
      </c>
      <c r="B2">
        <v>2</v>
      </c>
      <c r="C2">
        <f>B2*A2</f>
        <v>0</v>
      </c>
      <c r="D2">
        <f>C2*A2</f>
        <v>0</v>
      </c>
    </row>
    <row r="3" spans="1:4" x14ac:dyDescent="0.2">
      <c r="A3">
        <v>1</v>
      </c>
      <c r="B3">
        <v>4</v>
      </c>
      <c r="C3">
        <f t="shared" ref="C3:C8" si="0">B3*A3</f>
        <v>4</v>
      </c>
      <c r="D3">
        <f t="shared" ref="D3:D8" si="1">C3*A3</f>
        <v>4</v>
      </c>
    </row>
    <row r="4" spans="1:4" x14ac:dyDescent="0.2">
      <c r="A4">
        <v>2</v>
      </c>
      <c r="B4">
        <v>21</v>
      </c>
      <c r="C4">
        <f t="shared" si="0"/>
        <v>42</v>
      </c>
      <c r="D4">
        <f t="shared" si="1"/>
        <v>84</v>
      </c>
    </row>
    <row r="5" spans="1:4" x14ac:dyDescent="0.2">
      <c r="A5">
        <v>3</v>
      </c>
      <c r="B5">
        <v>15</v>
      </c>
      <c r="C5">
        <f t="shared" si="0"/>
        <v>45</v>
      </c>
      <c r="D5">
        <f t="shared" si="1"/>
        <v>135</v>
      </c>
    </row>
    <row r="6" spans="1:4" x14ac:dyDescent="0.2">
      <c r="A6">
        <v>4</v>
      </c>
      <c r="B6">
        <v>6</v>
      </c>
      <c r="C6">
        <f t="shared" si="0"/>
        <v>24</v>
      </c>
      <c r="D6">
        <f t="shared" si="1"/>
        <v>96</v>
      </c>
    </row>
    <row r="7" spans="1:4" x14ac:dyDescent="0.2">
      <c r="A7">
        <v>5</v>
      </c>
      <c r="B7">
        <v>1</v>
      </c>
      <c r="C7">
        <f t="shared" si="0"/>
        <v>5</v>
      </c>
      <c r="D7">
        <f t="shared" si="1"/>
        <v>25</v>
      </c>
    </row>
    <row r="8" spans="1:4" x14ac:dyDescent="0.2">
      <c r="A8">
        <v>6</v>
      </c>
      <c r="B8">
        <v>1</v>
      </c>
      <c r="C8">
        <f t="shared" si="0"/>
        <v>6</v>
      </c>
      <c r="D8">
        <f t="shared" si="1"/>
        <v>36</v>
      </c>
    </row>
    <row r="9" spans="1:4" x14ac:dyDescent="0.2">
      <c r="A9" t="s">
        <v>2</v>
      </c>
      <c r="B9">
        <f>SUM(B2:B8)</f>
        <v>50</v>
      </c>
      <c r="C9">
        <f t="shared" ref="C9:D9" si="2">SUM(C2:C8)</f>
        <v>126</v>
      </c>
      <c r="D9">
        <f t="shared" si="2"/>
        <v>380</v>
      </c>
    </row>
    <row r="11" spans="1:4" x14ac:dyDescent="0.2">
      <c r="B11" t="s">
        <v>3</v>
      </c>
      <c r="C11">
        <f>C9/B9</f>
        <v>2.52</v>
      </c>
    </row>
    <row r="12" spans="1:4" x14ac:dyDescent="0.2">
      <c r="B12" t="s">
        <v>4</v>
      </c>
      <c r="C12">
        <f>D9/B9-C11^2</f>
        <v>1.2495999999999992</v>
      </c>
    </row>
    <row r="13" spans="1:4" x14ac:dyDescent="0.2">
      <c r="B13" t="s">
        <v>5</v>
      </c>
      <c r="C13">
        <f>C12/C11</f>
        <v>0.49587301587301552</v>
      </c>
    </row>
    <row r="14" spans="1:4" x14ac:dyDescent="0.2">
      <c r="B14" t="s">
        <v>6</v>
      </c>
      <c r="C14">
        <f>C13/C11</f>
        <v>0.19677500629881567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216" zoomScaleNormal="216" zoomScalePageLayoutView="216" workbookViewId="0">
      <selection activeCell="F13" sqref="F13"/>
    </sheetView>
  </sheetViews>
  <sheetFormatPr baseColWidth="10" defaultRowHeight="16" x14ac:dyDescent="0.2"/>
  <sheetData>
    <row r="1" spans="1:7" x14ac:dyDescent="0.2">
      <c r="A1" s="1">
        <v>2.5</v>
      </c>
    </row>
    <row r="2" spans="1:7" x14ac:dyDescent="0.2">
      <c r="A2" s="1">
        <v>2.7</v>
      </c>
      <c r="D2" t="s">
        <v>1</v>
      </c>
      <c r="E2" t="s">
        <v>0</v>
      </c>
    </row>
    <row r="3" spans="1:7" x14ac:dyDescent="0.2">
      <c r="A3" s="1">
        <v>2.8</v>
      </c>
      <c r="C3" t="s">
        <v>7</v>
      </c>
      <c r="D3">
        <v>6</v>
      </c>
      <c r="E3">
        <v>2.75</v>
      </c>
      <c r="F3">
        <f>E3*D3</f>
        <v>16.5</v>
      </c>
      <c r="G3">
        <f>F3*E3</f>
        <v>45.375</v>
      </c>
    </row>
    <row r="4" spans="1:7" x14ac:dyDescent="0.2">
      <c r="A4" s="1">
        <v>2.9</v>
      </c>
      <c r="C4" t="s">
        <v>8</v>
      </c>
      <c r="D4">
        <v>10</v>
      </c>
      <c r="E4">
        <f>E3+0.5</f>
        <v>3.25</v>
      </c>
      <c r="F4">
        <f t="shared" ref="F4:F7" si="0">E4*D4</f>
        <v>32.5</v>
      </c>
      <c r="G4">
        <f t="shared" ref="G4:G6" si="1">F4*E4</f>
        <v>105.625</v>
      </c>
    </row>
    <row r="5" spans="1:7" x14ac:dyDescent="0.2">
      <c r="A5" s="1">
        <v>2.9</v>
      </c>
      <c r="C5" t="s">
        <v>9</v>
      </c>
      <c r="D5" s="2">
        <v>11</v>
      </c>
      <c r="E5">
        <f t="shared" ref="E5:E7" si="2">E4+0.5</f>
        <v>3.75</v>
      </c>
      <c r="F5">
        <f t="shared" si="0"/>
        <v>41.25</v>
      </c>
      <c r="G5">
        <f t="shared" si="1"/>
        <v>154.6875</v>
      </c>
    </row>
    <row r="6" spans="1:7" x14ac:dyDescent="0.2">
      <c r="A6" s="1">
        <v>2.9</v>
      </c>
      <c r="C6" t="s">
        <v>10</v>
      </c>
      <c r="D6" s="2">
        <v>8</v>
      </c>
      <c r="E6">
        <f t="shared" si="2"/>
        <v>4.25</v>
      </c>
      <c r="F6">
        <f t="shared" si="0"/>
        <v>34</v>
      </c>
      <c r="G6">
        <f t="shared" si="1"/>
        <v>144.5</v>
      </c>
    </row>
    <row r="7" spans="1:7" x14ac:dyDescent="0.2">
      <c r="A7" s="1">
        <v>3</v>
      </c>
      <c r="C7" t="s">
        <v>11</v>
      </c>
      <c r="D7" s="2">
        <v>5</v>
      </c>
      <c r="E7">
        <f t="shared" si="2"/>
        <v>4.75</v>
      </c>
      <c r="F7">
        <f t="shared" si="0"/>
        <v>23.75</v>
      </c>
      <c r="G7">
        <f>F7*E7</f>
        <v>112.8125</v>
      </c>
    </row>
    <row r="8" spans="1:7" x14ac:dyDescent="0.2">
      <c r="A8" s="1">
        <v>3</v>
      </c>
      <c r="D8">
        <f>SUM(D3:D7)</f>
        <v>40</v>
      </c>
      <c r="F8">
        <f t="shared" ref="F8:G8" si="3">SUM(F3:F7)</f>
        <v>148</v>
      </c>
      <c r="G8">
        <f t="shared" si="3"/>
        <v>563</v>
      </c>
    </row>
    <row r="9" spans="1:7" x14ac:dyDescent="0.2">
      <c r="A9" s="1">
        <v>3</v>
      </c>
    </row>
    <row r="10" spans="1:7" x14ac:dyDescent="0.2">
      <c r="A10" s="1">
        <v>3</v>
      </c>
      <c r="E10" t="s">
        <v>12</v>
      </c>
      <c r="F10">
        <f>F8/D8</f>
        <v>3.7</v>
      </c>
    </row>
    <row r="11" spans="1:7" x14ac:dyDescent="0.2">
      <c r="A11" s="1">
        <v>3.1</v>
      </c>
      <c r="E11" t="s">
        <v>4</v>
      </c>
      <c r="F11">
        <f>G8/D8-F10^2</f>
        <v>0.38499999999999801</v>
      </c>
    </row>
    <row r="12" spans="1:7" x14ac:dyDescent="0.2">
      <c r="A12" s="1">
        <v>3.1</v>
      </c>
      <c r="E12" t="s">
        <v>5</v>
      </c>
      <c r="F12">
        <f>SQRT(F11)</f>
        <v>0.62048368229954121</v>
      </c>
    </row>
    <row r="13" spans="1:7" x14ac:dyDescent="0.2">
      <c r="A13" s="1">
        <v>3.2</v>
      </c>
    </row>
    <row r="14" spans="1:7" x14ac:dyDescent="0.2">
      <c r="A14" s="1">
        <v>3.2</v>
      </c>
    </row>
    <row r="15" spans="1:7" x14ac:dyDescent="0.2">
      <c r="A15" s="1">
        <v>3.2</v>
      </c>
    </row>
    <row r="16" spans="1:7" x14ac:dyDescent="0.2">
      <c r="A16" s="1">
        <v>3.2</v>
      </c>
    </row>
    <row r="17" spans="1:1" x14ac:dyDescent="0.2">
      <c r="A17" s="1">
        <v>3.5</v>
      </c>
    </row>
    <row r="18" spans="1:1" x14ac:dyDescent="0.2">
      <c r="A18" s="1">
        <v>3.5</v>
      </c>
    </row>
    <row r="19" spans="1:1" x14ac:dyDescent="0.2">
      <c r="A19" s="1">
        <v>3.5</v>
      </c>
    </row>
    <row r="20" spans="1:1" x14ac:dyDescent="0.2">
      <c r="A20" s="1">
        <v>3.5</v>
      </c>
    </row>
    <row r="21" spans="1:1" x14ac:dyDescent="0.2">
      <c r="A21" s="1">
        <v>3.6</v>
      </c>
    </row>
    <row r="22" spans="1:1" x14ac:dyDescent="0.2">
      <c r="A22" s="1">
        <v>3.6</v>
      </c>
    </row>
    <row r="23" spans="1:1" x14ac:dyDescent="0.2">
      <c r="A23" s="1">
        <v>3.7</v>
      </c>
    </row>
    <row r="24" spans="1:1" x14ac:dyDescent="0.2">
      <c r="A24" s="1">
        <v>3.7</v>
      </c>
    </row>
    <row r="25" spans="1:1" x14ac:dyDescent="0.2">
      <c r="A25" s="1">
        <v>3.7</v>
      </c>
    </row>
    <row r="26" spans="1:1" x14ac:dyDescent="0.2">
      <c r="A26" s="1">
        <v>3.8</v>
      </c>
    </row>
    <row r="27" spans="1:1" x14ac:dyDescent="0.2">
      <c r="A27" s="1">
        <v>3.9</v>
      </c>
    </row>
    <row r="28" spans="1:1" x14ac:dyDescent="0.2">
      <c r="A28" s="1">
        <v>4</v>
      </c>
    </row>
    <row r="29" spans="1:1" x14ac:dyDescent="0.2">
      <c r="A29" s="1">
        <v>4.0999999999999996</v>
      </c>
    </row>
    <row r="30" spans="1:1" x14ac:dyDescent="0.2">
      <c r="A30" s="1">
        <v>4.0999999999999996</v>
      </c>
    </row>
    <row r="31" spans="1:1" x14ac:dyDescent="0.2">
      <c r="A31" s="1">
        <v>4.2</v>
      </c>
    </row>
    <row r="32" spans="1:1" x14ac:dyDescent="0.2">
      <c r="A32" s="1">
        <v>4.2</v>
      </c>
    </row>
    <row r="33" spans="1:1" x14ac:dyDescent="0.2">
      <c r="A33" s="1">
        <v>4.2</v>
      </c>
    </row>
    <row r="34" spans="1:1" x14ac:dyDescent="0.2">
      <c r="A34" s="1">
        <v>4.3</v>
      </c>
    </row>
    <row r="35" spans="1:1" x14ac:dyDescent="0.2">
      <c r="A35" s="1">
        <v>4.3</v>
      </c>
    </row>
    <row r="36" spans="1:1" x14ac:dyDescent="0.2">
      <c r="A36" s="1">
        <v>4.5</v>
      </c>
    </row>
    <row r="37" spans="1:1" x14ac:dyDescent="0.2">
      <c r="A37" s="1">
        <v>4.5</v>
      </c>
    </row>
    <row r="38" spans="1:1" x14ac:dyDescent="0.2">
      <c r="A38" s="1">
        <v>4.5</v>
      </c>
    </row>
    <row r="39" spans="1:1" x14ac:dyDescent="0.2">
      <c r="A39" s="1">
        <v>4.5999999999999996</v>
      </c>
    </row>
    <row r="40" spans="1:1" x14ac:dyDescent="0.2">
      <c r="A40" s="1">
        <v>4.5999999999999996</v>
      </c>
    </row>
    <row r="41" spans="1:1" x14ac:dyDescent="0.2">
      <c r="A41" s="1"/>
    </row>
  </sheetData>
  <autoFilter ref="A2:A41">
    <sortState ref="A3:A41">
      <sortCondition ref="A3:A41"/>
    </sortState>
  </autoFilter>
  <sortState ref="A1:A4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310" zoomScaleNormal="310" zoomScalePageLayoutView="310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0</v>
      </c>
      <c r="B2">
        <v>0</v>
      </c>
      <c r="C2">
        <f>A2^2</f>
        <v>0</v>
      </c>
      <c r="D2">
        <f>B2^2</f>
        <v>0</v>
      </c>
      <c r="E2">
        <f>A2*B2</f>
        <v>0</v>
      </c>
    </row>
    <row r="3" spans="1:5" x14ac:dyDescent="0.2">
      <c r="A3">
        <v>0.06</v>
      </c>
      <c r="B3">
        <v>0.45</v>
      </c>
      <c r="C3">
        <f t="shared" ref="C3:C5" si="0">A3^2</f>
        <v>3.5999999999999999E-3</v>
      </c>
      <c r="D3">
        <f t="shared" ref="D3:D6" si="1">B3^2</f>
        <v>0.20250000000000001</v>
      </c>
      <c r="E3">
        <f t="shared" ref="E3:E6" si="2">A3*B3</f>
        <v>2.7E-2</v>
      </c>
    </row>
    <row r="4" spans="1:5" x14ac:dyDescent="0.2">
      <c r="A4">
        <v>0.2</v>
      </c>
      <c r="B4">
        <v>1.1000000000000001</v>
      </c>
      <c r="C4">
        <f t="shared" si="0"/>
        <v>4.0000000000000008E-2</v>
      </c>
      <c r="D4">
        <f t="shared" si="1"/>
        <v>1.2100000000000002</v>
      </c>
      <c r="E4">
        <f t="shared" si="2"/>
        <v>0.22000000000000003</v>
      </c>
    </row>
    <row r="5" spans="1:5" x14ac:dyDescent="0.2">
      <c r="A5">
        <v>0.3</v>
      </c>
      <c r="B5">
        <v>1.47</v>
      </c>
      <c r="C5">
        <f t="shared" si="0"/>
        <v>0.09</v>
      </c>
      <c r="D5">
        <f t="shared" si="1"/>
        <v>2.1608999999999998</v>
      </c>
      <c r="E5">
        <f t="shared" si="2"/>
        <v>0.441</v>
      </c>
    </row>
    <row r="6" spans="1:5" x14ac:dyDescent="0.2">
      <c r="A6">
        <v>0.6</v>
      </c>
      <c r="B6">
        <v>2.95</v>
      </c>
      <c r="C6">
        <f>A6^2</f>
        <v>0.36</v>
      </c>
      <c r="D6">
        <f t="shared" si="1"/>
        <v>8.7025000000000006</v>
      </c>
      <c r="E6">
        <f t="shared" si="2"/>
        <v>1.77</v>
      </c>
    </row>
    <row r="7" spans="1:5" x14ac:dyDescent="0.2">
      <c r="A7" s="3">
        <f>SUM(A2:A6)</f>
        <v>1.1600000000000001</v>
      </c>
      <c r="B7" s="3">
        <f t="shared" ref="B7:E7" si="3">SUM(B2:B6)</f>
        <v>5.9700000000000006</v>
      </c>
      <c r="C7" s="3">
        <f t="shared" si="3"/>
        <v>0.49359999999999998</v>
      </c>
      <c r="D7" s="3">
        <f t="shared" si="3"/>
        <v>12.2759</v>
      </c>
      <c r="E7" s="3">
        <f t="shared" si="3"/>
        <v>2.4580000000000002</v>
      </c>
    </row>
    <row r="9" spans="1:5" x14ac:dyDescent="0.2">
      <c r="A9">
        <f>A7/5</f>
        <v>0.23200000000000004</v>
      </c>
      <c r="B9">
        <f>B7/5</f>
        <v>1.1940000000000002</v>
      </c>
      <c r="C9">
        <f>SQRT(C7/5-A9^2)</f>
        <v>0.21188676221038441</v>
      </c>
      <c r="D9">
        <f>SQRT(D7/5-B9^2)</f>
        <v>1.0146644765635582</v>
      </c>
      <c r="E9">
        <f>E7/5-A9*B9</f>
        <v>0.21459199999999995</v>
      </c>
    </row>
    <row r="11" spans="1:5" x14ac:dyDescent="0.2">
      <c r="B11" t="s">
        <v>17</v>
      </c>
      <c r="C11">
        <f>E9/(C9*D9)</f>
        <v>0.99813031654936113</v>
      </c>
      <c r="D11">
        <f>C11^2</f>
        <v>0.99626412881492787</v>
      </c>
    </row>
    <row r="12" spans="1:5" x14ac:dyDescent="0.2">
      <c r="B12" t="s">
        <v>18</v>
      </c>
      <c r="C12">
        <f>E9/C9^2</f>
        <v>4.7797576621525311</v>
      </c>
    </row>
    <row r="14" spans="1:5" x14ac:dyDescent="0.2">
      <c r="B14" t="s">
        <v>19</v>
      </c>
      <c r="C14">
        <f>(2-B9)/C12+A9</f>
        <v>0.4006277960035789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303" zoomScaleNormal="303" zoomScalePageLayoutView="303"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8</v>
      </c>
      <c r="B2">
        <v>17</v>
      </c>
      <c r="C2">
        <f>A2^2</f>
        <v>64</v>
      </c>
      <c r="D2">
        <f>B2^2</f>
        <v>289</v>
      </c>
      <c r="E2">
        <f>A2*B2</f>
        <v>136</v>
      </c>
    </row>
    <row r="3" spans="1:5" x14ac:dyDescent="0.2">
      <c r="A3">
        <v>22</v>
      </c>
      <c r="B3">
        <v>14</v>
      </c>
      <c r="C3">
        <f t="shared" ref="C3:D6" si="0">A3^2</f>
        <v>484</v>
      </c>
      <c r="D3">
        <f t="shared" si="0"/>
        <v>196</v>
      </c>
      <c r="E3">
        <f t="shared" ref="E3:E6" si="1">A3*B3</f>
        <v>308</v>
      </c>
    </row>
    <row r="4" spans="1:5" x14ac:dyDescent="0.2">
      <c r="A4">
        <v>27</v>
      </c>
      <c r="B4">
        <v>12</v>
      </c>
      <c r="C4">
        <f t="shared" si="0"/>
        <v>729</v>
      </c>
      <c r="D4">
        <f t="shared" si="0"/>
        <v>144</v>
      </c>
      <c r="E4">
        <f t="shared" si="1"/>
        <v>324</v>
      </c>
    </row>
    <row r="5" spans="1:5" x14ac:dyDescent="0.2">
      <c r="A5">
        <v>33</v>
      </c>
      <c r="B5">
        <v>11</v>
      </c>
      <c r="C5">
        <f t="shared" si="0"/>
        <v>1089</v>
      </c>
      <c r="D5">
        <f t="shared" si="0"/>
        <v>121</v>
      </c>
      <c r="E5">
        <f t="shared" si="1"/>
        <v>363</v>
      </c>
    </row>
    <row r="6" spans="1:5" x14ac:dyDescent="0.2">
      <c r="A6">
        <v>50</v>
      </c>
      <c r="B6">
        <v>6</v>
      </c>
      <c r="C6">
        <f>A6^2</f>
        <v>2500</v>
      </c>
      <c r="D6">
        <f t="shared" si="0"/>
        <v>36</v>
      </c>
      <c r="E6">
        <f t="shared" si="1"/>
        <v>300</v>
      </c>
    </row>
    <row r="7" spans="1:5" x14ac:dyDescent="0.2">
      <c r="A7" s="3">
        <f>SUM(A2:A6)</f>
        <v>140</v>
      </c>
      <c r="B7" s="3">
        <f t="shared" ref="B7:E7" si="2">SUM(B2:B6)</f>
        <v>60</v>
      </c>
      <c r="C7" s="3">
        <f t="shared" si="2"/>
        <v>4866</v>
      </c>
      <c r="D7" s="3">
        <f t="shared" si="2"/>
        <v>786</v>
      </c>
      <c r="E7" s="3">
        <f t="shared" si="2"/>
        <v>1431</v>
      </c>
    </row>
    <row r="9" spans="1:5" x14ac:dyDescent="0.2">
      <c r="A9">
        <f>A7/5</f>
        <v>28</v>
      </c>
      <c r="B9">
        <f>B7/5</f>
        <v>12</v>
      </c>
      <c r="C9">
        <f>SQRT(C7/5-A9^2)</f>
        <v>13.754999091239521</v>
      </c>
      <c r="D9">
        <f>SQRT(D7/5-B9^2)</f>
        <v>3.6331804249169886</v>
      </c>
      <c r="E9">
        <f>E7/5-A9*B9</f>
        <v>-49.800000000000011</v>
      </c>
    </row>
    <row r="11" spans="1:5" x14ac:dyDescent="0.2">
      <c r="B11" t="s">
        <v>17</v>
      </c>
      <c r="C11">
        <f>E9/(C9*D9)</f>
        <v>-0.99651034397763838</v>
      </c>
      <c r="D11">
        <f>C11^2</f>
        <v>0.99303286565443116</v>
      </c>
    </row>
    <row r="12" spans="1:5" x14ac:dyDescent="0.2">
      <c r="B12" t="s">
        <v>18</v>
      </c>
      <c r="C12">
        <f>E9/C9^2</f>
        <v>-0.2632135306553911</v>
      </c>
    </row>
    <row r="14" spans="1:5" x14ac:dyDescent="0.2">
      <c r="B14" t="s">
        <v>19</v>
      </c>
      <c r="C14">
        <f>(2-B9)/C12+A9</f>
        <v>65.99196787148594</v>
      </c>
    </row>
    <row r="17" spans="3:3" x14ac:dyDescent="0.2">
      <c r="C17">
        <f>-0.2632*40+19.37</f>
        <v>8.8420000000000023</v>
      </c>
    </row>
    <row r="18" spans="3:3" x14ac:dyDescent="0.2">
      <c r="C18">
        <f>(2-19.37)/0.2632</f>
        <v>-65.995440729483292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N26" zoomScale="267" zoomScaleNormal="267" zoomScalePageLayoutView="267" workbookViewId="0">
      <selection activeCell="U47" sqref="U47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19</v>
      </c>
      <c r="B2">
        <v>0.86</v>
      </c>
      <c r="C2">
        <f>A2^2</f>
        <v>361</v>
      </c>
      <c r="D2">
        <f>B2^2</f>
        <v>0.73959999999999992</v>
      </c>
      <c r="E2">
        <f>A2*B2</f>
        <v>16.34</v>
      </c>
    </row>
    <row r="3" spans="1:5" x14ac:dyDescent="0.2">
      <c r="A3">
        <v>20</v>
      </c>
      <c r="B3">
        <v>1.54</v>
      </c>
      <c r="C3">
        <f t="shared" ref="C3:D9" si="0">A3^2</f>
        <v>400</v>
      </c>
      <c r="D3">
        <f t="shared" si="0"/>
        <v>2.3715999999999999</v>
      </c>
      <c r="E3">
        <f t="shared" ref="E3:E9" si="1">A3*B3</f>
        <v>30.8</v>
      </c>
    </row>
    <row r="4" spans="1:5" x14ac:dyDescent="0.2">
      <c r="A4">
        <v>22</v>
      </c>
      <c r="B4">
        <v>4.5</v>
      </c>
      <c r="C4">
        <f t="shared" si="0"/>
        <v>484</v>
      </c>
      <c r="D4">
        <f t="shared" si="0"/>
        <v>20.25</v>
      </c>
      <c r="E4">
        <f t="shared" si="1"/>
        <v>99</v>
      </c>
    </row>
    <row r="5" spans="1:5" x14ac:dyDescent="0.2">
      <c r="A5">
        <v>23</v>
      </c>
      <c r="B5">
        <v>5.6</v>
      </c>
      <c r="C5">
        <f t="shared" si="0"/>
        <v>529</v>
      </c>
      <c r="D5">
        <f t="shared" si="0"/>
        <v>31.359999999999996</v>
      </c>
      <c r="E5">
        <f t="shared" si="1"/>
        <v>128.79999999999998</v>
      </c>
    </row>
    <row r="6" spans="1:5" x14ac:dyDescent="0.2">
      <c r="A6">
        <v>25</v>
      </c>
      <c r="B6">
        <v>7.11</v>
      </c>
      <c r="C6">
        <f>A6^2</f>
        <v>625</v>
      </c>
      <c r="D6">
        <f t="shared" si="0"/>
        <v>50.552100000000003</v>
      </c>
      <c r="E6">
        <f t="shared" si="1"/>
        <v>177.75</v>
      </c>
    </row>
    <row r="7" spans="1:5" x14ac:dyDescent="0.2">
      <c r="A7">
        <v>26</v>
      </c>
      <c r="B7">
        <v>7.88</v>
      </c>
      <c r="C7">
        <f>A7^2</f>
        <v>676</v>
      </c>
      <c r="D7">
        <f t="shared" si="0"/>
        <v>62.0944</v>
      </c>
      <c r="E7">
        <f t="shared" si="1"/>
        <v>204.88</v>
      </c>
    </row>
    <row r="8" spans="1:5" x14ac:dyDescent="0.2">
      <c r="A8">
        <v>27</v>
      </c>
      <c r="B8">
        <v>8.6999999999999993</v>
      </c>
      <c r="C8">
        <f>A8^2</f>
        <v>729</v>
      </c>
      <c r="D8">
        <f t="shared" si="0"/>
        <v>75.689999999999984</v>
      </c>
      <c r="E8">
        <f t="shared" si="1"/>
        <v>234.89999999999998</v>
      </c>
    </row>
    <row r="9" spans="1:5" x14ac:dyDescent="0.2">
      <c r="A9">
        <v>28</v>
      </c>
      <c r="B9">
        <v>8.8000000000000007</v>
      </c>
      <c r="C9">
        <f>A9^2</f>
        <v>784</v>
      </c>
      <c r="D9">
        <f t="shared" si="0"/>
        <v>77.440000000000012</v>
      </c>
      <c r="E9">
        <f t="shared" si="1"/>
        <v>246.40000000000003</v>
      </c>
    </row>
    <row r="15" spans="1:5" x14ac:dyDescent="0.2">
      <c r="A15" s="3">
        <f>SUM(A2:A9)</f>
        <v>190</v>
      </c>
      <c r="B15" s="3">
        <f>SUM(B2:B9)</f>
        <v>44.989999999999995</v>
      </c>
      <c r="C15" s="3">
        <f>SUM(C2:C9)</f>
        <v>4588</v>
      </c>
      <c r="D15" s="3">
        <f>SUM(D2:D9)</f>
        <v>320.49770000000001</v>
      </c>
      <c r="E15" s="3">
        <f>SUM(E2:E9)</f>
        <v>1138.8699999999999</v>
      </c>
    </row>
    <row r="17" spans="1:5" x14ac:dyDescent="0.2">
      <c r="A17">
        <f>A15/5</f>
        <v>38</v>
      </c>
      <c r="B17">
        <f>B15/5</f>
        <v>8.9979999999999993</v>
      </c>
      <c r="C17" t="e">
        <f>SQRT(C15/5-A17^2)</f>
        <v>#NUM!</v>
      </c>
      <c r="D17" t="e">
        <f>SQRT(D15/5-B17^2)</f>
        <v>#NUM!</v>
      </c>
      <c r="E17">
        <f>E15/5-A17*B17</f>
        <v>-114.15</v>
      </c>
    </row>
    <row r="19" spans="1:5" x14ac:dyDescent="0.2">
      <c r="B19" t="s">
        <v>17</v>
      </c>
      <c r="C19" t="e">
        <f>E17/(C17*D17)</f>
        <v>#NUM!</v>
      </c>
      <c r="D19" t="e">
        <f>C19^2</f>
        <v>#NUM!</v>
      </c>
    </row>
    <row r="20" spans="1:5" x14ac:dyDescent="0.2">
      <c r="B20" t="s">
        <v>18</v>
      </c>
      <c r="C20" t="e">
        <f>E17/C17^2</f>
        <v>#NUM!</v>
      </c>
    </row>
    <row r="22" spans="1:5" x14ac:dyDescent="0.2">
      <c r="B22" t="s">
        <v>19</v>
      </c>
      <c r="C22" t="e">
        <f>(2-B17)/C20+A17</f>
        <v>#NUM!</v>
      </c>
    </row>
    <row r="25" spans="1:5" x14ac:dyDescent="0.2">
      <c r="C25">
        <f>-0.2632*40+19.37</f>
        <v>8.8420000000000023</v>
      </c>
    </row>
    <row r="26" spans="1:5" x14ac:dyDescent="0.2">
      <c r="C26">
        <f>(2-19.37)/0.2632</f>
        <v>-65.995440729483292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6" zoomScale="307" zoomScaleNormal="307" zoomScalePageLayoutView="307" workbookViewId="0">
      <selection activeCell="H71" sqref="H71"/>
    </sheetView>
  </sheetViews>
  <sheetFormatPr baseColWidth="10" defaultRowHeight="16" x14ac:dyDescent="0.2"/>
  <cols>
    <col min="3" max="3" width="11.33203125" bestFit="1" customWidth="1"/>
  </cols>
  <sheetData>
    <row r="1" spans="1:10" x14ac:dyDescent="0.2">
      <c r="A1" s="3" t="s">
        <v>20</v>
      </c>
      <c r="B1" s="3">
        <v>4</v>
      </c>
      <c r="C1" s="3">
        <v>5</v>
      </c>
      <c r="D1" s="3">
        <v>6</v>
      </c>
      <c r="E1" s="3">
        <v>7</v>
      </c>
      <c r="F1" s="3">
        <v>8</v>
      </c>
      <c r="G1" s="3">
        <v>9</v>
      </c>
      <c r="H1" s="4" t="s">
        <v>22</v>
      </c>
    </row>
    <row r="2" spans="1:10" x14ac:dyDescent="0.2">
      <c r="A2" s="3">
        <v>6</v>
      </c>
      <c r="B2">
        <v>1</v>
      </c>
      <c r="C2" s="5">
        <v>2</v>
      </c>
      <c r="D2">
        <v>0</v>
      </c>
      <c r="E2">
        <v>0</v>
      </c>
      <c r="F2">
        <v>0</v>
      </c>
      <c r="G2">
        <v>0</v>
      </c>
      <c r="H2" s="4">
        <f>SUM(B2:G2)</f>
        <v>3</v>
      </c>
    </row>
    <row r="3" spans="1:10" x14ac:dyDescent="0.2">
      <c r="A3" s="3">
        <v>7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 s="4">
        <f t="shared" ref="H3:H6" si="0">SUM(B3:G3)</f>
        <v>2</v>
      </c>
    </row>
    <row r="4" spans="1:10" x14ac:dyDescent="0.2">
      <c r="A4" s="3">
        <v>8</v>
      </c>
      <c r="B4">
        <v>0</v>
      </c>
      <c r="C4">
        <v>0</v>
      </c>
      <c r="D4" s="5">
        <v>2</v>
      </c>
      <c r="E4" s="5">
        <v>2</v>
      </c>
      <c r="F4">
        <v>1</v>
      </c>
      <c r="G4">
        <v>0</v>
      </c>
      <c r="H4" s="4">
        <f t="shared" si="0"/>
        <v>5</v>
      </c>
    </row>
    <row r="5" spans="1:10" x14ac:dyDescent="0.2">
      <c r="A5" s="3">
        <v>9</v>
      </c>
      <c r="B5">
        <v>0</v>
      </c>
      <c r="C5">
        <v>0</v>
      </c>
      <c r="D5">
        <v>0</v>
      </c>
      <c r="E5">
        <v>1</v>
      </c>
      <c r="F5" s="5">
        <v>2</v>
      </c>
      <c r="G5">
        <v>0</v>
      </c>
      <c r="H5" s="4">
        <f t="shared" si="0"/>
        <v>3</v>
      </c>
    </row>
    <row r="6" spans="1:10" x14ac:dyDescent="0.2">
      <c r="A6" s="3">
        <v>10</v>
      </c>
      <c r="B6">
        <v>0</v>
      </c>
      <c r="C6">
        <v>0</v>
      </c>
      <c r="D6">
        <v>0</v>
      </c>
      <c r="E6">
        <v>0</v>
      </c>
      <c r="F6" s="5">
        <v>2</v>
      </c>
      <c r="G6">
        <v>1</v>
      </c>
      <c r="H6" s="4">
        <f t="shared" si="0"/>
        <v>3</v>
      </c>
    </row>
    <row r="7" spans="1:10" x14ac:dyDescent="0.2">
      <c r="A7" t="s">
        <v>21</v>
      </c>
      <c r="B7" s="4">
        <f>SUM(B2:B6)</f>
        <v>1</v>
      </c>
      <c r="C7" s="4">
        <f t="shared" ref="C7:G7" si="1">SUM(C2:C6)</f>
        <v>3</v>
      </c>
      <c r="D7" s="4">
        <f t="shared" si="1"/>
        <v>3</v>
      </c>
      <c r="E7" s="4">
        <f t="shared" si="1"/>
        <v>3</v>
      </c>
      <c r="F7" s="4">
        <f t="shared" si="1"/>
        <v>5</v>
      </c>
      <c r="G7" s="4">
        <f t="shared" si="1"/>
        <v>1</v>
      </c>
      <c r="H7" s="4">
        <f>SUM(H2:H6)</f>
        <v>16</v>
      </c>
    </row>
    <row r="9" spans="1:10" x14ac:dyDescent="0.2">
      <c r="B9" t="s">
        <v>23</v>
      </c>
      <c r="G9" t="s">
        <v>25</v>
      </c>
    </row>
    <row r="10" spans="1:10" x14ac:dyDescent="0.2">
      <c r="B10" t="s">
        <v>24</v>
      </c>
      <c r="C10" t="s">
        <v>1</v>
      </c>
      <c r="D10" t="s">
        <v>27</v>
      </c>
      <c r="E10" t="s">
        <v>28</v>
      </c>
      <c r="G10" t="s">
        <v>26</v>
      </c>
      <c r="H10" t="s">
        <v>1</v>
      </c>
      <c r="I10" t="s">
        <v>27</v>
      </c>
      <c r="J10" t="s">
        <v>28</v>
      </c>
    </row>
    <row r="11" spans="1:10" x14ac:dyDescent="0.2">
      <c r="B11">
        <v>4</v>
      </c>
      <c r="C11">
        <v>1</v>
      </c>
      <c r="D11">
        <f>C11*B11</f>
        <v>4</v>
      </c>
      <c r="E11">
        <f>D11*B11</f>
        <v>16</v>
      </c>
      <c r="G11">
        <v>6</v>
      </c>
      <c r="H11">
        <v>3</v>
      </c>
      <c r="I11">
        <f>H11*G11</f>
        <v>18</v>
      </c>
      <c r="J11">
        <f>I11*G11</f>
        <v>108</v>
      </c>
    </row>
    <row r="12" spans="1:10" x14ac:dyDescent="0.2">
      <c r="B12">
        <v>5</v>
      </c>
      <c r="C12">
        <v>3</v>
      </c>
      <c r="D12">
        <f t="shared" ref="D12:D16" si="2">C12*B12</f>
        <v>15</v>
      </c>
      <c r="E12">
        <f t="shared" ref="E12:E16" si="3">D12*B12</f>
        <v>75</v>
      </c>
      <c r="G12">
        <v>7</v>
      </c>
      <c r="H12">
        <v>2</v>
      </c>
      <c r="I12">
        <f t="shared" ref="I12:I15" si="4">H12*G12</f>
        <v>14</v>
      </c>
      <c r="J12">
        <f t="shared" ref="J12:J15" si="5">I12*G12</f>
        <v>98</v>
      </c>
    </row>
    <row r="13" spans="1:10" x14ac:dyDescent="0.2">
      <c r="B13">
        <v>6</v>
      </c>
      <c r="C13">
        <v>3</v>
      </c>
      <c r="D13">
        <f t="shared" si="2"/>
        <v>18</v>
      </c>
      <c r="E13">
        <f t="shared" si="3"/>
        <v>108</v>
      </c>
      <c r="G13">
        <v>8</v>
      </c>
      <c r="H13">
        <v>5</v>
      </c>
      <c r="I13">
        <f t="shared" si="4"/>
        <v>40</v>
      </c>
      <c r="J13">
        <f t="shared" si="5"/>
        <v>320</v>
      </c>
    </row>
    <row r="14" spans="1:10" x14ac:dyDescent="0.2">
      <c r="B14">
        <v>7</v>
      </c>
      <c r="C14">
        <v>3</v>
      </c>
      <c r="D14">
        <f t="shared" si="2"/>
        <v>21</v>
      </c>
      <c r="E14">
        <f t="shared" si="3"/>
        <v>147</v>
      </c>
      <c r="G14">
        <v>9</v>
      </c>
      <c r="H14">
        <v>3</v>
      </c>
      <c r="I14">
        <f t="shared" si="4"/>
        <v>27</v>
      </c>
      <c r="J14">
        <f t="shared" si="5"/>
        <v>243</v>
      </c>
    </row>
    <row r="15" spans="1:10" x14ac:dyDescent="0.2">
      <c r="B15">
        <v>8</v>
      </c>
      <c r="C15">
        <v>5</v>
      </c>
      <c r="D15">
        <f t="shared" si="2"/>
        <v>40</v>
      </c>
      <c r="E15">
        <f t="shared" si="3"/>
        <v>320</v>
      </c>
      <c r="G15">
        <v>10</v>
      </c>
      <c r="H15">
        <v>3</v>
      </c>
      <c r="I15">
        <f t="shared" si="4"/>
        <v>30</v>
      </c>
      <c r="J15">
        <f t="shared" si="5"/>
        <v>300</v>
      </c>
    </row>
    <row r="16" spans="1:10" x14ac:dyDescent="0.2">
      <c r="B16">
        <v>9</v>
      </c>
      <c r="C16">
        <v>1</v>
      </c>
      <c r="D16">
        <f t="shared" si="2"/>
        <v>9</v>
      </c>
      <c r="E16">
        <f t="shared" si="3"/>
        <v>81</v>
      </c>
      <c r="H16" s="7">
        <f>SUM(H11:H15)</f>
        <v>16</v>
      </c>
      <c r="I16" s="7">
        <f t="shared" ref="I16:J16" si="6">SUM(I11:I15)</f>
        <v>129</v>
      </c>
      <c r="J16" s="7">
        <f t="shared" si="6"/>
        <v>1069</v>
      </c>
    </row>
    <row r="17" spans="1:9" x14ac:dyDescent="0.2">
      <c r="C17" s="6">
        <f>SUM(C11:C16)</f>
        <v>16</v>
      </c>
      <c r="D17" s="6">
        <f t="shared" ref="D17:E17" si="7">SUM(D11:D16)</f>
        <v>107</v>
      </c>
      <c r="E17" s="6">
        <f t="shared" si="7"/>
        <v>747</v>
      </c>
    </row>
    <row r="18" spans="1:9" x14ac:dyDescent="0.2">
      <c r="C18" t="s">
        <v>23</v>
      </c>
      <c r="H18" t="s">
        <v>25</v>
      </c>
    </row>
    <row r="19" spans="1:9" x14ac:dyDescent="0.2">
      <c r="C19" t="s">
        <v>3</v>
      </c>
      <c r="D19">
        <f>D17/16</f>
        <v>6.6875</v>
      </c>
      <c r="H19" t="s">
        <v>3</v>
      </c>
      <c r="I19">
        <f>I16/16</f>
        <v>8.0625</v>
      </c>
    </row>
    <row r="20" spans="1:9" x14ac:dyDescent="0.2">
      <c r="C20" t="s">
        <v>29</v>
      </c>
      <c r="D20">
        <f>E17/C17-D19^2</f>
        <v>1.96484375</v>
      </c>
      <c r="H20" t="s">
        <v>29</v>
      </c>
      <c r="I20">
        <f>J16/H16-I19^2</f>
        <v>1.80859375</v>
      </c>
    </row>
    <row r="21" spans="1:9" x14ac:dyDescent="0.2">
      <c r="C21" t="s">
        <v>30</v>
      </c>
      <c r="D21">
        <f>SQRT(D20)</f>
        <v>1.4017288432503627</v>
      </c>
      <c r="H21" t="s">
        <v>30</v>
      </c>
      <c r="I21">
        <f>SQRT(I20)</f>
        <v>1.3448396744593758</v>
      </c>
    </row>
    <row r="22" spans="1:9" x14ac:dyDescent="0.2">
      <c r="C22" t="s">
        <v>31</v>
      </c>
      <c r="D22" t="s">
        <v>32</v>
      </c>
      <c r="H22" t="s">
        <v>31</v>
      </c>
      <c r="I22">
        <v>8</v>
      </c>
    </row>
    <row r="24" spans="1:9" x14ac:dyDescent="0.2">
      <c r="A24" s="3" t="s">
        <v>20</v>
      </c>
      <c r="B24" s="3">
        <v>4</v>
      </c>
      <c r="C24" s="3">
        <v>5</v>
      </c>
      <c r="D24" s="3">
        <v>6</v>
      </c>
      <c r="E24" s="3">
        <v>7</v>
      </c>
      <c r="F24" s="3">
        <v>8</v>
      </c>
      <c r="G24" s="3">
        <v>9</v>
      </c>
    </row>
    <row r="25" spans="1:9" x14ac:dyDescent="0.2">
      <c r="A25" s="3">
        <v>6</v>
      </c>
      <c r="B25">
        <v>24</v>
      </c>
      <c r="C25" s="5">
        <v>60</v>
      </c>
      <c r="D25">
        <v>0</v>
      </c>
      <c r="E25">
        <v>0</v>
      </c>
      <c r="F25">
        <v>0</v>
      </c>
      <c r="G25">
        <v>0</v>
      </c>
    </row>
    <row r="26" spans="1:9" x14ac:dyDescent="0.2">
      <c r="A26" s="3">
        <v>7</v>
      </c>
      <c r="B26">
        <v>0</v>
      </c>
      <c r="C26">
        <v>35</v>
      </c>
      <c r="D26">
        <v>42</v>
      </c>
      <c r="E26">
        <v>0</v>
      </c>
      <c r="F26">
        <v>0</v>
      </c>
      <c r="G26">
        <v>0</v>
      </c>
    </row>
    <row r="27" spans="1:9" x14ac:dyDescent="0.2">
      <c r="A27" s="3">
        <v>8</v>
      </c>
      <c r="B27">
        <v>0</v>
      </c>
      <c r="C27">
        <v>0</v>
      </c>
      <c r="D27" s="5">
        <f>6*8*2</f>
        <v>96</v>
      </c>
      <c r="E27" s="5">
        <f>7*8*2</f>
        <v>112</v>
      </c>
      <c r="F27">
        <f>64</f>
        <v>64</v>
      </c>
      <c r="G27">
        <v>0</v>
      </c>
    </row>
    <row r="28" spans="1:9" x14ac:dyDescent="0.2">
      <c r="A28" s="3">
        <v>9</v>
      </c>
      <c r="B28">
        <v>0</v>
      </c>
      <c r="C28">
        <v>0</v>
      </c>
      <c r="D28">
        <v>0</v>
      </c>
      <c r="E28">
        <f>7*9</f>
        <v>63</v>
      </c>
      <c r="F28" s="5">
        <f>2*8*9</f>
        <v>144</v>
      </c>
      <c r="G28">
        <v>0</v>
      </c>
    </row>
    <row r="29" spans="1:9" x14ac:dyDescent="0.2">
      <c r="A29" s="3">
        <v>10</v>
      </c>
      <c r="B29">
        <v>0</v>
      </c>
      <c r="C29">
        <v>0</v>
      </c>
      <c r="D29">
        <v>0</v>
      </c>
      <c r="E29">
        <v>0</v>
      </c>
      <c r="F29" s="5">
        <f>20*8</f>
        <v>160</v>
      </c>
      <c r="G29">
        <v>90</v>
      </c>
    </row>
    <row r="31" spans="1:9" x14ac:dyDescent="0.2">
      <c r="B31" t="s">
        <v>33</v>
      </c>
      <c r="C31">
        <f>SUM(B25:G29)/16-D19*I19</f>
        <v>1.70703125</v>
      </c>
      <c r="E31" t="s">
        <v>38</v>
      </c>
    </row>
    <row r="32" spans="1:9" x14ac:dyDescent="0.2">
      <c r="B32" t="s">
        <v>34</v>
      </c>
      <c r="C32">
        <f>C31/(D21*I21)</f>
        <v>0.90553856123183496</v>
      </c>
      <c r="F32" t="s">
        <v>42</v>
      </c>
    </row>
    <row r="33" spans="1:10" x14ac:dyDescent="0.2">
      <c r="E33" t="s">
        <v>39</v>
      </c>
      <c r="F33">
        <f>C31/D21^2</f>
        <v>0.8687872763419483</v>
      </c>
    </row>
    <row r="35" spans="1:10" x14ac:dyDescent="0.2">
      <c r="A35" s="3" t="s">
        <v>20</v>
      </c>
      <c r="B35" s="3">
        <v>6</v>
      </c>
      <c r="C35" s="3" t="s">
        <v>27</v>
      </c>
    </row>
    <row r="36" spans="1:10" x14ac:dyDescent="0.2">
      <c r="A36" s="3">
        <v>6</v>
      </c>
      <c r="B36">
        <v>1</v>
      </c>
      <c r="C36">
        <f>B36*A36</f>
        <v>6</v>
      </c>
    </row>
    <row r="37" spans="1:10" x14ac:dyDescent="0.2">
      <c r="A37" s="3">
        <v>7</v>
      </c>
      <c r="B37">
        <v>1</v>
      </c>
      <c r="C37">
        <f t="shared" ref="C37:C40" si="8">B37*A37</f>
        <v>7</v>
      </c>
    </row>
    <row r="38" spans="1:10" x14ac:dyDescent="0.2">
      <c r="A38" s="3">
        <v>8</v>
      </c>
      <c r="B38">
        <v>3</v>
      </c>
      <c r="C38">
        <f t="shared" si="8"/>
        <v>24</v>
      </c>
    </row>
    <row r="39" spans="1:10" x14ac:dyDescent="0.2">
      <c r="A39" s="3">
        <v>9</v>
      </c>
      <c r="B39">
        <v>0</v>
      </c>
      <c r="C39">
        <f t="shared" si="8"/>
        <v>0</v>
      </c>
    </row>
    <row r="40" spans="1:10" x14ac:dyDescent="0.2">
      <c r="A40" s="3">
        <v>10</v>
      </c>
      <c r="B40">
        <v>0</v>
      </c>
      <c r="C40">
        <f t="shared" si="8"/>
        <v>0</v>
      </c>
    </row>
    <row r="41" spans="1:10" x14ac:dyDescent="0.2">
      <c r="A41" t="s">
        <v>35</v>
      </c>
      <c r="B41">
        <f>SUM(B36:B40)</f>
        <v>5</v>
      </c>
      <c r="C41">
        <f>SUM(C36:C40)</f>
        <v>37</v>
      </c>
    </row>
    <row r="43" spans="1:10" x14ac:dyDescent="0.2">
      <c r="B43" t="s">
        <v>36</v>
      </c>
    </row>
    <row r="44" spans="1:10" x14ac:dyDescent="0.2">
      <c r="B44">
        <f>C41/B41</f>
        <v>7.4</v>
      </c>
    </row>
    <row r="46" spans="1:10" x14ac:dyDescent="0.2">
      <c r="A46" s="3" t="s">
        <v>20</v>
      </c>
      <c r="B46" s="3">
        <v>4</v>
      </c>
      <c r="C46" s="3">
        <v>5</v>
      </c>
      <c r="D46" s="3">
        <v>6</v>
      </c>
      <c r="E46" s="3">
        <v>7</v>
      </c>
      <c r="F46" s="3">
        <v>8</v>
      </c>
      <c r="G46" s="3">
        <v>9</v>
      </c>
    </row>
    <row r="47" spans="1:10" x14ac:dyDescent="0.2">
      <c r="A47" s="3">
        <v>6</v>
      </c>
      <c r="B47">
        <v>1</v>
      </c>
      <c r="C47">
        <v>2</v>
      </c>
      <c r="D47">
        <v>1</v>
      </c>
      <c r="E47" s="5">
        <v>0</v>
      </c>
      <c r="F47" s="5">
        <v>0</v>
      </c>
      <c r="G47" s="5">
        <v>0</v>
      </c>
      <c r="I47">
        <f>1/20*100</f>
        <v>5</v>
      </c>
      <c r="J47" t="s">
        <v>37</v>
      </c>
    </row>
    <row r="48" spans="1:10" x14ac:dyDescent="0.2">
      <c r="A48" s="3">
        <v>7</v>
      </c>
      <c r="B48">
        <v>0</v>
      </c>
      <c r="C48">
        <v>1</v>
      </c>
      <c r="D48">
        <v>1</v>
      </c>
      <c r="E48" s="5">
        <v>1</v>
      </c>
      <c r="F48" s="5">
        <v>0</v>
      </c>
      <c r="G48" s="5">
        <v>0</v>
      </c>
    </row>
    <row r="49" spans="1:7" x14ac:dyDescent="0.2">
      <c r="A49" s="3">
        <v>8</v>
      </c>
      <c r="B49">
        <v>0</v>
      </c>
      <c r="C49">
        <v>0</v>
      </c>
      <c r="D49">
        <v>3</v>
      </c>
      <c r="E49">
        <v>2</v>
      </c>
      <c r="F49">
        <v>1</v>
      </c>
      <c r="G49">
        <v>1</v>
      </c>
    </row>
    <row r="50" spans="1:7" x14ac:dyDescent="0.2">
      <c r="A50" s="3">
        <v>9</v>
      </c>
      <c r="B50">
        <v>0</v>
      </c>
      <c r="C50">
        <v>0</v>
      </c>
      <c r="D50">
        <v>0</v>
      </c>
      <c r="E50">
        <v>1</v>
      </c>
      <c r="F50">
        <v>2</v>
      </c>
      <c r="G50">
        <v>0</v>
      </c>
    </row>
    <row r="51" spans="1:7" x14ac:dyDescent="0.2">
      <c r="A51" s="3">
        <v>10</v>
      </c>
      <c r="B51">
        <v>0</v>
      </c>
      <c r="C51">
        <v>0</v>
      </c>
      <c r="D51">
        <v>0</v>
      </c>
      <c r="E51">
        <v>0</v>
      </c>
      <c r="F51">
        <v>2</v>
      </c>
      <c r="G51">
        <v>1</v>
      </c>
    </row>
    <row r="55" spans="1:7" x14ac:dyDescent="0.2">
      <c r="A55" t="s">
        <v>0</v>
      </c>
      <c r="B55" t="s">
        <v>13</v>
      </c>
      <c r="C55" t="s">
        <v>14</v>
      </c>
      <c r="D55" t="s">
        <v>15</v>
      </c>
      <c r="E55" t="s">
        <v>40</v>
      </c>
    </row>
    <row r="56" spans="1:7" x14ac:dyDescent="0.2">
      <c r="A56">
        <v>7</v>
      </c>
      <c r="B56">
        <v>8</v>
      </c>
      <c r="C56">
        <f>A56^2</f>
        <v>49</v>
      </c>
      <c r="D56">
        <f>B56^2</f>
        <v>64</v>
      </c>
      <c r="E56">
        <f>A56*B56</f>
        <v>56</v>
      </c>
    </row>
    <row r="57" spans="1:7" x14ac:dyDescent="0.2">
      <c r="A57">
        <v>6</v>
      </c>
      <c r="B57">
        <v>7</v>
      </c>
      <c r="C57">
        <f t="shared" ref="C57:C71" si="9">A57^2</f>
        <v>36</v>
      </c>
      <c r="D57">
        <f t="shared" ref="D57:D71" si="10">B57^2</f>
        <v>49</v>
      </c>
      <c r="E57">
        <f t="shared" ref="E57:E71" si="11">A57*B57</f>
        <v>42</v>
      </c>
    </row>
    <row r="58" spans="1:7" x14ac:dyDescent="0.2">
      <c r="A58">
        <v>5</v>
      </c>
      <c r="B58">
        <v>6</v>
      </c>
      <c r="C58">
        <f t="shared" si="9"/>
        <v>25</v>
      </c>
      <c r="D58">
        <f t="shared" si="10"/>
        <v>36</v>
      </c>
      <c r="E58">
        <f t="shared" si="11"/>
        <v>30</v>
      </c>
    </row>
    <row r="59" spans="1:7" x14ac:dyDescent="0.2">
      <c r="A59">
        <v>4</v>
      </c>
      <c r="B59">
        <v>6</v>
      </c>
      <c r="C59">
        <f t="shared" si="9"/>
        <v>16</v>
      </c>
      <c r="D59">
        <f t="shared" si="10"/>
        <v>36</v>
      </c>
      <c r="E59">
        <f t="shared" si="11"/>
        <v>24</v>
      </c>
    </row>
    <row r="60" spans="1:7" x14ac:dyDescent="0.2">
      <c r="A60">
        <v>5</v>
      </c>
      <c r="B60">
        <v>7</v>
      </c>
      <c r="C60">
        <f t="shared" si="9"/>
        <v>25</v>
      </c>
      <c r="D60">
        <f t="shared" si="10"/>
        <v>49</v>
      </c>
      <c r="E60">
        <f t="shared" si="11"/>
        <v>35</v>
      </c>
    </row>
    <row r="61" spans="1:7" x14ac:dyDescent="0.2">
      <c r="A61">
        <v>8</v>
      </c>
      <c r="B61">
        <v>10</v>
      </c>
      <c r="C61">
        <f t="shared" si="9"/>
        <v>64</v>
      </c>
      <c r="D61">
        <f t="shared" si="10"/>
        <v>100</v>
      </c>
      <c r="E61">
        <f t="shared" si="11"/>
        <v>80</v>
      </c>
    </row>
    <row r="62" spans="1:7" x14ac:dyDescent="0.2">
      <c r="A62">
        <v>7</v>
      </c>
      <c r="B62">
        <v>9</v>
      </c>
      <c r="C62">
        <f t="shared" si="9"/>
        <v>49</v>
      </c>
      <c r="D62">
        <f t="shared" si="10"/>
        <v>81</v>
      </c>
      <c r="E62">
        <f t="shared" si="11"/>
        <v>63</v>
      </c>
    </row>
    <row r="63" spans="1:7" x14ac:dyDescent="0.2">
      <c r="A63">
        <v>8</v>
      </c>
      <c r="B63">
        <v>9</v>
      </c>
      <c r="C63">
        <f t="shared" si="9"/>
        <v>64</v>
      </c>
      <c r="D63">
        <f t="shared" si="10"/>
        <v>81</v>
      </c>
      <c r="E63">
        <f t="shared" si="11"/>
        <v>72</v>
      </c>
    </row>
    <row r="64" spans="1:7" x14ac:dyDescent="0.2">
      <c r="A64">
        <v>9</v>
      </c>
      <c r="B64">
        <v>10</v>
      </c>
      <c r="C64">
        <f t="shared" si="9"/>
        <v>81</v>
      </c>
      <c r="D64">
        <f t="shared" si="10"/>
        <v>100</v>
      </c>
      <c r="E64">
        <f t="shared" si="11"/>
        <v>90</v>
      </c>
    </row>
    <row r="65" spans="1:8" x14ac:dyDescent="0.2">
      <c r="A65">
        <v>6</v>
      </c>
      <c r="B65">
        <v>8</v>
      </c>
      <c r="C65">
        <f t="shared" si="9"/>
        <v>36</v>
      </c>
      <c r="D65">
        <f t="shared" si="10"/>
        <v>64</v>
      </c>
      <c r="E65">
        <f t="shared" si="11"/>
        <v>48</v>
      </c>
    </row>
    <row r="66" spans="1:8" x14ac:dyDescent="0.2">
      <c r="A66">
        <v>5</v>
      </c>
      <c r="B66">
        <v>6</v>
      </c>
      <c r="C66">
        <f t="shared" si="9"/>
        <v>25</v>
      </c>
      <c r="D66">
        <f t="shared" si="10"/>
        <v>36</v>
      </c>
      <c r="E66">
        <f t="shared" si="11"/>
        <v>30</v>
      </c>
    </row>
    <row r="67" spans="1:8" x14ac:dyDescent="0.2">
      <c r="A67">
        <v>8</v>
      </c>
      <c r="B67">
        <v>10</v>
      </c>
      <c r="C67">
        <f t="shared" si="9"/>
        <v>64</v>
      </c>
      <c r="D67">
        <f t="shared" si="10"/>
        <v>100</v>
      </c>
      <c r="E67">
        <f t="shared" si="11"/>
        <v>80</v>
      </c>
    </row>
    <row r="68" spans="1:8" x14ac:dyDescent="0.2">
      <c r="A68">
        <v>6</v>
      </c>
      <c r="B68">
        <v>8</v>
      </c>
      <c r="C68">
        <f t="shared" si="9"/>
        <v>36</v>
      </c>
      <c r="D68">
        <f t="shared" si="10"/>
        <v>64</v>
      </c>
      <c r="E68">
        <f t="shared" si="11"/>
        <v>48</v>
      </c>
    </row>
    <row r="69" spans="1:8" x14ac:dyDescent="0.2">
      <c r="A69">
        <v>8</v>
      </c>
      <c r="B69">
        <v>9</v>
      </c>
      <c r="C69">
        <f t="shared" si="9"/>
        <v>64</v>
      </c>
      <c r="D69">
        <f t="shared" si="10"/>
        <v>81</v>
      </c>
      <c r="E69">
        <f t="shared" si="11"/>
        <v>72</v>
      </c>
    </row>
    <row r="70" spans="1:8" x14ac:dyDescent="0.2">
      <c r="A70">
        <v>7</v>
      </c>
      <c r="B70">
        <v>8</v>
      </c>
      <c r="C70">
        <f t="shared" si="9"/>
        <v>49</v>
      </c>
      <c r="D70">
        <f t="shared" si="10"/>
        <v>64</v>
      </c>
      <c r="E70">
        <f t="shared" si="11"/>
        <v>56</v>
      </c>
      <c r="H70">
        <f>0.8688*3+2.2525</f>
        <v>4.8589000000000002</v>
      </c>
    </row>
    <row r="71" spans="1:8" x14ac:dyDescent="0.2">
      <c r="A71">
        <v>8</v>
      </c>
      <c r="B71">
        <v>8</v>
      </c>
      <c r="C71">
        <f t="shared" si="9"/>
        <v>64</v>
      </c>
      <c r="D71">
        <f t="shared" si="10"/>
        <v>64</v>
      </c>
      <c r="E71">
        <f t="shared" si="11"/>
        <v>64</v>
      </c>
    </row>
    <row r="72" spans="1:8" x14ac:dyDescent="0.2">
      <c r="A72" s="6">
        <f>SUM(A56:A71)</f>
        <v>107</v>
      </c>
      <c r="B72" s="6">
        <f t="shared" ref="B72:E72" si="12">SUM(B56:B71)</f>
        <v>129</v>
      </c>
      <c r="C72" s="6">
        <f t="shared" si="12"/>
        <v>747</v>
      </c>
      <c r="D72" s="6">
        <f t="shared" si="12"/>
        <v>1069</v>
      </c>
      <c r="E72" s="6">
        <f t="shared" si="12"/>
        <v>890</v>
      </c>
    </row>
    <row r="74" spans="1:8" x14ac:dyDescent="0.2">
      <c r="A74">
        <f>A72/16</f>
        <v>6.6875</v>
      </c>
      <c r="B74">
        <f>B72/16</f>
        <v>8.0625</v>
      </c>
      <c r="D74">
        <f>E72/16-A74*B74</f>
        <v>1.70703125</v>
      </c>
      <c r="F74" t="s">
        <v>41</v>
      </c>
      <c r="G74">
        <f>D74/A75^2</f>
        <v>0.8687872763419483</v>
      </c>
    </row>
    <row r="75" spans="1:8" x14ac:dyDescent="0.2">
      <c r="A75">
        <f>SQRT(C72/16-A74^2)</f>
        <v>1.4017288432503627</v>
      </c>
      <c r="B75">
        <f>SQRT(D72/16-B74^2)</f>
        <v>1.3448396744593758</v>
      </c>
      <c r="D75">
        <f>D74/(A75*B75)</f>
        <v>0.90553856123183496</v>
      </c>
    </row>
    <row r="76" spans="1:8" x14ac:dyDescent="0.2">
      <c r="D76">
        <f>D75^2</f>
        <v>0.82000008587782169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297" zoomScaleNormal="297" zoomScalePageLayoutView="297" workbookViewId="0">
      <selection activeCell="D22" sqref="D22"/>
    </sheetView>
  </sheetViews>
  <sheetFormatPr baseColWidth="10" defaultRowHeight="16" x14ac:dyDescent="0.2"/>
  <cols>
    <col min="1" max="2" width="11" bestFit="1" customWidth="1"/>
    <col min="4" max="4" width="11" bestFit="1" customWidth="1"/>
  </cols>
  <sheetData>
    <row r="1" spans="1:5" x14ac:dyDescent="0.2">
      <c r="A1" t="s">
        <v>43</v>
      </c>
      <c r="B1" t="s">
        <v>44</v>
      </c>
    </row>
    <row r="2" spans="1:5" x14ac:dyDescent="0.2">
      <c r="A2">
        <v>39</v>
      </c>
      <c r="B2">
        <v>55</v>
      </c>
      <c r="C2">
        <f>A2^2</f>
        <v>1521</v>
      </c>
      <c r="D2">
        <f>B2^2</f>
        <v>3025</v>
      </c>
      <c r="E2">
        <f>A2*B2</f>
        <v>2145</v>
      </c>
    </row>
    <row r="3" spans="1:5" x14ac:dyDescent="0.2">
      <c r="A3">
        <v>40</v>
      </c>
      <c r="B3">
        <v>60</v>
      </c>
      <c r="C3">
        <f t="shared" ref="C3:C16" si="0">A3^2</f>
        <v>1600</v>
      </c>
      <c r="D3">
        <f t="shared" ref="D3:D16" si="1">B3^2</f>
        <v>3600</v>
      </c>
      <c r="E3">
        <f t="shared" ref="E3:E16" si="2">A3*B3</f>
        <v>2400</v>
      </c>
    </row>
    <row r="4" spans="1:5" x14ac:dyDescent="0.2">
      <c r="A4">
        <v>40</v>
      </c>
      <c r="B4">
        <v>65</v>
      </c>
      <c r="C4">
        <f t="shared" si="0"/>
        <v>1600</v>
      </c>
      <c r="D4">
        <f t="shared" si="1"/>
        <v>4225</v>
      </c>
      <c r="E4">
        <f t="shared" si="2"/>
        <v>2600</v>
      </c>
    </row>
    <row r="5" spans="1:5" x14ac:dyDescent="0.2">
      <c r="A5">
        <v>40</v>
      </c>
      <c r="B5">
        <v>70</v>
      </c>
      <c r="C5">
        <f t="shared" si="0"/>
        <v>1600</v>
      </c>
      <c r="D5">
        <f t="shared" si="1"/>
        <v>4900</v>
      </c>
      <c r="E5">
        <f t="shared" si="2"/>
        <v>2800</v>
      </c>
    </row>
    <row r="6" spans="1:5" x14ac:dyDescent="0.2">
      <c r="A6">
        <v>41</v>
      </c>
      <c r="B6">
        <v>60</v>
      </c>
      <c r="C6">
        <f t="shared" si="0"/>
        <v>1681</v>
      </c>
      <c r="D6">
        <f t="shared" si="1"/>
        <v>3600</v>
      </c>
      <c r="E6">
        <f t="shared" si="2"/>
        <v>2460</v>
      </c>
    </row>
    <row r="7" spans="1:5" x14ac:dyDescent="0.2">
      <c r="A7">
        <v>41</v>
      </c>
      <c r="B7">
        <v>65</v>
      </c>
      <c r="C7">
        <f t="shared" si="0"/>
        <v>1681</v>
      </c>
      <c r="D7">
        <f t="shared" si="1"/>
        <v>4225</v>
      </c>
      <c r="E7">
        <f t="shared" si="2"/>
        <v>2665</v>
      </c>
    </row>
    <row r="8" spans="1:5" x14ac:dyDescent="0.2">
      <c r="A8">
        <v>41</v>
      </c>
      <c r="B8">
        <v>70</v>
      </c>
      <c r="C8">
        <f t="shared" si="0"/>
        <v>1681</v>
      </c>
      <c r="D8">
        <f t="shared" si="1"/>
        <v>4900</v>
      </c>
      <c r="E8">
        <f t="shared" si="2"/>
        <v>2870</v>
      </c>
    </row>
    <row r="9" spans="1:5" x14ac:dyDescent="0.2">
      <c r="A9">
        <v>41</v>
      </c>
      <c r="B9">
        <v>85</v>
      </c>
      <c r="C9">
        <f t="shared" si="0"/>
        <v>1681</v>
      </c>
      <c r="D9">
        <f t="shared" si="1"/>
        <v>7225</v>
      </c>
      <c r="E9">
        <f t="shared" si="2"/>
        <v>3485</v>
      </c>
    </row>
    <row r="10" spans="1:5" x14ac:dyDescent="0.2">
      <c r="A10">
        <v>42</v>
      </c>
      <c r="B10">
        <v>65</v>
      </c>
      <c r="C10">
        <f t="shared" si="0"/>
        <v>1764</v>
      </c>
      <c r="D10">
        <f t="shared" si="1"/>
        <v>4225</v>
      </c>
      <c r="E10">
        <f t="shared" si="2"/>
        <v>2730</v>
      </c>
    </row>
    <row r="11" spans="1:5" x14ac:dyDescent="0.2">
      <c r="A11">
        <v>42</v>
      </c>
      <c r="B11">
        <v>70</v>
      </c>
      <c r="C11">
        <f t="shared" si="0"/>
        <v>1764</v>
      </c>
      <c r="D11">
        <f t="shared" si="1"/>
        <v>4900</v>
      </c>
      <c r="E11">
        <f t="shared" si="2"/>
        <v>2940</v>
      </c>
    </row>
    <row r="12" spans="1:5" x14ac:dyDescent="0.2">
      <c r="A12">
        <v>42</v>
      </c>
      <c r="B12">
        <v>75</v>
      </c>
      <c r="C12">
        <f t="shared" si="0"/>
        <v>1764</v>
      </c>
      <c r="D12">
        <f t="shared" si="1"/>
        <v>5625</v>
      </c>
      <c r="E12">
        <f t="shared" si="2"/>
        <v>3150</v>
      </c>
    </row>
    <row r="13" spans="1:5" x14ac:dyDescent="0.2">
      <c r="A13">
        <v>42</v>
      </c>
      <c r="B13">
        <v>80</v>
      </c>
      <c r="C13">
        <f t="shared" si="0"/>
        <v>1764</v>
      </c>
      <c r="D13">
        <f t="shared" si="1"/>
        <v>6400</v>
      </c>
      <c r="E13">
        <f t="shared" si="2"/>
        <v>3360</v>
      </c>
    </row>
    <row r="14" spans="1:5" x14ac:dyDescent="0.2">
      <c r="A14">
        <v>43</v>
      </c>
      <c r="B14">
        <v>65</v>
      </c>
      <c r="C14">
        <f t="shared" si="0"/>
        <v>1849</v>
      </c>
      <c r="D14">
        <f t="shared" si="1"/>
        <v>4225</v>
      </c>
      <c r="E14">
        <f t="shared" si="2"/>
        <v>2795</v>
      </c>
    </row>
    <row r="15" spans="1:5" x14ac:dyDescent="0.2">
      <c r="A15">
        <v>43</v>
      </c>
      <c r="B15">
        <v>75</v>
      </c>
      <c r="C15">
        <f t="shared" si="0"/>
        <v>1849</v>
      </c>
      <c r="D15">
        <f t="shared" si="1"/>
        <v>5625</v>
      </c>
      <c r="E15">
        <f t="shared" si="2"/>
        <v>3225</v>
      </c>
    </row>
    <row r="16" spans="1:5" x14ac:dyDescent="0.2">
      <c r="A16">
        <v>44</v>
      </c>
      <c r="B16">
        <v>85</v>
      </c>
      <c r="C16">
        <f t="shared" si="0"/>
        <v>1936</v>
      </c>
      <c r="D16">
        <f t="shared" si="1"/>
        <v>7225</v>
      </c>
      <c r="E16">
        <f t="shared" si="2"/>
        <v>3740</v>
      </c>
    </row>
    <row r="17" spans="1:5" x14ac:dyDescent="0.2">
      <c r="A17" s="5">
        <f>SUM(A2:A16)</f>
        <v>621</v>
      </c>
      <c r="B17" s="5">
        <f t="shared" ref="B17:E17" si="3">SUM(B2:B16)</f>
        <v>1045</v>
      </c>
      <c r="C17" s="5">
        <f t="shared" si="3"/>
        <v>25735</v>
      </c>
      <c r="D17" s="5">
        <f t="shared" si="3"/>
        <v>73925</v>
      </c>
      <c r="E17" s="5">
        <f t="shared" si="3"/>
        <v>43365</v>
      </c>
    </row>
    <row r="19" spans="1:5" x14ac:dyDescent="0.2">
      <c r="A19">
        <f>A17/15</f>
        <v>41.4</v>
      </c>
      <c r="B19">
        <f>B17/15</f>
        <v>69.666666666666671</v>
      </c>
      <c r="D19">
        <f>E17/15-A19*B19</f>
        <v>6.7999999999997272</v>
      </c>
    </row>
    <row r="20" spans="1:5" x14ac:dyDescent="0.2">
      <c r="A20">
        <f>SQRT(C17/15-A19^2)</f>
        <v>1.3063945294844637</v>
      </c>
      <c r="B20">
        <f>SQRT(D17/15-B19^2)</f>
        <v>8.6538366571647156</v>
      </c>
      <c r="D20">
        <f>D19/(A20*B20)</f>
        <v>0.60148647468451566</v>
      </c>
    </row>
    <row r="21" spans="1:5" x14ac:dyDescent="0.2">
      <c r="D21">
        <f>D20^2</f>
        <v>0.3617859792284065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2017-07-04T15:03:10Z</dcterms:created>
  <dcterms:modified xsi:type="dcterms:W3CDTF">2017-07-05T16:14:25Z</dcterms:modified>
</cp:coreProperties>
</file>