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nnifervincent/M1Challenge/"/>
    </mc:Choice>
  </mc:AlternateContent>
  <xr:revisionPtr revIDLastSave="0" documentId="13_ncr:1_{0AB30248-40FF-5D4C-9598-C7A25A3B1EC5}" xr6:coauthVersionLast="47" xr6:coauthVersionMax="47" xr10:uidLastSave="{00000000-0000-0000-0000-000000000000}"/>
  <bookViews>
    <workbookView xWindow="-38400" yWindow="-3960" windowWidth="38400" windowHeight="19940" activeTab="4" xr2:uid="{00000000-000D-0000-FFFF-FFFF00000000}"/>
  </bookViews>
  <sheets>
    <sheet name="Pivot table 1" sheetId="4" r:id="rId1"/>
    <sheet name="Pivot table 2" sheetId="5" r:id="rId2"/>
    <sheet name="Pivot table 3" sheetId="6" r:id="rId3"/>
    <sheet name="Crowfunding Goal Analysis" sheetId="8" r:id="rId4"/>
    <sheet name="summary statistics table" sheetId="9" r:id="rId5"/>
    <sheet name="Crowdfunding" sheetId="1" r:id="rId6"/>
    <sheet name="Sheet1" sheetId="10" r:id="rId7"/>
  </sheets>
  <definedNames>
    <definedName name="_xlnm._FilterDatabase" localSheetId="5" hidden="1">Crowdfunding!$A$1:$T$1001</definedName>
    <definedName name="_xlnm._FilterDatabase" localSheetId="3" hidden="1">'Crowfunding Goal Analysis'!$A$1:$H$15</definedName>
  </definedNames>
  <calcPr calcId="191029"/>
  <pivotCaches>
    <pivotCache cacheId="50" r:id="rId8"/>
    <pivotCache cacheId="5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16" i="9"/>
  <c r="P2" i="1"/>
  <c r="O2" i="1"/>
  <c r="G17" i="9"/>
  <c r="G15" i="9"/>
  <c r="G14" i="9"/>
  <c r="G13" i="9"/>
  <c r="G12" i="9"/>
  <c r="G9" i="9"/>
  <c r="G7" i="9"/>
  <c r="G6" i="9"/>
  <c r="G5" i="9"/>
  <c r="G4" i="9"/>
  <c r="B5" i="8"/>
  <c r="B4" i="8"/>
  <c r="B3" i="8"/>
  <c r="C4" i="8"/>
  <c r="D9" i="8"/>
  <c r="D8" i="8"/>
  <c r="D7" i="8"/>
  <c r="D2" i="8"/>
  <c r="C2" i="8"/>
  <c r="D6" i="8"/>
  <c r="C5" i="8"/>
  <c r="D5" i="8"/>
  <c r="D4" i="8"/>
  <c r="C9" i="8"/>
  <c r="C8" i="8"/>
  <c r="C3" i="8"/>
  <c r="C7" i="8"/>
  <c r="D11" i="8"/>
  <c r="D10" i="8"/>
  <c r="C12" i="8"/>
  <c r="C10" i="8"/>
  <c r="C11" i="8"/>
  <c r="D12" i="8"/>
  <c r="D13" i="8"/>
  <c r="B12" i="8"/>
  <c r="B11" i="8"/>
  <c r="B10" i="8"/>
  <c r="B9" i="8"/>
  <c r="B8" i="8"/>
  <c r="B7" i="8"/>
  <c r="C6" i="8"/>
  <c r="B6" i="8"/>
  <c r="D3" i="8"/>
  <c r="C13" i="8"/>
  <c r="B13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E7" i="8" l="1"/>
  <c r="E8" i="8"/>
  <c r="F8" i="8" s="1"/>
  <c r="E10" i="8"/>
  <c r="G10" i="8" s="1"/>
  <c r="E9" i="8"/>
  <c r="G9" i="8" s="1"/>
  <c r="H7" i="8"/>
  <c r="G7" i="8"/>
  <c r="E2" i="8"/>
  <c r="G2" i="8" s="1"/>
  <c r="E6" i="8"/>
  <c r="G6" i="8" s="1"/>
  <c r="E13" i="8"/>
  <c r="H13" i="8" s="1"/>
  <c r="E5" i="8"/>
  <c r="H5" i="8" s="1"/>
  <c r="E12" i="8"/>
  <c r="G12" i="8" s="1"/>
  <c r="E4" i="8"/>
  <c r="G4" i="8" s="1"/>
  <c r="E11" i="8"/>
  <c r="F11" i="8" s="1"/>
  <c r="E3" i="8"/>
  <c r="G3" i="8" s="1"/>
  <c r="F7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H2" i="8" l="1"/>
  <c r="F9" i="8"/>
  <c r="H9" i="8"/>
  <c r="F4" i="8"/>
  <c r="H8" i="8"/>
  <c r="H10" i="8"/>
  <c r="G8" i="8"/>
  <c r="F10" i="8"/>
  <c r="H4" i="8"/>
  <c r="H12" i="8"/>
  <c r="F12" i="8"/>
  <c r="H3" i="8"/>
  <c r="F3" i="8"/>
  <c r="F2" i="8"/>
  <c r="G5" i="8"/>
  <c r="H6" i="8"/>
  <c r="F13" i="8"/>
  <c r="G11" i="8"/>
  <c r="F5" i="8"/>
  <c r="H11" i="8"/>
  <c r="F6" i="8"/>
  <c r="G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<sst xmlns="http://schemas.openxmlformats.org/spreadsheetml/2006/main" count="7137" uniqueCount="2132">
  <si>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</si>
  <si>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</si>
  <si>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</si>
  <si>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</si>
  <si>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</si>
  <si>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</si>
  <si>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</si>
  <si>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</si>
  <si>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</si>
  <si>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</si>
  <si>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</si>
  <si>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</si>
  <si>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</si>
  <si>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</si>
  <si>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</si>
  <si>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</si>
  <si>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</si>
  <si>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</si>
  <si>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</si>
  <si>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</si>
  <si>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</si>
  <si>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</si>
  <si>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</si>
  <si>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</si>
  <si>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</si>
  <si>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</si>
  <si>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</si>
  <si>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</si>
  <si>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</si>
  <si>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</si>
  <si>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</si>
  <si>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</si>
  <si>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</si>
  <si>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</si>
  <si>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</si>
  <si>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</si>
  <si>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</si>
  <si>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</si>
  <si>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</si>
  <si>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</si>
  <si>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</si>
  <si>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</si>
  <si>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</si>
  <si>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</si>
  <si>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</si>
  <si>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</si>
  <si>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</si>
  <si>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</si>
  <si>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</si>
  <si>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</si>
  <si>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</si>
  <si>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</si>
  <si>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</si>
  <si>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</si>
  <si>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</si>
  <si>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</si>
  <si>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</si>
  <si>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</si>
  <si>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</si>
  <si>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</si>
  <si>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</si>
  <si>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</si>
  <si>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</si>
  <si>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</si>
  <si>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</si>
  <si>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</si>
  <si>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</si>
  <si>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</si>
  <si>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</si>
  <si>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</si>
  <si>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</si>
  <si>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</si>
  <si>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</si>
  <si>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</si>
  <si>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</si>
  <si>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</si>
  <si>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</si>
  <si>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</si>
  <si>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</si>
  <si>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</si>
  <si>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</si>
  <si>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</si>
  <si>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</si>
  <si>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</si>
  <si>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</si>
  <si>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</si>
  <si>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</si>
  <si>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</si>
  <si>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</si>
  <si>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</si>
  <si>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</si>
  <si>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</si>
  <si>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</si>
  <si>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</si>
  <si>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</si>
  <si>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</si>
  <si>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</si>
  <si>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</si>
  <si>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</si>
  <si>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</si>
  <si>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</si>
  <si>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</si>
  <si>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</si>
  <si>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</si>
  <si>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</si>
  <si>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</si>
  <si>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</si>
  <si>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</si>
  <si>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</si>
  <si>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</si>
  <si>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</si>
  <si>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</si>
  <si>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</si>
  <si>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</si>
  <si>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</si>
  <si>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</si>
  <si>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</si>
  <si>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</si>
  <si>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</si>
  <si>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</si>
  <si>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</si>
  <si>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</si>
  <si>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</si>
  <si>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</si>
  <si>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</si>
  <si>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</si>
  <si>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</si>
  <si>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</si>
  <si>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</si>
  <si>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</si>
  <si>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</si>
  <si>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</si>
  <si>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</si>
  <si>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</si>
  <si>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</si>
  <si>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</si>
  <si>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</si>
  <si>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</si>
  <si>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</si>
  <si>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</si>
  <si>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</si>
  <si>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</si>
  <si>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</si>
  <si>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</si>
  <si>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</si>
  <si>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</si>
  <si>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</si>
  <si>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</si>
  <si>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</si>
  <si>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</si>
  <si>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</si>
  <si>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</si>
  <si>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</si>
  <si>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</si>
  <si>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</si>
  <si>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</si>
  <si>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</si>
  <si>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</si>
  <si>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</si>
  <si>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</si>
  <si>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</si>
  <si>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</si>
  <si>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</si>
  <si>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</si>
  <si>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</si>
  <si>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</si>
  <si>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</si>
  <si>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</si>
  <si>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</si>
  <si>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</si>
  <si>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</si>
  <si>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</si>
  <si>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</si>
  <si>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</si>
  <si>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</si>
  <si>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</si>
  <si>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</si>
  <si>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</si>
  <si>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</si>
  <si>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</si>
  <si>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</si>
  <si>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</si>
  <si>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</si>
  <si>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</si>
  <si>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</si>
  <si>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</si>
  <si>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</si>
  <si>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</si>
  <si>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</si>
  <si>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</si>
  <si>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</si>
  <si>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</si>
  <si>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</si>
  <si>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</si>
  <si>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</si>
  <si>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</si>
  <si>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</si>
  <si>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</si>
  <si>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</si>
  <si>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</si>
  <si>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</si>
  <si>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</si>
  <si>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</si>
  <si>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</si>
  <si>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</si>
  <si>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</si>
  <si>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</si>
  <si>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</si>
  <si>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</si>
  <si>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</si>
  <si>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</si>
  <si>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</si>
  <si>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</si>
  <si>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</si>
  <si>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</si>
  <si>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</si>
  <si>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</si>
  <si>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</si>
  <si>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</si>
  <si>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</si>
  <si>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</si>
  <si>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</si>
  <si>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</si>
  <si>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</si>
  <si>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</si>
  <si>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</si>
  <si>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</si>
  <si>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</si>
  <si>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</si>
  <si>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</si>
  <si>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</si>
  <si>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</si>
  <si>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</si>
  <si>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</si>
  <si>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</si>
  <si>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</si>
  <si>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</si>
  <si>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</si>
  <si>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</si>
  <si>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</si>
  <si>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</si>
  <si>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</si>
  <si>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</si>
  <si>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</si>
  <si>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</si>
  <si>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</si>
  <si>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</si>
  <si>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</si>
  <si>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</si>
  <si>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</si>
  <si>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</si>
  <si>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</si>
  <si>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</si>
  <si>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</si>
  <si>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</si>
  <si>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</si>
  <si>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</si>
  <si>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</si>
  <si>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</si>
  <si>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</si>
  <si>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</si>
  <si>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</si>
  <si>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</si>
  <si>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</si>
  <si>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</si>
  <si>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</si>
  <si>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</si>
  <si>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</si>
  <si>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</si>
  <si>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</si>
  <si>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</si>
  <si>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</si>
  <si>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</si>
  <si>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</si>
  <si>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</si>
  <si>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</si>
  <si>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</si>
  <si>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</si>
  <si>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</si>
  <si>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</si>
  <si>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</si>
  <si>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</si>
  <si>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</si>
  <si>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</si>
  <si>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</si>
  <si>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</si>
  <si>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</si>
  <si>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</si>
  <si>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</si>
  <si>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</si>
  <si>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</si>
  <si>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</si>
  <si>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</si>
  <si>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</si>
  <si>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</si>
  <si>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</si>
  <si>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</si>
  <si>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</si>
  <si>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</si>
  <si>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</si>
  <si>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</si>
  <si>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</si>
  <si>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</si>
  <si>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</si>
  <si>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</si>
  <si>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</si>
  <si>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</si>
  <si>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</si>
  <si>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</si>
  <si>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</si>
  <si>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</si>
  <si>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</si>
  <si>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</si>
  <si>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</si>
  <si>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</si>
  <si>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</si>
  <si>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</si>
  <si>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</si>
  <si>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</si>
  <si>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</si>
  <si>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</si>
  <si>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</si>
  <si>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</si>
  <si>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</si>
  <si>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</si>
  <si>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</si>
  <si>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</si>
  <si>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</si>
  <si>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</si>
  <si>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</si>
  <si>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</si>
  <si>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</si>
  <si>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</si>
  <si>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</si>
  <si>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</si>
  <si>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</si>
  <si>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</si>
  <si>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</si>
  <si>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</si>
  <si>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</si>
  <si>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</si>
  <si>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</si>
  <si>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</si>
  <si>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</si>
  <si>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</si>
  <si>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</si>
  <si>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</si>
  <si>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</si>
  <si>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</si>
  <si>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</si>
  <si>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</si>
  <si>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</si>
  <si>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</si>
  <si>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</si>
  <si>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</si>
  <si>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</si>
  <si>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</si>
  <si>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</si>
  <si>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</si>
  <si>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</si>
  <si>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</si>
  <si>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</si>
  <si>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</si>
  <si>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</si>
  <si>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</si>
  <si>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</si>
  <si>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</si>
  <si>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</si>
  <si>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</si>
  <si>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</si>
  <si>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</si>
  <si>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</si>
  <si>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</si>
  <si>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</si>
  <si>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</si>
  <si>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</si>
  <si>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</si>
  <si>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</si>
  <si>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</si>
  <si>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</si>
  <si>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</si>
  <si>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</si>
  <si>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</si>
  <si>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</si>
  <si>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</si>
  <si>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</si>
  <si>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</si>
  <si>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</si>
  <si>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</si>
  <si>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</si>
  <si>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</si>
  <si>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</si>
  <si>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</si>
  <si>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</si>
  <si>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</si>
  <si>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</si>
  <si>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</si>
  <si>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</si>
  <si>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</si>
  <si>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</si>
  <si>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</si>
  <si>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</si>
  <si>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</si>
  <si>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</si>
  <si>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</si>
  <si>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</si>
  <si>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</si>
  <si>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</si>
  <si>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</si>
  <si>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</si>
  <si>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</si>
  <si>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</si>
  <si>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</si>
  <si>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</si>
  <si>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</si>
  <si>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</si>
  <si>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</si>
  <si>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</si>
  <si>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</si>
  <si>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</si>
  <si>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</si>
  <si>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</si>
  <si>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</si>
  <si>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</si>
  <si>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</si>
  <si>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</si>
  <si>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</si>
  <si>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</si>
  <si>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</si>
  <si>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</si>
  <si>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</si>
  <si>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</si>
  <si>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</si>
  <si>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</si>
  <si>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</si>
  <si>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</si>
  <si>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</si>
  <si>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</si>
  <si>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</si>
  <si>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</si>
  <si>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</si>
  <si>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</si>
  <si>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</si>
  <si>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</si>
  <si>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</si>
  <si>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</si>
  <si>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</si>
  <si>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</si>
  <si>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</si>
  <si>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</si>
  <si>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</si>
  <si>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</si>
  <si>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</si>
  <si>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</si>
  <si>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</si>
  <si>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</si>
  <si>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</si>
  <si>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</si>
  <si>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</si>
  <si>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</si>
  <si>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</si>
  <si>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</si>
  <si>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</si>
  <si>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</si>
  <si>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</si>
  <si>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</si>
  <si>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</si>
  <si>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</si>
  <si>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</si>
  <si>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</si>
  <si>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</si>
  <si>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</si>
  <si>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</si>
  <si>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</si>
  <si>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</si>
  <si>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</si>
  <si>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</si>
  <si>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</si>
  <si>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</si>
  <si>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</si>
  <si>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</si>
  <si>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</si>
  <si>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</si>
  <si>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</si>
  <si>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</si>
  <si>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</si>
  <si>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</si>
  <si>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</si>
  <si>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</si>
  <si>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</si>
  <si>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</si>
  <si>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</si>
  <si>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</si>
  <si>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</si>
  <si>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</si>
  <si>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</si>
  <si>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</si>
  <si>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</si>
  <si>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</si>
  <si>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</si>
  <si>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</si>
  <si>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</si>
  <si>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</si>
  <si>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</si>
  <si>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</si>
  <si>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</si>
  <si>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</si>
  <si>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</si>
  <si>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</si>
  <si>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</si>
  <si>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</si>
  <si>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</si>
  <si>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</si>
  <si>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</si>
  <si>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</si>
  <si>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</si>
  <si>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</si>
  <si>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</si>
  <si>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</si>
  <si>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</si>
  <si>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</si>
  <si>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</si>
  <si>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</si>
  <si>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</si>
  <si>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</si>
  <si>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</si>
  <si>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</si>
  <si>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</si>
  <si>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</si>
  <si>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</si>
  <si>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</si>
  <si>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</si>
  <si>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</si>
  <si>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</si>
  <si>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</si>
  <si>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</si>
  <si>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</si>
  <si>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</si>
  <si>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</si>
  <si>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</si>
  <si>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</si>
  <si>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</si>
  <si>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</si>
  <si>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</si>
  <si>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</si>
  <si>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</si>
  <si>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</si>
  <si>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</si>
  <si>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</si>
  <si>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</si>
  <si>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</si>
  <si>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</si>
  <si>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</si>
  <si>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</si>
  <si>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</si>
  <si>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</si>
  <si>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</si>
  <si>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</si>
  <si>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</si>
  <si>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</si>
  <si>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</si>
  <si>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</si>
  <si>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</si>
  <si>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</si>
  <si>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</si>
  <si>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</si>
  <si>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</si>
  <si>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</si>
  <si>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</si>
  <si>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</si>
  <si>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</si>
  <si>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</si>
  <si>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</si>
  <si>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</si>
  <si>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</si>
  <si>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</si>
  <si>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</si>
  <si>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</si>
  <si>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</si>
  <si>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</si>
  <si>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</si>
  <si>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</si>
  <si>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</si>
  <si>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</si>
  <si>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</si>
  <si>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</si>
  <si>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</si>
  <si>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</si>
  <si>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</si>
  <si>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</si>
  <si>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</si>
  <si>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</si>
  <si>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</si>
  <si>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</si>
  <si>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</si>
  <si>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</si>
  <si>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</si>
  <si>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</si>
  <si>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</si>
  <si>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</si>
  <si>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</si>
  <si>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</si>
  <si>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</si>
  <si>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</si>
  <si>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</si>
  <si>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</si>
  <si>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</si>
  <si>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</si>
  <si>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</si>
  <si>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</si>
  <si>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</si>
  <si>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</si>
  <si>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</si>
  <si>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</si>
  <si>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</si>
  <si>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</si>
  <si>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</si>
  <si>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</si>
  <si>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</si>
  <si>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</si>
  <si>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</si>
  <si>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</si>
  <si>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</si>
  <si>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</si>
  <si>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</si>
  <si>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</si>
  <si>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</si>
  <si>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</si>
  <si>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</si>
  <si>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</si>
  <si>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</si>
  <si>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</si>
  <si>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</si>
  <si>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</si>
  <si>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</si>
  <si>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</si>
  <si>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</si>
  <si>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</si>
  <si>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</si>
  <si>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</si>
  <si>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</si>
  <si>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</si>
  <si>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</si>
  <si>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</si>
  <si>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</si>
  <si>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</si>
  <si>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</si>
  <si>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</si>
  <si>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</si>
  <si>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</si>
  <si>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</si>
  <si>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</si>
  <si>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</si>
  <si>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</si>
  <si>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</si>
  <si>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</si>
  <si>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</si>
  <si>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</si>
  <si>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</si>
  <si>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</si>
  <si>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</si>
  <si>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</si>
  <si>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</si>
  <si>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</si>
  <si>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</si>
  <si>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</si>
  <si>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</si>
  <si>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</si>
  <si>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</si>
  <si>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</si>
  <si>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</si>
  <si>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</si>
  <si>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</si>
  <si>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</si>
  <si>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</si>
  <si>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</si>
  <si>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</si>
  <si>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</si>
  <si>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</si>
  <si>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</si>
  <si>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</si>
  <si>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</si>
  <si>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</si>
  <si>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</si>
  <si>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</si>
  <si>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</si>
  <si>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</si>
  <si>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</si>
  <si>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</si>
  <si>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</si>
  <si>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</si>
  <si>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</si>
  <si>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</si>
  <si>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</si>
  <si>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</si>
  <si>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</si>
  <si>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</si>
  <si>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</si>
  <si>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</si>
  <si>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</si>
  <si>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</si>
  <si>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</si>
  <si>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</si>
  <si>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</si>
  <si>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</si>
  <si>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</si>
  <si>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</si>
  <si>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</si>
  <si>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</si>
  <si>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</si>
  <si>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</si>
  <si>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</si>
  <si>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</si>
  <si>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</si>
  <si>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</si>
  <si>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</si>
  <si>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</si>
  <si>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</si>
  <si>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</si>
  <si>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</si>
  <si>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</si>
  <si>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</si>
  <si>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</si>
  <si>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</si>
  <si>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</si>
  <si>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</si>
  <si>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</si>
  <si>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</si>
  <si>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</si>
  <si>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</si>
  <si>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</si>
  <si>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</si>
  <si>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</si>
  <si>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</si>
  <si>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</si>
  <si>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</si>
  <si>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</si>
  <si>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</si>
  <si>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</si>
  <si>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</si>
  <si>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</si>
  <si>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</si>
  <si>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</si>
  <si>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</si>
  <si>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</si>
  <si>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</si>
  <si>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</si>
  <si>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</si>
  <si>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</si>
  <si>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</si>
  <si>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</si>
  <si>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</si>
  <si>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</si>
  <si>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</si>
  <si>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</si>
  <si>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</si>
  <si>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</si>
  <si>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</si>
  <si>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</si>
  <si>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</si>
  <si>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</si>
  <si>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</si>
  <si>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</si>
  <si>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</si>
  <si>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</si>
  <si>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</si>
  <si>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</si>
  <si>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</si>
  <si>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</si>
  <si>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</si>
  <si>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</si>
  <si>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</si>
  <si>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</si>
  <si>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</si>
  <si>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</si>
  <si>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</si>
  <si>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</si>
  <si>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</si>
  <si>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</si>
  <si>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</si>
  <si>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</si>
  <si>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</si>
  <si>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</si>
  <si>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</si>
  <si>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</si>
  <si>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</si>
  <si>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</si>
  <si>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</si>
  <si>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</si>
  <si>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</si>
  <si>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</si>
  <si>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</si>
  <si>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</si>
  <si>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</si>
  <si>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</si>
  <si>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</si>
  <si>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</si>
  <si>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</si>
  <si>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</si>
  <si>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</si>
  <si>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</si>
  <si>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</si>
  <si>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</si>
  <si>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</si>
  <si>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</si>
  <si>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</si>
  <si>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</si>
  <si>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</si>
  <si>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</si>
  <si>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</si>
  <si>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</si>
  <si>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</si>
  <si>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</si>
  <si>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</si>
  <si>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</si>
  <si>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</si>
  <si>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</si>
  <si>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</si>
  <si>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</si>
  <si>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</si>
  <si>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</si>
  <si>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</si>
  <si>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</si>
  <si>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</si>
  <si>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</si>
  <si>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</si>
  <si>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</si>
  <si>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</si>
  <si>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</si>
  <si>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</si>
  <si>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</si>
  <si>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</si>
  <si>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</si>
  <si>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</si>
  <si>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</si>
  <si>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</si>
  <si>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</si>
  <si>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</si>
  <si>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</si>
  <si>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</si>
  <si>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</si>
  <si>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</si>
  <si>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</si>
  <si>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</si>
  <si>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</si>
  <si>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</si>
  <si>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</si>
  <si>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</si>
  <si>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</si>
  <si>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</si>
  <si>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</si>
  <si>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</si>
  <si>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</si>
  <si>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</si>
  <si>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</si>
  <si>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</si>
  <si>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</si>
  <si>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</si>
  <si>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</si>
  <si>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</si>
  <si>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</si>
  <si>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</si>
  <si>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</si>
  <si>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</si>
  <si>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</si>
  <si>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</si>
  <si>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</si>
  <si>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</si>
  <si>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</si>
  <si>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</si>
  <si>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</si>
  <si>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</si>
  <si>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</si>
  <si>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</si>
  <si>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</si>
  <si>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</si>
  <si>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</si>
  <si>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</si>
  <si>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</si>
  <si>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</si>
  <si>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</si>
  <si>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</si>
  <si>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</si>
  <si>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</si>
  <si>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</si>
  <si>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</si>
  <si>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</si>
  <si>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</si>
  <si>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</si>
  <si>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</si>
  <si>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</si>
  <si>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</si>
  <si>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</si>
  <si>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</si>
  <si>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</si>
  <si>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</si>
  <si>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</si>
  <si>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</si>
  <si>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</si>
  <si>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</si>
  <si>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</si>
  <si>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</si>
  <si>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</si>
  <si>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</si>
  <si>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</si>
  <si>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</si>
  <si>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</si>
  <si>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</si>
  <si>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</si>
  <si>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</si>
  <si>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</si>
  <si>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</si>
  <si>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</si>
  <si>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</si>
  <si>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</si>
  <si>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</si>
  <si>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</si>
  <si>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</si>
  <si>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</si>
  <si>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</si>
  <si>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</si>
  <si>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</si>
  <si>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</si>
  <si>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</si>
  <si>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</si>
  <si>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</si>
  <si>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</si>
  <si>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</si>
  <si>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</si>
  <si>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</si>
  <si>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</si>
  <si>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</si>
  <si>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</si>
  <si>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</si>
  <si>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</si>
  <si>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</si>
  <si>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</si>
  <si>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</si>
  <si>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</si>
  <si>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</si>
  <si>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</si>
  <si>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</si>
  <si>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</si>
  <si>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</si>
  <si>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</si>
  <si>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</si>
  <si>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</si>
  <si>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</si>
  <si>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</si>
  <si>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</si>
  <si>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</si>
  <si>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</si>
  <si>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</si>
  <si>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</si>
  <si>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</si>
  <si>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</si>
  <si>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</si>
  <si>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</si>
  <si>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</si>
  <si>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</si>
  <si>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</si>
  <si>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</si>
  <si>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</si>
  <si>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</si>
  <si>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</si>
  <si>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</si>
  <si>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</si>
  <si>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</si>
  <si>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</si>
  <si>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</si>
  <si>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</si>
  <si>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</si>
  <si>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</si>
  <si>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</si>
  <si>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</si>
  <si>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</si>
  <si>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</si>
  <si>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</si>
  <si>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</si>
  <si>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</si>
  <si>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</si>
  <si>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</si>
  <si>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</si>
  <si>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</si>
  <si>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</si>
  <si>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</si>
  <si>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</si>
  <si>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</si>
  <si>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</si>
  <si>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</si>
  <si>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</si>
  <si>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</si>
  <si>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</si>
  <si>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</si>
  <si>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</si>
  <si>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</si>
  <si>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</si>
  <si>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</si>
  <si>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</si>
  <si>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</si>
  <si>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</si>
  <si>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</si>
  <si>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</si>
  <si>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</si>
  <si>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</si>
  <si>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</si>
  <si>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</si>
  <si>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</si>
  <si>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</si>
  <si>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</si>
  <si>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</si>
  <si>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</si>
  <si>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</si>
  <si>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</si>
  <si>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</si>
  <si>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</si>
  <si>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</si>
  <si>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</si>
  <si>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</si>
  <si>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</si>
  <si>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</si>
  <si>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</si>
  <si>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</si>
  <si>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</si>
  <si>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</si>
  <si>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</si>
  <si>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</si>
  <si>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</si>
  <si>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</si>
  <si>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</si>
  <si>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</si>
  <si>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</si>
  <si>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</si>
  <si>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</si>
  <si>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</si>
  <si>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</si>
  <si>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</si>
  <si>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</si>
  <si>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</si>
  <si>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</si>
  <si>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</si>
  <si>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</si>
  <si>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</si>
  <si>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</si>
  <si>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</si>
  <si>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</si>
  <si>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</si>
  <si>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</si>
  <si>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</si>
  <si>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</si>
  <si>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</si>
  <si>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</si>
  <si>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</si>
  <si>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</si>
  <si>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</si>
  <si>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</si>
  <si>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</si>
  <si>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</si>
  <si>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</si>
  <si>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</si>
  <si>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</si>
  <si>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</si>
  <si>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</si>
  <si>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</si>
  <si>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</si>
  <si>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</si>
  <si>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</si>
  <si>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</si>
  <si>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</si>
  <si>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</si>
  <si>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</si>
  <si>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</si>
  <si>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</si>
  <si>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</si>
  <si>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</si>
  <si>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</si>
  <si>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</si>
  <si>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</si>
  <si>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</si>
  <si>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</si>
  <si>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</si>
  <si>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</si>
  <si>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</si>
  <si>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</si>
  <si>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</si>
  <si>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</si>
  <si>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</si>
  <si>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</si>
  <si>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</si>
  <si>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</si>
  <si>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</si>
  <si>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</si>
  <si>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</si>
  <si>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</si>
  <si>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</si>
  <si>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</si>
  <si>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</si>
  <si>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</si>
  <si>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</si>
  <si>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</si>
  <si>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</si>
  <si>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</si>
  <si>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</si>
  <si>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</si>
  <si>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</si>
  <si>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</si>
  <si>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</si>
  <si>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</si>
  <si>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</si>
  <si>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</si>
  <si>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</si>
  <si>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</si>
  <si>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</si>
  <si>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</si>
  <si>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</si>
  <si>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</si>
  <si>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</si>
  <si>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</si>
  <si>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</si>
  <si>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</si>
  <si>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</si>
  <si>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</si>
  <si>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</si>
  <si>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</si>
  <si>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</si>
  <si>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</si>
  <si>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</si>
  <si>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</si>
  <si>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</si>
  <si>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</si>
  <si>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</si>
  <si>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</si>
  <si>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</si>
  <si>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</si>
  <si>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</si>
  <si>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</si>
  <si>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</si>
  <si>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</si>
  <si>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</si>
  <si>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</si>
  <si>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</si>
  <si>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</si>
  <si>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</si>
  <si>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</si>
  <si>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</si>
  <si>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</si>
  <si>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</si>
  <si>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</si>
  <si>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</si>
  <si>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</si>
  <si>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</si>
  <si>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</si>
  <si>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</si>
  <si>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</si>
  <si>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</si>
  <si>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</si>
  <si>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</si>
  <si>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</si>
  <si>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</si>
  <si>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</si>
  <si>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</si>
  <si>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</si>
  <si>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</si>
  <si>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</si>
  <si>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</si>
  <si>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</si>
  <si>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</si>
  <si>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</si>
  <si>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</si>
  <si>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</si>
  <si>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</si>
  <si>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</si>
  <si>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</si>
  <si>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</si>
  <si>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</si>
  <si>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</si>
  <si>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</si>
  <si>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</si>
  <si>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</si>
  <si>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</si>
  <si>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</si>
  <si>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</si>
  <si>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</si>
  <si>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</si>
  <si>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</si>
  <si>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</si>
  <si>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</si>
  <si>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</si>
  <si>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</si>
  <si>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</si>
  <si>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</si>
  <si>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</si>
  <si>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</si>
  <si>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</si>
  <si>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</si>
  <si>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</si>
  <si>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</si>
  <si>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</si>
  <si>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</si>
  <si>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</si>
  <si>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</si>
  <si>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</si>
  <si>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</si>
  <si>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</si>
  <si>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</si>
  <si>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</si>
  <si>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</si>
  <si>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</si>
  <si>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</si>
  <si>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</si>
  <si>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</si>
  <si>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</si>
  <si>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</si>
  <si>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</si>
  <si>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</si>
  <si>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</si>
  <si>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</si>
  <si>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</si>
  <si>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</si>
  <si>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</si>
  <si>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</si>
  <si>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</si>
  <si>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</si>
  <si>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</si>
  <si>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</si>
  <si>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</si>
  <si>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</si>
  <si>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</si>
  <si>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</si>
  <si>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</si>
  <si>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</si>
  <si>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</si>
  <si>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</si>
  <si>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</si>
  <si>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</si>
  <si>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</si>
  <si>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</si>
  <si>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</si>
  <si>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</si>
  <si>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</si>
  <si>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</si>
  <si>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</si>
  <si>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</si>
  <si>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</si>
  <si>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</si>
  <si>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</si>
  <si>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</si>
  <si>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</si>
  <si>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</si>
  <si>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</si>
  <si>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</si>
  <si>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</si>
  <si>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</si>
  <si>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</si>
  <si>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</si>
  <si>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</si>
  <si>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</si>
  <si>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</si>
  <si>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</si>
  <si>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</si>
  <si>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</si>
  <si>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</si>
  <si>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</si>
  <si>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</si>
  <si>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</si>
  <si>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</si>
  <si>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</si>
  <si>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</si>
  <si>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</si>
  <si>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</si>
  <si>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</si>
  <si>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</si>
  <si>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</si>
  <si>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</si>
  <si>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</si>
  <si>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</si>
  <si>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</si>
  <si>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</si>
  <si>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</si>
  <si>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</si>
  <si>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</si>
  <si>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</si>
  <si>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</si>
  <si>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</si>
  <si>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</si>
  <si>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</si>
  <si>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</si>
  <si>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</si>
  <si>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</si>
  <si>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</si>
  <si>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</si>
  <si>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</si>
  <si>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</si>
  <si>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</si>
  <si>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</si>
  <si>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</si>
  <si>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</si>
  <si>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</si>
  <si>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</si>
  <si>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</si>
  <si>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</si>
  <si>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</si>
  <si>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</si>
  <si>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</si>
  <si>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</si>
  <si>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</si>
  <si>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</si>
  <si>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</si>
  <si>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</si>
  <si>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</si>
  <si>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</si>
  <si>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</si>
  <si>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</si>
  <si>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</si>
  <si>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</si>
  <si>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</si>
  <si>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</si>
  <si>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</si>
  <si>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</si>
  <si>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</si>
  <si>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</si>
  <si>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</si>
  <si>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</si>
  <si>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</si>
  <si>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</si>
  <si>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</si>
  <si>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</si>
  <si>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</si>
  <si>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</si>
  <si>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</si>
  <si>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</si>
  <si>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</si>
  <si>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</si>
  <si>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</si>
  <si>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</si>
  <si>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</si>
  <si>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</si>
  <si>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</si>
  <si>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</si>
  <si>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</si>
  <si>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</si>
  <si>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</si>
  <si>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</si>
  <si>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</si>
  <si>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</si>
  <si>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</si>
  <si>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</si>
  <si>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</si>
  <si>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</si>
  <si>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</si>
  <si>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</si>
  <si>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</si>
  <si>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</si>
  <si>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</si>
  <si>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</si>
  <si>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</si>
  <si>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</si>
  <si>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</si>
  <si>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</si>
  <si>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</si>
  <si>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</si>
  <si>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</si>
  <si>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</si>
  <si>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</si>
  <si>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</si>
  <si>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</si>
  <si>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</si>
  <si>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</si>
  <si>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</si>
  <si>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</si>
  <si>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</si>
  <si>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</si>
  <si>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</si>
  <si>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</si>
  <si>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</si>
  <si>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</si>
  <si>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</si>
  <si>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</si>
  <si>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</si>
  <si>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</si>
  <si>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</si>
  <si>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</si>
  <si>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</si>
  <si>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</si>
  <si>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</si>
  <si>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</si>
  <si>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</si>
  <si>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</si>
  <si>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</si>
  <si>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</si>
  <si>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</si>
  <si>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</si>
  <si>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</si>
  <si>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</si>
  <si>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</si>
  <si>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</si>
  <si>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</si>
  <si>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</si>
  <si>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</si>
  <si>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</si>
  <si>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</si>
  <si>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</si>
  <si>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</si>
  <si>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</si>
  <si>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</si>
  <si>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</si>
  <si>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</si>
  <si>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</si>
  <si>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</si>
  <si>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</si>
  <si>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</si>
  <si>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</si>
  <si>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</si>
  <si>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</si>
  <si>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</si>
  <si>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</si>
  <si>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</si>
  <si>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</si>
  <si>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</si>
  <si>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</si>
  <si>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</si>
  <si>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</si>
  <si>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</si>
  <si>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</si>
  <si>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</si>
  <si>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</si>
  <si>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</si>
  <si>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</si>
  <si>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</si>
  <si>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</si>
  <si>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</si>
  <si>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</si>
  <si>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</si>
  <si>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</si>
  <si>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</si>
  <si>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</si>
  <si>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</si>
  <si>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</si>
  <si>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</si>
  <si>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</si>
  <si>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</si>
  <si>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</si>
  <si>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</si>
  <si>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</si>
  <si>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</si>
  <si>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</si>
  <si>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</si>
  <si>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</si>
  <si>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</si>
  <si>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</si>
  <si>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</si>
  <si>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</si>
  <si>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</si>
  <si>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</si>
  <si>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</si>
  <si>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</si>
  <si>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</si>
  <si>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</si>
  <si>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</si>
  <si>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</si>
  <si>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</si>
  <si>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</si>
  <si>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</si>
  <si>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</si>
  <si>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</si>
  <si>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</si>
  <si>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</si>
  <si>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</si>
  <si>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</si>
  <si>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</si>
  <si>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</si>
  <si>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</si>
  <si>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</si>
  <si>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</si>
  <si>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</si>
  <si>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</si>
  <si>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</si>
  <si>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</si>
  <si>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</si>
  <si>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</si>
  <si>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</si>
  <si>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</si>
  <si>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</si>
  <si>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</si>
  <si>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</si>
  <si>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</si>
  <si>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</si>
  <si>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</si>
  <si>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</si>
  <si>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</si>
  <si>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</si>
  <si>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</si>
  <si>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</si>
  <si>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</si>
  <si>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</si>
  <si>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</si>
  <si>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</si>
  <si>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</si>
  <si>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</si>
  <si>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</si>
  <si>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</si>
  <si>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</si>
  <si>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</si>
  <si>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</si>
  <si>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</si>
  <si>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</si>
  <si>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</si>
  <si>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</si>
  <si>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</si>
  <si>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</si>
  <si>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</si>
  <si>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</si>
  <si>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</si>
  <si>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</si>
  <si>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</si>
  <si>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</si>
  <si>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</si>
  <si>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</si>
  <si>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</si>
  <si>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</si>
  <si>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</si>
  <si>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</si>
  <si>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</si>
  <si>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</si>
  <si>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</si>
  <si>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</si>
  <si>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</si>
  <si>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</si>
  <si>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</si>
  <si>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</si>
  <si>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</si>
  <si>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</si>
  <si>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</si>
  <si>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</si>
  <si>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</si>
  <si>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</si>
  <si>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</si>
  <si>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</si>
  <si>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</si>
  <si>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</si>
  <si>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</si>
  <si>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</si>
  <si>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</si>
  <si>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</si>
  <si>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</si>
  <si>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</si>
  <si>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</si>
  <si>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</si>
  <si>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</si>
  <si>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</si>
  <si>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</si>
  <si>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</si>
  <si>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</si>
  <si>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</si>
  <si>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</si>
  <si>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</si>
  <si>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</si>
  <si>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</si>
  <si>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</si>
  <si>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</si>
  <si>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</si>
  <si>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</si>
  <si>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</si>
  <si>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</si>
  <si>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</si>
  <si>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</si>
  <si>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</si>
  <si>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</si>
  <si>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</si>
  <si>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</si>
  <si>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</si>
  <si>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</si>
  <si>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</si>
  <si>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</si>
  <si>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</si>
  <si>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</si>
  <si>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</si>
  <si>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</si>
  <si>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</si>
  <si>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</si>
  <si>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</si>
  <si>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</si>
  <si>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</si>
  <si>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</si>
  <si>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</si>
  <si>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</si>
  <si>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</si>
  <si>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</si>
  <si>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</si>
  <si>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</si>
  <si>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</si>
  <si>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</si>
  <si>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</si>
  <si>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</si>
  <si>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</si>
  <si>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</si>
  <si>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</si>
  <si>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</si>
  <si>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</si>
  <si>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</si>
  <si>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</si>
  <si>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</si>
  <si>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</si>
  <si>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</si>
  <si>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</si>
  <si>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</si>
  <si>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</si>
  <si>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</si>
  <si>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</si>
  <si>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</si>
  <si>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</si>
  <si>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</si>
  <si>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</si>
  <si>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</si>
  <si>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</si>
  <si>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</si>
  <si>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</si>
  <si>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</si>
  <si>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</si>
  <si>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</si>
  <si>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</si>
  <si>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</si>
  <si>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</si>
  <si>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</si>
  <si>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</si>
  <si>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</si>
  <si>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</si>
  <si>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</si>
  <si>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</si>
  <si>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</si>
  <si>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</si>
  <si>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</si>
  <si>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</si>
  <si>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</si>
  <si>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</si>
  <si>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</si>
  <si>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</si>
  <si>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</si>
  <si>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</si>
  <si>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</si>
  <si>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</si>
  <si>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</si>
  <si>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</si>
  <si>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</si>
  <si>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</si>
  <si>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</si>
  <si>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</si>
  <si>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</si>
  <si>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</si>
  <si>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</si>
  <si>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</si>
  <si>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</si>
  <si>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</si>
  <si>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</si>
  <si>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</si>
  <si>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</si>
  <si>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</si>
  <si>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</si>
  <si>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</si>
  <si>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</si>
  <si>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</si>
  <si>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</si>
  <si>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</si>
  <si>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</si>
  <si>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</si>
  <si>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</si>
  <si>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</si>
  <si>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</si>
  <si>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</si>
  <si>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</si>
  <si>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</si>
  <si>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</si>
  <si>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</si>
  <si>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</si>
  <si>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</si>
  <si>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</si>
  <si>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</si>
  <si>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</si>
  <si>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</si>
  <si>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</si>
  <si>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</si>
  <si>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</si>
  <si>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</si>
  <si>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</si>
  <si>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</si>
  <si>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</si>
  <si>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</si>
  <si>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</si>
  <si>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</si>
  <si>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</si>
  <si>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</si>
  <si>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</si>
  <si>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</si>
  <si>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</si>
  <si>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</si>
  <si>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</si>
  <si>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</si>
  <si>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</si>
  <si>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</si>
  <si>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</si>
  <si>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</si>
  <si>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</si>
  <si>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</si>
  <si>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</si>
  <si>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</si>
  <si>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</si>
  <si>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</si>
  <si>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</si>
  <si>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</si>
  <si>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</si>
  <si>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</si>
  <si>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</si>
  <si>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</si>
  <si>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</si>
  <si>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</si>
  <si>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</si>
  <si>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</si>
  <si>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</si>
  <si>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</si>
  <si>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</si>
  <si>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</si>
  <si>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</si>
  <si>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</si>
  <si>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</si>
  <si>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</si>
  <si>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</si>
  <si>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</si>
  <si>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</si>
  <si>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</si>
  <si>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</si>
  <si>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</si>
  <si>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</si>
  <si>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</si>
  <si>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</si>
  <si>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</si>
  <si>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</si>
  <si>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</si>
  <si>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</si>
  <si>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</si>
  <si>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</si>
  <si>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</si>
  <si>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</si>
  <si>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</si>
  <si>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</si>
  <si>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</si>
  <si>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</si>
  <si>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</si>
  <si>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</si>
  <si>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</si>
  <si>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</si>
  <si>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</si>
  <si>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</si>
  <si>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</si>
  <si>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</si>
  <si>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</si>
  <si>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</si>
  <si>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</si>
  <si>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</si>
  <si>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</si>
  <si>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</si>
  <si>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</si>
  <si>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</si>
  <si>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</si>
  <si>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</si>
  <si>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</si>
  <si>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</si>
  <si>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</si>
  <si>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</si>
  <si>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</si>
  <si>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</si>
  <si>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</si>
  <si>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</si>
  <si>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</si>
  <si>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</si>
  <si>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</si>
  <si>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</si>
  <si>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</si>
  <si>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</si>
  <si>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</si>
  <si>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</si>
  <si>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</si>
  <si>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</si>
  <si>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</si>
  <si>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</si>
  <si>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</si>
  <si>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</si>
  <si>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</si>
  <si>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</si>
  <si>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</si>
  <si>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</si>
  <si>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</si>
  <si>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</si>
  <si>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</si>
  <si>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</si>
  <si>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</si>
  <si>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</si>
  <si>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</si>
  <si>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</si>
  <si>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</si>
  <si>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</si>
  <si>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</si>
  <si>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</si>
  <si>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</si>
  <si>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</si>
  <si>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</si>
  <si>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</si>
  <si>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</si>
  <si>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</si>
  <si>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</si>
  <si>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</si>
  <si>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</si>
  <si>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</si>
  <si>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</si>
  <si>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</si>
  <si>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</si>
  <si>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</si>
  <si>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</si>
  <si>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</si>
  <si>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</si>
  <si>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</si>
  <si>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</si>
  <si>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</si>
  <si>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</si>
  <si>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</si>
  <si>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</si>
  <si>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</si>
  <si>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</si>
  <si>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</si>
  <si>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</si>
  <si>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</si>
  <si>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</si>
  <si>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</si>
  <si>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</si>
  <si>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</si>
  <si>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</si>
  <si>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</si>
  <si>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</si>
  <si>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</si>
  <si>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</si>
  <si>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</si>
  <si>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</si>
  <si>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</si>
  <si>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</si>
  <si>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</si>
  <si>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</si>
  <si>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</si>
  <si>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</si>
  <si>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</si>
  <si>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</si>
  <si>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</si>
  <si>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</si>
  <si>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</si>
  <si>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</si>
  <si>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</si>
  <si>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</si>
  <si>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</si>
  <si>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</si>
  <si>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</si>
  <si>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</si>
  <si>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</si>
  <si>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</si>
  <si>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</si>
  <si>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</si>
  <si>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</si>
  <si>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</si>
  <si>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</si>
  <si>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</si>
  <si>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</si>
  <si>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</si>
  <si>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</si>
  <si>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</si>
  <si>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</si>
  <si>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</si>
  <si>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</si>
  <si>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</si>
  <si>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</si>
  <si>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</si>
  <si>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</si>
  <si>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</si>
  <si>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</si>
  <si>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</si>
  <si>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</si>
  <si>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</si>
  <si>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</si>
  <si>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</si>
  <si>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</si>
  <si>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</si>
  <si>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</si>
  <si>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</si>
  <si>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</si>
  <si>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</si>
  <si>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</si>
  <si>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</si>
  <si>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</si>
  <si>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</si>
  <si>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</si>
  <si>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</si>
  <si>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</si>
  <si>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</si>
  <si>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</si>
  <si>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</si>
  <si>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</si>
  <si>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</si>
  <si>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</si>
  <si>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</si>
  <si>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</si>
  <si>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</si>
  <si>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</si>
  <si>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</si>
  <si>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</si>
  <si>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</si>
  <si>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</si>
  <si>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</si>
  <si>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</si>
  <si>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</si>
  <si>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</si>
  <si>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</si>
  <si>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</si>
  <si>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</si>
  <si>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</si>
  <si>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</si>
  <si>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</si>
  <si>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</si>
  <si>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</si>
  <si>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</si>
  <si>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</si>
  <si>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</si>
  <si>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</si>
  <si>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</si>
  <si>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</si>
  <si>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</si>
  <si>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</si>
  <si>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</si>
  <si>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</si>
  <si>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</si>
  <si>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</si>
  <si>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</si>
  <si>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</si>
  <si>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</si>
  <si>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</si>
  <si>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</si>
  <si>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</si>
  <si>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</si>
  <si>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</si>
  <si>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</si>
  <si>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</si>
  <si>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</si>
  <si>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</si>
  <si>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</si>
  <si>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</si>
  <si>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</si>
  <si>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</si>
  <si>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</si>
  <si>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</si>
  <si>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</si>
  <si>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</si>
  <si>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</si>
  <si>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</si>
  <si>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</si>
  <si>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</si>
  <si>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</si>
  <si>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</si>
  <si>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</si>
  <si>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</si>
  <si>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</si>
  <si>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</si>
  <si>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</si>
  <si>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</si>
  <si>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</si>
  <si>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</si>
  <si>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</si>
  <si>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</si>
  <si>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</si>
  <si>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</si>
  <si>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</si>
  <si>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</si>
  <si>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</si>
  <si>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</si>
  <si>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</si>
  <si>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</si>
  <si>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</si>
  <si>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</si>
  <si>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</si>
  <si>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</si>
  <si>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</si>
  <si>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</si>
  <si>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</si>
  <si>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</si>
  <si>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</si>
  <si>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</si>
  <si>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</si>
  <si>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</si>
  <si>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</si>
  <si>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</si>
  <si>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</si>
  <si>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</si>
  <si>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</si>
  <si>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</si>
  <si>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</si>
  <si>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</si>
  <si>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</si>
  <si>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</si>
  <si>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</si>
  <si>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</si>
  <si>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</si>
  <si>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</si>
  <si>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</si>
  <si>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</si>
  <si>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</si>
  <si>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</si>
  <si>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</si>
  <si>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</si>
  <si>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</si>
  <si>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</si>
  <si>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</si>
  <si>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</si>
  <si>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</si>
  <si>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</si>
  <si>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</si>
  <si>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</si>
  <si>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</si>
  <si>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</si>
  <si>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</si>
  <si>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</si>
  <si>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</si>
  <si>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</si>
  <si>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</si>
  <si>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</si>
  <si>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</si>
  <si>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</si>
  <si>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</si>
  <si>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</si>
  <si>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</si>
  <si>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</si>
  <si>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</si>
  <si>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</si>
  <si>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</si>
  <si>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</si>
  <si>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</si>
  <si>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</si>
  <si>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</si>
  <si>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</si>
  <si>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</si>
  <si>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</si>
  <si>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</si>
  <si>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</si>
  <si>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</si>
  <si>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r>
      <t>Create a new sheet with a pivot table that analyzes your initial worksheet to count how many campaigns were successful, failed, canceled, or are currently live per </t>
    </r>
    <r>
      <rPr>
        <b/>
        <sz val="15"/>
        <color rgb="FF444444"/>
        <rFont val="Var(--standard-font-family)"/>
      </rPr>
      <t>category</t>
    </r>
    <r>
      <rPr>
        <sz val="15"/>
        <color rgb="FF444444"/>
        <rFont val="Var(--standard-font-family)"/>
      </rPr>
      <t>.</t>
    </r>
  </si>
  <si>
    <t>Create a stacked-column pivot chart that can be filtered by country based on the table that you created.</t>
  </si>
  <si>
    <r>
      <t>Create a new sheet with a pivot table that analyzes your initial sheet to count how many campaigns were successful, failed, or canceled, or are currently live per </t>
    </r>
    <r>
      <rPr>
        <b/>
        <sz val="15"/>
        <color rgb="FF444444"/>
        <rFont val="Var(--standard-font-family)"/>
      </rPr>
      <t>sub-category</t>
    </r>
    <r>
      <rPr>
        <sz val="15"/>
        <color rgb="FF444444"/>
        <rFont val="Var(--standard-font-family)"/>
      </rPr>
      <t>.</t>
    </r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</si>
  <si>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</si>
  <si>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</si>
  <si>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</si>
  <si>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</si>
  <si>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</si>
  <si>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</si>
  <si>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</si>
  <si>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</si>
  <si>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</si>
  <si>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</si>
  <si>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</si>
  <si>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</si>
  <si>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</si>
  <si>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</si>
  <si>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</si>
  <si>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</si>
  <si>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</si>
  <si>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</si>
  <si>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</si>
  <si>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</si>
  <si>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</si>
  <si>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</si>
  <si>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</si>
  <si>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</si>
  <si>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Create a stacked-column pivot chart that can be filtered by country and parent category based on the table that you created.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</si>
  <si>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</si>
  <si>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</si>
  <si>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</si>
  <si>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</si>
  <si>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</si>
  <si>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</si>
  <si>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</si>
  <si>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</si>
  <si>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</si>
  <si>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</si>
  <si>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</si>
  <si>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</si>
  <si>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</si>
  <si>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</si>
  <si>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Date Ended Conversion</t>
  </si>
  <si>
    <r>
      <t>Create a new sheet with a pivot table that has a column of </t>
    </r>
    <r>
      <rPr>
        <sz val="15"/>
        <color rgb="FF444444"/>
        <rFont val="Monaco"/>
        <family val="2"/>
      </rPr>
      <t>outcome</t>
    </r>
    <r>
      <rPr>
        <sz val="15"/>
        <color rgb="FF444444"/>
        <rFont val="Var(--standard-font-family)"/>
      </rPr>
      <t>, rows of </t>
    </r>
    <r>
      <rPr>
        <sz val="15"/>
        <color rgb="FF444444"/>
        <rFont val="Monaco"/>
        <family val="2"/>
      </rPr>
      <t>Date Created Conversion</t>
    </r>
    <r>
      <rPr>
        <sz val="15"/>
        <color rgb="FF444444"/>
        <rFont val="Var(--standard-font-family)"/>
      </rPr>
      <t>, values based on the count of </t>
    </r>
    <r>
      <rPr>
        <sz val="15"/>
        <color rgb="FF444444"/>
        <rFont val="Monaco"/>
        <family val="2"/>
      </rPr>
      <t>outcome</t>
    </r>
    <r>
      <rPr>
        <sz val="15"/>
        <color rgb="FF444444"/>
        <rFont val="Var(--standard-font-family)"/>
      </rPr>
      <t>, and filters based on </t>
    </r>
    <r>
      <rPr>
        <sz val="15"/>
        <color rgb="FF444444"/>
        <rFont val="Monaco"/>
        <family val="2"/>
      </rPr>
      <t>parent category</t>
    </r>
    <r>
      <rPr>
        <sz val="15"/>
        <color rgb="FF444444"/>
        <rFont val="Var(--standard-font-family)"/>
      </rPr>
      <t> and </t>
    </r>
    <r>
      <rPr>
        <sz val="15"/>
        <color rgb="FF444444"/>
        <rFont val="Monaco"/>
        <family val="2"/>
      </rPr>
      <t>Years</t>
    </r>
  </si>
  <si>
    <t>Now, create a pivot-chart line graph that visualizes this new table.</t>
  </si>
  <si>
    <t>Goal</t>
  </si>
  <si>
    <t>Number Successful</t>
  </si>
  <si>
    <t>Number Failed</t>
  </si>
  <si>
    <t>Total Projects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</si>
  <si>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</si>
  <si>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</si>
  <si>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</si>
  <si>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</si>
  <si>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</si>
  <si>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</si>
  <si>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</si>
  <si>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</si>
  <si>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</si>
  <si>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</si>
  <si>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</si>
  <si>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</si>
  <si>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</si>
  <si>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Successful</t>
  </si>
  <si>
    <t>Number Canceled</t>
  </si>
  <si>
    <t>Percentage Canceled</t>
  </si>
  <si>
    <t>Successful</t>
  </si>
  <si>
    <t>Mean</t>
  </si>
  <si>
    <t>Median</t>
  </si>
  <si>
    <t>Minimum</t>
  </si>
  <si>
    <t>Maximum</t>
  </si>
  <si>
    <t>Variance</t>
  </si>
  <si>
    <t>Std Dvtn</t>
  </si>
  <si>
    <t>Failed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</si>
  <si>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</si>
  <si>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</si>
  <si>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Central Grader, Mar 9 at 7:34am</t>
  </si>
  <si>
    <t>I don't know what the rules are, can I resubmit this assignment?</t>
  </si>
  <si>
    <t>Vincent, Jennifer, Mar 18 at 1:15pm</t>
  </si>
  <si>
    <t xml:space="preserve"> The outcome column wasn't filtered correctly. - Conditional formatting is not applied correctly in Percent Funded. - Live column wasn't part of the assignment and the plot is wrong in Outcomes Based on Launch Date. - Forgot the analysis. - Variance &amp; Standard Deviation values are wrong and forgot the written report in Statistical Analysis. Please try to utilize office hours, tutoring and learning assistance on a regular basis and talk to your TA if you have further questions.</t>
  </si>
  <si>
    <t>The mean summarizes the data better than the median. The lowest value is 16 and the highest value is 7,295. A median value of 201</t>
  </si>
  <si>
    <t>The mean summarizes the data better than the median. The lowest value is 0 and the highest value is 6,080. A median value of 115</t>
  </si>
  <si>
    <t>is not near the middle of the range. These numbers suggest the values are spread out, which is also evidenced by the values in the variance and standard deviation fields.</t>
  </si>
  <si>
    <t>is not near the middle of the range. These numbers suggest the values are spread outwhich is also evidenced by the values in the variance and standard deviation fields.</t>
  </si>
  <si>
    <t xml:space="preserve">There is more variability with the sucessful campains. This is evidenced by the larger variance number. </t>
  </si>
  <si>
    <t>Variance measures the amount of variation that exists across the spread of all the data points. A larger variance indicates a larger spread.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</si>
</sst>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444444"/>
      <name val="Var(--standard-font-family)"/>
    </font>
    <font>
      <b/>
      <sz val="15"/>
      <color rgb="FF444444"/>
      <name val="Var(--standard-font-family)"/>
    </font>
    <font>
      <sz val="10"/>
      <color rgb="FF000118"/>
      <name val="Calibri"/>
      <family val="2"/>
      <scheme val="minor"/>
    </font>
    <font>
      <sz val="15"/>
      <color rgb="FF444444"/>
      <name val="Monaco"/>
      <family val="2"/>
    </font>
    <font>
      <sz val="12"/>
      <color rgb="FF444444"/>
      <name val="Calibri"/>
      <family val="2"/>
      <scheme val="minor"/>
    </font>
    <font>
      <sz val="11"/>
      <color rgb="FF444444"/>
      <name val="Helvetica Neue"/>
      <family val="2"/>
    </font>
    <font>
      <sz val="9.6"/>
      <color rgb="FF888888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64" fontId="20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 vertical="center"/>
    </xf>
    <xf numFmtId="0" fontId="16" fillId="0" borderId="0" xfId="0" applyFont="1"/>
    <xf numFmtId="0" fontId="0" fillId="0" borderId="10" xfId="0" applyBorder="1"/>
    <xf numFmtId="0" fontId="0" fillId="0" borderId="12" xfId="0" applyBorder="1"/>
    <xf numFmtId="0" fontId="18" fillId="0" borderId="0" xfId="0" applyFont="1" applyAlignment="1">
      <alignment horizontal="left" vertical="center" indent="1"/>
    </xf>
    <xf numFmtId="0" fontId="23" fillId="0" borderId="0" xfId="0" applyFont="1"/>
    <xf numFmtId="0" fontId="24" fillId="0" borderId="0" xfId="0" applyFont="1"/>
    <xf numFmtId="9" fontId="16" fillId="0" borderId="0" xfId="42" applyFont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13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1!PivotTable4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1'!$B$22:$B$23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1'!$B$24:$B$33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0-AA48-BA82-466CAACB9682}"/>
            </c:ext>
          </c:extLst>
        </c:ser>
        <c:ser>
          <c:idx val="1"/>
          <c:order val="1"/>
          <c:tx>
            <c:strRef>
              <c:f>'Pivot table 1'!$C$22:$C$23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1'!$C$24:$C$33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E0-AA48-BA82-466CAACB9682}"/>
            </c:ext>
          </c:extLst>
        </c:ser>
        <c:ser>
          <c:idx val="2"/>
          <c:order val="2"/>
          <c:tx>
            <c:strRef>
              <c:f>'Pivot table 1'!$D$22:$D$23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1'!$D$24:$D$33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E0-AA48-BA82-466CAACB9682}"/>
            </c:ext>
          </c:extLst>
        </c:ser>
        <c:ser>
          <c:idx val="3"/>
          <c:order val="3"/>
          <c:tx>
            <c:strRef>
              <c:f>'Pivot table 1'!$E$22:$E$23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1'!$A$24:$A$33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1'!$E$24:$E$33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E0-AA48-BA82-466CAACB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6898831"/>
        <c:axId val="310204239"/>
      </c:barChart>
      <c:catAx>
        <c:axId val="8468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04239"/>
        <c:crosses val="autoZero"/>
        <c:auto val="1"/>
        <c:lblAlgn val="ctr"/>
        <c:lblOffset val="100"/>
        <c:noMultiLvlLbl val="0"/>
      </c:catAx>
      <c:valAx>
        <c:axId val="31020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9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2!PivotTable6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2'!$B$38:$B$39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2'!$B$40:$B$64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8-3C4F-A618-6196ED41049D}"/>
            </c:ext>
          </c:extLst>
        </c:ser>
        <c:ser>
          <c:idx val="1"/>
          <c:order val="1"/>
          <c:tx>
            <c:strRef>
              <c:f>'Pivot table 2'!$C$38:$C$39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2'!$C$40:$C$64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8-3C4F-A618-6196ED41049D}"/>
            </c:ext>
          </c:extLst>
        </c:ser>
        <c:ser>
          <c:idx val="2"/>
          <c:order val="2"/>
          <c:tx>
            <c:strRef>
              <c:f>'Pivot table 2'!$D$38:$D$39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2'!$D$40:$D$64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68-3C4F-A618-6196ED41049D}"/>
            </c:ext>
          </c:extLst>
        </c:ser>
        <c:ser>
          <c:idx val="3"/>
          <c:order val="3"/>
          <c:tx>
            <c:strRef>
              <c:f>'Pivot table 2'!$E$38:$E$39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2'!$A$40:$A$64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2'!$E$40:$E$64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68-3C4F-A618-6196ED410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445583"/>
        <c:axId val="846475135"/>
      </c:barChart>
      <c:catAx>
        <c:axId val="6244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75135"/>
        <c:crosses val="autoZero"/>
        <c:auto val="1"/>
        <c:lblAlgn val="ctr"/>
        <c:lblOffset val="100"/>
        <c:noMultiLvlLbl val="0"/>
      </c:catAx>
      <c:valAx>
        <c:axId val="84647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3!PivotTable7</c:name>
    <c:fmtId val="4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3'!$B$7:$B$8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FFFF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6D5-7743-BEDF-544D6CE41B92}"/>
              </c:ext>
            </c:extLst>
          </c:dPt>
          <c:cat>
            <c:strRef>
              <c:f>'Pivot table 3'!$A$9:$A$21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3'!$B$9:$B$21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5-7743-BEDF-544D6CE41B92}"/>
            </c:ext>
          </c:extLst>
        </c:ser>
        <c:ser>
          <c:idx val="1"/>
          <c:order val="1"/>
          <c:tx>
            <c:strRef>
              <c:f>'Pivot table 3'!$C$7:$C$8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3'!$C$9:$C$21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5-7743-BEDF-544D6CE41B92}"/>
            </c:ext>
          </c:extLst>
        </c:ser>
        <c:ser>
          <c:idx val="2"/>
          <c:order val="2"/>
          <c:tx>
            <c:strRef>
              <c:f>'Pivot table 3'!$D$7:$D$8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3'!$D$9:$D$21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D5-7743-BEDF-544D6CE41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840191"/>
        <c:axId val="345841919"/>
      </c:lineChart>
      <c:catAx>
        <c:axId val="34584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41919"/>
        <c:crosses val="autoZero"/>
        <c:auto val="1"/>
        <c:lblAlgn val="ctr"/>
        <c:lblOffset val="100"/>
        <c:noMultiLvlLbl val="0"/>
      </c:catAx>
      <c:valAx>
        <c:axId val="34584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4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6-BD46-8923-82CD707BF326}"/>
            </c:ext>
          </c:extLst>
        </c:ser>
        <c:ser>
          <c:idx val="5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6-BD46-8923-82CD707BF326}"/>
            </c:ext>
          </c:extLst>
        </c:ser>
        <c:ser>
          <c:idx val="6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6-BD46-8923-82CD707B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757695"/>
        <c:axId val="98047647"/>
      </c:lineChart>
      <c:catAx>
        <c:axId val="127275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7647"/>
        <c:crosses val="autoZero"/>
        <c:auto val="1"/>
        <c:lblAlgn val="ctr"/>
        <c:lblOffset val="100"/>
        <c:noMultiLvlLbl val="0"/>
      </c:catAx>
      <c:valAx>
        <c:axId val="9804764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5769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20</xdr:row>
      <xdr:rowOff>158750</xdr:rowOff>
    </xdr:from>
    <xdr:to>
      <xdr:col>12</xdr:col>
      <xdr:colOff>228600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9FBFD-F5DD-7DF2-E85B-821C86D8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38</xdr:row>
      <xdr:rowOff>31750</xdr:rowOff>
    </xdr:from>
    <xdr:to>
      <xdr:col>14</xdr:col>
      <xdr:colOff>114300</xdr:colOff>
      <xdr:row>57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AF349-719E-6527-4DA9-880CD80CD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28</xdr:row>
      <xdr:rowOff>196850</xdr:rowOff>
    </xdr:from>
    <xdr:to>
      <xdr:col>5</xdr:col>
      <xdr:colOff>215900</xdr:colOff>
      <xdr:row>42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8FE1F1-7F57-B121-2A56-2AE0D6914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17</xdr:row>
      <xdr:rowOff>44450</xdr:rowOff>
    </xdr:from>
    <xdr:to>
      <xdr:col>7</xdr:col>
      <xdr:colOff>1219200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B864C-70FF-73D2-C822-B7C93F1EC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8.880340856478" createdVersion="8" refreshedVersion="8" minRefreshableVersion="3" recordCount="1001" xr:uid="{E7711465-2323-DE44-A114-775A232B33A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8.880340972224" createdVersion="8" refreshedVersion="8" minRefreshableVersion="3" recordCount="1000" xr:uid="{9BD48C1B-265A-0B46-827D-0E2F0225313D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2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</r>
  <r>
    <n v="1"/>
    <s v="Odom Inc"/>
    <s v="Managed bottom-line architecture"/>
    <x v="1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x v="2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x v="3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x v="4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x v="4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x v="5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x v="6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x v="7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x v="8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x v="5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x v="9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x v="9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x v="3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x v="1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x v="11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x v="12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x v="13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x v="14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x v="15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x v="16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x v="17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x v="18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x v="6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x v="19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x v="2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x v="21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x v="22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x v="23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x v="24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x v="25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x v="26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x v="27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x v="28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x v="29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x v="3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x v="31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x v="32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x v="33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x v="34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x v="35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x v="36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x v="37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x v="38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x v="39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x v="4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x v="41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x v="42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x v="43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x v="44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x v="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x v="45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x v="44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x v="35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x v="46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x v="47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x v="48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x v="49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x v="5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x v="1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x v="51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x v="52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x v="22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x v="53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x v="54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x v="55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x v="49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x v="56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x v="57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x v="58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x v="59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x v="46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x v="6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x v="1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x v="61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x v="62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x v="63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x v="4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x v="6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x v="64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x v="65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x v="66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x v="67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x v="68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x v="69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x v="7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x v="71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x v="72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x v="73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x v="74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x v="75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x v="76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x v="77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x v="78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x v="49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x v="79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x v="8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x v="81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x v="82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x v="4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x v="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x v="79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x v="41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x v="83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x v="84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x v="85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x v="61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x v="26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x v="42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x v="5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x v="86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x v="87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x v="53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x v="88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x v="89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x v="9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x v="44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x v="7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x v="91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x v="92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x v="93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x v="94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x v="95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x v="96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x v="97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x v="98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x v="99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x v="1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x v="101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x v="102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x v="103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x v="104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x v="88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x v="6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x v="105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x v="106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x v="107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x v="37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x v="103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x v="108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x v="2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x v="109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x v="92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x v="91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x v="25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x v="11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x v="35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x v="111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x v="29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x v="8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x v="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x v="112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x v="113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x v="114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x v="115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x v="116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x v="117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x v="3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x v="118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x v="119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x v="48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x v="2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x v="55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x v="26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x v="12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x v="121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x v="122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x v="97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x v="123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x v="124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x v="125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x v="7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x v="126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x v="127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x v="6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x v="128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x v="129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x v="13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x v="44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x v="131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x v="132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x v="133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x v="134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x v="135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x v="136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x v="67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x v="137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x v="138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x v="139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x v="14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x v="41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x v="141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x v="142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x v="47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x v="143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x v="144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x v="139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x v="145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x v="146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x v="37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x v="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x v="118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x v="111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x v="147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x v="148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x v="81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x v="25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x v="67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x v="149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x v="15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x v="151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x v="152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x v="32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x v="153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x v="1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x v="154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x v="155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x v="156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x v="57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x v="157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x v="58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x v="158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x v="73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x v="159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x v="16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x v="161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x v="162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x v="163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x v="164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x v="165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x v="166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x v="44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x v="74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x v="167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x v="168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x v="133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x v="169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x v="29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x v="166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x v="17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x v="171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x v="172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x v="141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x v="173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x v="31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x v="49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x v="6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x v="174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x v="8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x v="175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x v="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x v="143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x v="67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x v="158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x v="176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x v="177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x v="178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x v="57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x v="92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x v="37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x v="9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x v="179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x v="12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x v="49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x v="18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x v="7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x v="181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x v="182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x v="42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x v="26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x v="183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x v="184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x v="185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x v="75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x v="166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x v="61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x v="2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x v="31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x v="5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x v="48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x v="186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x v="187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x v="141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x v="32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x v="122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x v="79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x v="188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x v="9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x v="36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x v="126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x v="189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x v="37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x v="19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x v="191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x v="6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x v="192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x v="55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x v="44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x v="26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x v="167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x v="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x v="79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x v="193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x v="74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x v="118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x v="54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x v="191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x v="194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x v="195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x v="178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x v="75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x v="9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x v="18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x v="196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x v="1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x v="4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x v="103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x v="47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x v="57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x v="141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x v="197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x v="198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x v="199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x v="2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x v="143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x v="191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x v="44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x v="97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x v="201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x v="202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x v="203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x v="88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x v="204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x v="103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x v="205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x v="206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x v="207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x v="208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x v="209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x v="21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x v="211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x v="212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x v="213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x v="25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x v="214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x v="215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x v="48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x v="79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x v="216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x v="217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x v="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x v="218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x v="54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x v="219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x v="55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x v="167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x v="29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x v="173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x v="62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x v="22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x v="221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x v="2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x v="41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x v="5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x v="79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x v="39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x v="37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x v="34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x v="5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x v="91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x v="222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x v="223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x v="79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x v="224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x v="225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x v="5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x v="74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x v="226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x v="227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x v="44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x v="186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x v="98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x v="14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x v="9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x v="228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x v="229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x v="23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x v="231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x v="232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x v="233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x v="166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x v="234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x v="235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x v="236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x v="126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x v="143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x v="237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x v="32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x v="12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x v="238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x v="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x v="79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x v="19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x v="239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x v="24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x v="241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x v="242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x v="74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x v="243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x v="244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x v="184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x v="75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x v="118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x v="245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x v="246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x v="247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x v="248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x v="12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x v="249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x v="25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x v="92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x v="151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x v="251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x v="252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x v="135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x v="5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x v="37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x v="253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x v="254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x v="255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x v="32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x v="135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x v="106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x v="256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x v="91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x v="257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x v="81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x v="32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x v="111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x v="258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x v="259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x v="26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x v="91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x v="29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x v="8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x v="118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x v="85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x v="261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x v="262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x v="79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x v="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x v="263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x v="73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x v="264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x v="22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x v="265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x v="266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x v="92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x v="267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x v="9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x v="166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x v="268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x v="269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x v="27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x v="271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x v="53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x v="272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x v="1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x v="22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x v="36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x v="136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x v="33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x v="273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x v="92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x v="22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x v="71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x v="274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x v="275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x v="276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x v="166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x v="133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x v="277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x v="3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x v="278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x v="241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x v="279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x v="5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x v="28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x v="98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x v="243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x v="166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x v="281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x v="255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x v="79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x v="186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x v="17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x v="282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x v="122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x v="283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x v="284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x v="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x v="285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x v="81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x v="286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x v="168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x v="262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x v="287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x v="118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x v="288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x v="172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x v="75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x v="252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x v="14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x v="111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x v="289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x v="133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x v="29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x v="291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x v="35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x v="96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x v="126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x v="4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x v="292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x v="79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x v="127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x v="118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x v="111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x v="223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x v="25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x v="135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x v="293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x v="294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x v="39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x v="295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x v="296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x v="97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x v="122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x v="197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x v="297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x v="122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x v="98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x v="298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x v="299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x v="3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x v="54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x v="301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x v="3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x v="81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x v="302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x v="303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x v="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x v="304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x v="25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x v="305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x v="4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x v="9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x v="5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x v="46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x v="306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x v="307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x v="77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x v="162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x v="34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x v="41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x v="308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x v="309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x v="29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x v="85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x v="31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x v="311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x v="312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x v="26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x v="25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x v="313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x v="5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x v="314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x v="62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x v="139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x v="315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x v="8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x v="316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x v="46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x v="251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x v="317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x v="318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x v="2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x v="31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x v="151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x v="215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x v="58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x v="143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x v="6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x v="154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x v="319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x v="32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x v="321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x v="58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x v="322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x v="323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x v="324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x v="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x v="9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x v="325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x v="98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x v="326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x v="88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x v="74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x v="327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x v="61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x v="83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x v="328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x v="139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x v="8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x v="65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x v="329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x v="275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x v="33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x v="1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x v="331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x v="332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x v="333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x v="334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x v="335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x v="336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x v="135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x v="168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x v="33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x v="39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x v="89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x v="337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x v="4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x v="338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x v="339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x v="313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x v="195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x v="34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x v="341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x v="275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x v="342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x v="133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x v="343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x v="151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x v="243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x v="344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x v="345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x v="346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x v="201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x v="6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x v="347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x v="155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x v="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x v="348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x v="83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x v="6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x v="349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x v="35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x v="351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x v="83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x v="352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x v="353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x v="14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x v="354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x v="14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x v="83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x v="355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x v="135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x v="33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x v="35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x v="356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x v="357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x v="358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x v="359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x v="36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x v="36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x v="361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x v="62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x v="362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x v="98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x v="105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x v="1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x v="363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x v="364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x v="91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x v="173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x v="1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x v="365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x v="168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x v="42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x v="49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x v="19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x v="136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x v="92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x v="46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x v="366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x v="14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x v="243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x v="367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x v="368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x v="369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x v="71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x v="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x v="37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x v="251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x v="371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x v="251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x v="372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x v="2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x v="19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x v="12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x v="122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x v="333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x v="8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x v="126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x v="35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x v="373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x v="374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x v="22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x v="36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x v="111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x v="35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x v="251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x v="375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x v="376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x v="7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x v="141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x v="377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x v="378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x v="2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x v="3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x v="36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x v="379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x v="48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x v="38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x v="144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x v="3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x v="211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x v="106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x v="41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x v="381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x v="83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x v="98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x v="272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x v="272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x v="61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x v="22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x v="35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x v="382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x v="7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x v="383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x v="133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x v="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x v="136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x v="306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x v="53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x v="384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x v="6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x v="81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x v="1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x v="241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x v="385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x v="386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x v="196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x v="26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x v="36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x v="65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x v="61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x v="316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x v="387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x v="73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x v="388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x v="333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x v="36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x v="389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x v="39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x v="92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x v="151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x v="391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x v="202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x v="81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x v="392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x v="135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x v="251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x v="135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x v="71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x v="393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x v="313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x v="42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x v="394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x v="136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x v="25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x v="395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x v="118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x v="22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x v="65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x v="47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x v="143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x v="75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x v="4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x v="74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x v="396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x v="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x v="173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x v="8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x v="55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x v="97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x v="62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x v="31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x v="31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x v="5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x v="397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x v="33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x v="398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x v="221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x v="17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x v="17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x v="25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x v="173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x v="399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x v="31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x v="2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x v="42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x v="7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x v="4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x v="178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x v="401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x v="136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x v="54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x v="173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x v="143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x v="103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x v="319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x v="402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x v="403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x v="85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x v="19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x v="404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x v="32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x v="405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x v="33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x v="106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x v="406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x v="14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x v="42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x v="35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x v="35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x v="407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x v="67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x v="53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x v="17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x v="313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x v="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x v="46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x v="7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x v="408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x v="409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x v="41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x v="166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x v="98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x v="22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x v="19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x v="22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x v="35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x v="26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x v="1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x v="3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x v="411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x v="412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x v="73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x v="26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x v="413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x v="106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x v="414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x v="53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x v="369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x v="415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x v="58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x v="111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x v="416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x v="5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x v="67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x v="396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x v="417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x v="126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x v="74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x v="418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x v="37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x v="419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x v="75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x v="306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x v="36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x v="42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x v="162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x v="46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x v="141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x v="12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x v="421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x v="174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x v="35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x v="422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x v="33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x v="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x v="36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x v="1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x v="423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x v="191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x v="58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x v="2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x v="14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x v="424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x v="37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x v="425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x v="306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x v="37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x v="426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x v="33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x v="427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x v="41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x v="136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x v="167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x v="428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x v="98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x v="429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x v="43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x v="12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x v="431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x v="162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x v="251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x v="44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x v="225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x v="2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x v="26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x v="58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x v="173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x v="432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x v="8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x v="55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x v="1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x v="409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x v="243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x v="75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x v="34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x v="433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x v="103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x v="168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x v="83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x v="434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x v="184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x v="136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x v="151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x v="291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x v="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x v="435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x v="436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x v="88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x v="142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x v="31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x v="437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x v="122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x v="65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x v="438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x v="2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x v="57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x v="136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x v="291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x v="41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x v="196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x v="12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x v="439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x v="166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x v="58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x v="309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x v="135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x v="44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x v="441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x v="126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x v="91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x v="22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x v="26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x v="67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x v="138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x v="442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x v="313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x v="44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x v="443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x v="191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x v="305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x v="75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x v="8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x v="151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x v="166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x v="75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x v="122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x v="33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x v="122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x v="444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x v="238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x v="47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x v="4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x v="445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x v="446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x v="447"/>
    <m/>
    <x v="4"/>
    <m/>
    <m/>
    <m/>
    <m/>
    <m/>
    <m/>
    <m/>
    <m/>
    <m/>
    <m/>
    <x v="9"/>
    <m/>
    <x v="87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1CD19-8C77-0E4B-9066-E22FA41F6E0E}" name="PivotTable3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5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354AD-FD81-9544-8E72-0262F71A5F2E}" name="PivotTable4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F3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81787-FA9A-A742-91FC-1C66806ACB87}" name="PivotTable5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30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ABC64-AC19-F845-A1C8-7CD8B55BFB02}" name="PivotTable6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8:F64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DF53A-7880-0E41-8890-584A4807FB91}" name="PivotTable7" cacheId="5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7">
  <location ref="A7:E2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23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2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1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A4D9-7684-5D42-92E9-E158DC05E997}">
  <sheetPr codeName="Sheet1"/>
  <dimension ref="A2:F33"/>
  <sheetViews>
    <sheetView workbookViewId="0">
      <selection activeCell="R31" sqref="R31"/>
    </sheetView>
  </sheetViews>
  <sheetFormatPr baseColWidth="10" defaultRowHeight="16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ht="19">
      <c r="A2" s="8" t="s">
        <v>2047</v>
      </c>
    </row>
    <row r="4" spans="1:6">
      <c r="A4" s="6" t="s">
        <v>2035</v>
      </c>
      <c r="B4" s="6" t="s">
        <v>2045</v>
      </c>
    </row>
    <row r="5" spans="1: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>
      <c r="A6" s="7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>
      <c r="A7" s="7" t="s">
        <v>2037</v>
      </c>
      <c r="B7">
        <v>4</v>
      </c>
      <c r="C7">
        <v>20</v>
      </c>
      <c r="E7">
        <v>22</v>
      </c>
      <c r="F7">
        <v>46</v>
      </c>
    </row>
    <row r="8" spans="1:6">
      <c r="A8" s="7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>
      <c r="A9" s="7" t="s">
        <v>2044</v>
      </c>
      <c r="E9">
        <v>4</v>
      </c>
      <c r="F9">
        <v>4</v>
      </c>
    </row>
    <row r="10" spans="1:6">
      <c r="A10" s="7" t="s">
        <v>2039</v>
      </c>
      <c r="B10">
        <v>10</v>
      </c>
      <c r="C10">
        <v>66</v>
      </c>
      <c r="E10">
        <v>99</v>
      </c>
      <c r="F10">
        <v>175</v>
      </c>
    </row>
    <row r="11" spans="1:6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  <row r="18" spans="1:6" ht="19">
      <c r="A18" s="8" t="s">
        <v>2048</v>
      </c>
    </row>
    <row r="20" spans="1:6">
      <c r="A20" s="6" t="s">
        <v>6</v>
      </c>
      <c r="B20" t="s">
        <v>2046</v>
      </c>
    </row>
    <row r="22" spans="1:6">
      <c r="A22" s="6" t="s">
        <v>2035</v>
      </c>
      <c r="B22" s="6" t="s">
        <v>2045</v>
      </c>
    </row>
    <row r="23" spans="1:6">
      <c r="A23" s="6" t="s">
        <v>2033</v>
      </c>
      <c r="B23" t="s">
        <v>74</v>
      </c>
      <c r="C23" t="s">
        <v>14</v>
      </c>
      <c r="D23" t="s">
        <v>47</v>
      </c>
      <c r="E23" t="s">
        <v>20</v>
      </c>
      <c r="F23" t="s">
        <v>2034</v>
      </c>
    </row>
    <row r="24" spans="1:6">
      <c r="A24" s="7" t="s">
        <v>2036</v>
      </c>
      <c r="B24">
        <v>11</v>
      </c>
      <c r="C24">
        <v>60</v>
      </c>
      <c r="D24">
        <v>5</v>
      </c>
      <c r="E24">
        <v>102</v>
      </c>
      <c r="F24">
        <v>178</v>
      </c>
    </row>
    <row r="25" spans="1:6">
      <c r="A25" s="7" t="s">
        <v>2037</v>
      </c>
      <c r="B25">
        <v>4</v>
      </c>
      <c r="C25">
        <v>20</v>
      </c>
      <c r="E25">
        <v>22</v>
      </c>
      <c r="F25">
        <v>46</v>
      </c>
    </row>
    <row r="26" spans="1:6">
      <c r="A26" s="7" t="s">
        <v>2038</v>
      </c>
      <c r="B26">
        <v>1</v>
      </c>
      <c r="C26">
        <v>23</v>
      </c>
      <c r="D26">
        <v>3</v>
      </c>
      <c r="E26">
        <v>21</v>
      </c>
      <c r="F26">
        <v>48</v>
      </c>
    </row>
    <row r="27" spans="1:6">
      <c r="A27" s="7" t="s">
        <v>2044</v>
      </c>
      <c r="E27">
        <v>4</v>
      </c>
      <c r="F27">
        <v>4</v>
      </c>
    </row>
    <row r="28" spans="1:6">
      <c r="A28" s="7" t="s">
        <v>2039</v>
      </c>
      <c r="B28">
        <v>10</v>
      </c>
      <c r="C28">
        <v>66</v>
      </c>
      <c r="E28">
        <v>99</v>
      </c>
      <c r="F28">
        <v>175</v>
      </c>
    </row>
    <row r="29" spans="1:6">
      <c r="A29" s="7" t="s">
        <v>2040</v>
      </c>
      <c r="B29">
        <v>4</v>
      </c>
      <c r="C29">
        <v>11</v>
      </c>
      <c r="D29">
        <v>1</v>
      </c>
      <c r="E29">
        <v>26</v>
      </c>
      <c r="F29">
        <v>42</v>
      </c>
    </row>
    <row r="30" spans="1:6">
      <c r="A30" s="7" t="s">
        <v>2041</v>
      </c>
      <c r="B30">
        <v>2</v>
      </c>
      <c r="C30">
        <v>24</v>
      </c>
      <c r="D30">
        <v>1</v>
      </c>
      <c r="E30">
        <v>40</v>
      </c>
      <c r="F30">
        <v>67</v>
      </c>
    </row>
    <row r="31" spans="1:6">
      <c r="A31" s="7" t="s">
        <v>2042</v>
      </c>
      <c r="B31">
        <v>2</v>
      </c>
      <c r="C31">
        <v>28</v>
      </c>
      <c r="D31">
        <v>2</v>
      </c>
      <c r="E31">
        <v>64</v>
      </c>
      <c r="F31">
        <v>96</v>
      </c>
    </row>
    <row r="32" spans="1:6">
      <c r="A32" s="7" t="s">
        <v>2043</v>
      </c>
      <c r="B32">
        <v>23</v>
      </c>
      <c r="C32">
        <v>132</v>
      </c>
      <c r="D32">
        <v>2</v>
      </c>
      <c r="E32">
        <v>187</v>
      </c>
      <c r="F32">
        <v>344</v>
      </c>
    </row>
    <row r="33" spans="1:6">
      <c r="A33" s="7" t="s">
        <v>2034</v>
      </c>
      <c r="B33">
        <v>57</v>
      </c>
      <c r="C33">
        <v>364</v>
      </c>
      <c r="D33">
        <v>14</v>
      </c>
      <c r="E33">
        <v>565</v>
      </c>
      <c r="F33">
        <v>1000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31C-A907-FB4B-97FD-67DCEAC50086}">
  <sheetPr codeName="Sheet2"/>
  <dimension ref="A2:F64"/>
  <sheetViews>
    <sheetView topLeftCell="A15" workbookViewId="0">
      <selection activeCell="S40" sqref="S40"/>
    </sheetView>
  </sheetViews>
  <sheetFormatPr baseColWidth="10" defaultRowHeight="16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ht="19">
      <c r="A2" s="8" t="s">
        <v>2049</v>
      </c>
    </row>
    <row r="4" spans="1:6">
      <c r="A4" s="6" t="s">
        <v>2035</v>
      </c>
      <c r="B4" s="6" t="s">
        <v>2045</v>
      </c>
    </row>
    <row r="5" spans="1: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>
      <c r="A6" s="7" t="s">
        <v>2050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7" t="s">
        <v>2059</v>
      </c>
      <c r="E7">
        <v>4</v>
      </c>
      <c r="F7">
        <v>4</v>
      </c>
    </row>
    <row r="8" spans="1:6">
      <c r="A8" s="7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7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7" t="s">
        <v>2060</v>
      </c>
      <c r="C10">
        <v>8</v>
      </c>
      <c r="E10">
        <v>10</v>
      </c>
      <c r="F10">
        <v>18</v>
      </c>
    </row>
    <row r="11" spans="1:6">
      <c r="A11" s="7" t="s">
        <v>2067</v>
      </c>
      <c r="B11">
        <v>1</v>
      </c>
      <c r="C11">
        <v>7</v>
      </c>
      <c r="E11">
        <v>9</v>
      </c>
      <c r="F11">
        <v>17</v>
      </c>
    </row>
    <row r="12" spans="1:6">
      <c r="A12" s="7" t="s">
        <v>2056</v>
      </c>
      <c r="B12">
        <v>4</v>
      </c>
      <c r="C12">
        <v>20</v>
      </c>
      <c r="E12">
        <v>22</v>
      </c>
      <c r="F12">
        <v>46</v>
      </c>
    </row>
    <row r="13" spans="1:6">
      <c r="A13" s="7" t="s">
        <v>2061</v>
      </c>
      <c r="B13">
        <v>3</v>
      </c>
      <c r="C13">
        <v>19</v>
      </c>
      <c r="E13">
        <v>23</v>
      </c>
      <c r="F13">
        <v>45</v>
      </c>
    </row>
    <row r="14" spans="1:6">
      <c r="A14" s="7" t="s">
        <v>2062</v>
      </c>
      <c r="B14">
        <v>1</v>
      </c>
      <c r="C14">
        <v>6</v>
      </c>
      <c r="E14">
        <v>10</v>
      </c>
      <c r="F14">
        <v>17</v>
      </c>
    </row>
    <row r="15" spans="1:6">
      <c r="A15" s="7" t="s">
        <v>2063</v>
      </c>
      <c r="C15">
        <v>3</v>
      </c>
      <c r="E15">
        <v>4</v>
      </c>
      <c r="F15">
        <v>7</v>
      </c>
    </row>
    <row r="16" spans="1:6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>
      <c r="A17" s="7" t="s">
        <v>2068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7" t="s">
        <v>2066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7" t="s">
        <v>2073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7" t="s">
        <v>2069</v>
      </c>
      <c r="C20">
        <v>4</v>
      </c>
      <c r="E20">
        <v>4</v>
      </c>
      <c r="F20">
        <v>8</v>
      </c>
    </row>
    <row r="21" spans="1:6">
      <c r="A21" s="7" t="s">
        <v>2064</v>
      </c>
      <c r="B21">
        <v>6</v>
      </c>
      <c r="C21">
        <v>30</v>
      </c>
      <c r="E21">
        <v>49</v>
      </c>
      <c r="F21">
        <v>85</v>
      </c>
    </row>
    <row r="22" spans="1:6">
      <c r="A22" s="7" t="s">
        <v>2053</v>
      </c>
      <c r="C22">
        <v>9</v>
      </c>
      <c r="E22">
        <v>5</v>
      </c>
      <c r="F22">
        <v>14</v>
      </c>
    </row>
    <row r="23" spans="1:6">
      <c r="A23" s="7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7" t="s">
        <v>2055</v>
      </c>
      <c r="B24">
        <v>3</v>
      </c>
      <c r="C24">
        <v>3</v>
      </c>
      <c r="E24">
        <v>11</v>
      </c>
      <c r="F24">
        <v>17</v>
      </c>
    </row>
    <row r="25" spans="1:6">
      <c r="A25" s="7" t="s">
        <v>2070</v>
      </c>
      <c r="C25">
        <v>7</v>
      </c>
      <c r="E25">
        <v>14</v>
      </c>
      <c r="F25">
        <v>21</v>
      </c>
    </row>
    <row r="26" spans="1:6">
      <c r="A26" s="7" t="s">
        <v>2058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7" t="s">
        <v>2071</v>
      </c>
      <c r="C27">
        <v>16</v>
      </c>
      <c r="D27">
        <v>1</v>
      </c>
      <c r="E27">
        <v>28</v>
      </c>
      <c r="F27">
        <v>45</v>
      </c>
    </row>
    <row r="28" spans="1:6">
      <c r="A28" s="7" t="s">
        <v>2072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7" t="s">
        <v>2065</v>
      </c>
      <c r="E29">
        <v>3</v>
      </c>
      <c r="F29">
        <v>3</v>
      </c>
    </row>
    <row r="30" spans="1:6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1:6" ht="19">
      <c r="A33" s="8" t="s">
        <v>2074</v>
      </c>
    </row>
    <row r="35" spans="1:6">
      <c r="A35" s="6" t="s">
        <v>6</v>
      </c>
      <c r="B35" t="s">
        <v>2046</v>
      </c>
    </row>
    <row r="36" spans="1:6">
      <c r="A36" s="6" t="s">
        <v>2031</v>
      </c>
      <c r="B36" t="s">
        <v>2046</v>
      </c>
    </row>
    <row r="38" spans="1:6">
      <c r="A38" s="6" t="s">
        <v>2035</v>
      </c>
      <c r="B38" s="6" t="s">
        <v>2045</v>
      </c>
    </row>
    <row r="39" spans="1:6">
      <c r="A39" s="6" t="s">
        <v>2033</v>
      </c>
      <c r="B39" t="s">
        <v>74</v>
      </c>
      <c r="C39" t="s">
        <v>14</v>
      </c>
      <c r="D39" t="s">
        <v>47</v>
      </c>
      <c r="E39" t="s">
        <v>20</v>
      </c>
      <c r="F39" t="s">
        <v>2034</v>
      </c>
    </row>
    <row r="40" spans="1:6">
      <c r="A40" s="7" t="s">
        <v>2050</v>
      </c>
      <c r="B40">
        <v>1</v>
      </c>
      <c r="C40">
        <v>10</v>
      </c>
      <c r="D40">
        <v>2</v>
      </c>
      <c r="E40">
        <v>21</v>
      </c>
      <c r="F40">
        <v>34</v>
      </c>
    </row>
    <row r="41" spans="1:6">
      <c r="A41" s="7" t="s">
        <v>2059</v>
      </c>
      <c r="E41">
        <v>4</v>
      </c>
      <c r="F41">
        <v>4</v>
      </c>
    </row>
    <row r="42" spans="1:6">
      <c r="A42" s="7" t="s">
        <v>2051</v>
      </c>
      <c r="B42">
        <v>4</v>
      </c>
      <c r="C42">
        <v>21</v>
      </c>
      <c r="D42">
        <v>1</v>
      </c>
      <c r="E42">
        <v>34</v>
      </c>
      <c r="F42">
        <v>60</v>
      </c>
    </row>
    <row r="43" spans="1:6">
      <c r="A43" s="7" t="s">
        <v>2052</v>
      </c>
      <c r="B43">
        <v>2</v>
      </c>
      <c r="C43">
        <v>12</v>
      </c>
      <c r="D43">
        <v>1</v>
      </c>
      <c r="E43">
        <v>22</v>
      </c>
      <c r="F43">
        <v>37</v>
      </c>
    </row>
    <row r="44" spans="1:6">
      <c r="A44" s="7" t="s">
        <v>2060</v>
      </c>
      <c r="C44">
        <v>8</v>
      </c>
      <c r="E44">
        <v>10</v>
      </c>
      <c r="F44">
        <v>18</v>
      </c>
    </row>
    <row r="45" spans="1:6">
      <c r="A45" s="7" t="s">
        <v>2067</v>
      </c>
      <c r="B45">
        <v>1</v>
      </c>
      <c r="C45">
        <v>7</v>
      </c>
      <c r="E45">
        <v>9</v>
      </c>
      <c r="F45">
        <v>17</v>
      </c>
    </row>
    <row r="46" spans="1:6">
      <c r="A46" s="7" t="s">
        <v>2056</v>
      </c>
      <c r="B46">
        <v>4</v>
      </c>
      <c r="C46">
        <v>20</v>
      </c>
      <c r="E46">
        <v>22</v>
      </c>
      <c r="F46">
        <v>46</v>
      </c>
    </row>
    <row r="47" spans="1:6">
      <c r="A47" s="7" t="s">
        <v>2061</v>
      </c>
      <c r="B47">
        <v>3</v>
      </c>
      <c r="C47">
        <v>19</v>
      </c>
      <c r="E47">
        <v>23</v>
      </c>
      <c r="F47">
        <v>45</v>
      </c>
    </row>
    <row r="48" spans="1:6">
      <c r="A48" s="7" t="s">
        <v>2062</v>
      </c>
      <c r="B48">
        <v>1</v>
      </c>
      <c r="C48">
        <v>6</v>
      </c>
      <c r="E48">
        <v>10</v>
      </c>
      <c r="F48">
        <v>17</v>
      </c>
    </row>
    <row r="49" spans="1:6">
      <c r="A49" s="7" t="s">
        <v>2063</v>
      </c>
      <c r="C49">
        <v>3</v>
      </c>
      <c r="E49">
        <v>4</v>
      </c>
      <c r="F49">
        <v>7</v>
      </c>
    </row>
    <row r="50" spans="1:6">
      <c r="A50" s="7" t="s">
        <v>2057</v>
      </c>
      <c r="C50">
        <v>8</v>
      </c>
      <c r="D50">
        <v>1</v>
      </c>
      <c r="E50">
        <v>4</v>
      </c>
      <c r="F50">
        <v>13</v>
      </c>
    </row>
    <row r="51" spans="1:6">
      <c r="A51" s="7" t="s">
        <v>2068</v>
      </c>
      <c r="B51">
        <v>1</v>
      </c>
      <c r="C51">
        <v>6</v>
      </c>
      <c r="D51">
        <v>1</v>
      </c>
      <c r="E51">
        <v>13</v>
      </c>
      <c r="F51">
        <v>21</v>
      </c>
    </row>
    <row r="52" spans="1:6">
      <c r="A52" s="7" t="s">
        <v>2066</v>
      </c>
      <c r="B52">
        <v>4</v>
      </c>
      <c r="C52">
        <v>11</v>
      </c>
      <c r="D52">
        <v>1</v>
      </c>
      <c r="E52">
        <v>26</v>
      </c>
      <c r="F52">
        <v>42</v>
      </c>
    </row>
    <row r="53" spans="1:6">
      <c r="A53" s="7" t="s">
        <v>2073</v>
      </c>
      <c r="B53">
        <v>23</v>
      </c>
      <c r="C53">
        <v>132</v>
      </c>
      <c r="D53">
        <v>2</v>
      </c>
      <c r="E53">
        <v>187</v>
      </c>
      <c r="F53">
        <v>344</v>
      </c>
    </row>
    <row r="54" spans="1:6">
      <c r="A54" s="7" t="s">
        <v>2069</v>
      </c>
      <c r="C54">
        <v>4</v>
      </c>
      <c r="E54">
        <v>4</v>
      </c>
      <c r="F54">
        <v>8</v>
      </c>
    </row>
    <row r="55" spans="1:6">
      <c r="A55" s="7" t="s">
        <v>2064</v>
      </c>
      <c r="B55">
        <v>6</v>
      </c>
      <c r="C55">
        <v>30</v>
      </c>
      <c r="E55">
        <v>49</v>
      </c>
      <c r="F55">
        <v>85</v>
      </c>
    </row>
    <row r="56" spans="1:6">
      <c r="A56" s="7" t="s">
        <v>2053</v>
      </c>
      <c r="C56">
        <v>9</v>
      </c>
      <c r="E56">
        <v>5</v>
      </c>
      <c r="F56">
        <v>14</v>
      </c>
    </row>
    <row r="57" spans="1:6">
      <c r="A57" s="7" t="s">
        <v>2054</v>
      </c>
      <c r="B57">
        <v>1</v>
      </c>
      <c r="C57">
        <v>5</v>
      </c>
      <c r="D57">
        <v>1</v>
      </c>
      <c r="E57">
        <v>9</v>
      </c>
      <c r="F57">
        <v>16</v>
      </c>
    </row>
    <row r="58" spans="1:6">
      <c r="A58" s="7" t="s">
        <v>2055</v>
      </c>
      <c r="B58">
        <v>3</v>
      </c>
      <c r="C58">
        <v>3</v>
      </c>
      <c r="E58">
        <v>11</v>
      </c>
      <c r="F58">
        <v>17</v>
      </c>
    </row>
    <row r="59" spans="1:6">
      <c r="A59" s="7" t="s">
        <v>2070</v>
      </c>
      <c r="C59">
        <v>7</v>
      </c>
      <c r="E59">
        <v>14</v>
      </c>
      <c r="F59">
        <v>21</v>
      </c>
    </row>
    <row r="60" spans="1:6">
      <c r="A60" s="7" t="s">
        <v>2058</v>
      </c>
      <c r="B60">
        <v>1</v>
      </c>
      <c r="C60">
        <v>15</v>
      </c>
      <c r="D60">
        <v>2</v>
      </c>
      <c r="E60">
        <v>17</v>
      </c>
      <c r="F60">
        <v>35</v>
      </c>
    </row>
    <row r="61" spans="1:6">
      <c r="A61" s="7" t="s">
        <v>2071</v>
      </c>
      <c r="C61">
        <v>16</v>
      </c>
      <c r="D61">
        <v>1</v>
      </c>
      <c r="E61">
        <v>28</v>
      </c>
      <c r="F61">
        <v>45</v>
      </c>
    </row>
    <row r="62" spans="1:6">
      <c r="A62" s="7" t="s">
        <v>2072</v>
      </c>
      <c r="B62">
        <v>2</v>
      </c>
      <c r="C62">
        <v>12</v>
      </c>
      <c r="D62">
        <v>1</v>
      </c>
      <c r="E62">
        <v>36</v>
      </c>
      <c r="F62">
        <v>51</v>
      </c>
    </row>
    <row r="63" spans="1:6">
      <c r="A63" s="7" t="s">
        <v>2065</v>
      </c>
      <c r="E63">
        <v>3</v>
      </c>
      <c r="F63">
        <v>3</v>
      </c>
    </row>
    <row r="64" spans="1:6">
      <c r="A64" s="7" t="s">
        <v>2034</v>
      </c>
      <c r="B64">
        <v>57</v>
      </c>
      <c r="C64">
        <v>364</v>
      </c>
      <c r="D64">
        <v>14</v>
      </c>
      <c r="E64">
        <v>565</v>
      </c>
      <c r="F64">
        <v>1000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7B54-AD58-B848-B628-62ABB7E9D7A7}">
  <sheetPr codeName="Sheet4"/>
  <dimension ref="A2:E891"/>
  <sheetViews>
    <sheetView workbookViewId="0">
      <selection activeCell="R37" sqref="R37"/>
    </sheetView>
  </sheetViews>
  <sheetFormatPr baseColWidth="10" defaultRowHeight="16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4.83203125" bestFit="1" customWidth="1"/>
    <col min="7" max="7" width="3.83203125" bestFit="1" customWidth="1"/>
    <col min="8" max="8" width="3.33203125" bestFit="1" customWidth="1"/>
    <col min="9" max="9" width="4.33203125" bestFit="1" customWidth="1"/>
    <col min="10" max="10" width="4.1640625" bestFit="1" customWidth="1"/>
    <col min="11" max="11" width="4" bestFit="1" customWidth="1"/>
    <col min="12" max="12" width="4.5" bestFit="1" customWidth="1"/>
    <col min="13" max="13" width="4.33203125" bestFit="1" customWidth="1"/>
  </cols>
  <sheetData>
    <row r="2" spans="1:5" ht="20">
      <c r="A2" s="8" t="s">
        <v>2090</v>
      </c>
    </row>
    <row r="4" spans="1:5" s="8" customFormat="1" ht="19">
      <c r="A4" s="6" t="s">
        <v>2031</v>
      </c>
      <c r="B4" t="s">
        <v>2046</v>
      </c>
    </row>
    <row r="5" spans="1:5">
      <c r="A5" s="6" t="s">
        <v>2088</v>
      </c>
      <c r="B5" t="s">
        <v>2046</v>
      </c>
    </row>
    <row r="7" spans="1:5">
      <c r="A7" s="6" t="s">
        <v>2035</v>
      </c>
      <c r="B7" s="6" t="s">
        <v>2045</v>
      </c>
    </row>
    <row r="8" spans="1:5">
      <c r="A8" s="6" t="s">
        <v>2033</v>
      </c>
      <c r="B8" t="s">
        <v>74</v>
      </c>
      <c r="C8" t="s">
        <v>14</v>
      </c>
      <c r="D8" t="s">
        <v>20</v>
      </c>
      <c r="E8" t="s">
        <v>2034</v>
      </c>
    </row>
    <row r="9" spans="1:5">
      <c r="A9" s="7" t="s">
        <v>2076</v>
      </c>
      <c r="B9">
        <v>6</v>
      </c>
      <c r="C9">
        <v>36</v>
      </c>
      <c r="D9">
        <v>49</v>
      </c>
      <c r="E9">
        <v>91</v>
      </c>
    </row>
    <row r="10" spans="1:5">
      <c r="A10" s="7" t="s">
        <v>2077</v>
      </c>
      <c r="B10">
        <v>7</v>
      </c>
      <c r="C10">
        <v>28</v>
      </c>
      <c r="D10">
        <v>44</v>
      </c>
      <c r="E10">
        <v>79</v>
      </c>
    </row>
    <row r="11" spans="1:5">
      <c r="A11" s="7" t="s">
        <v>2078</v>
      </c>
      <c r="B11">
        <v>4</v>
      </c>
      <c r="C11">
        <v>33</v>
      </c>
      <c r="D11">
        <v>49</v>
      </c>
      <c r="E11">
        <v>86</v>
      </c>
    </row>
    <row r="12" spans="1:5">
      <c r="A12" s="7" t="s">
        <v>2079</v>
      </c>
      <c r="B12">
        <v>1</v>
      </c>
      <c r="C12">
        <v>30</v>
      </c>
      <c r="D12">
        <v>46</v>
      </c>
      <c r="E12">
        <v>77</v>
      </c>
    </row>
    <row r="13" spans="1:5">
      <c r="A13" s="7" t="s">
        <v>2080</v>
      </c>
      <c r="B13">
        <v>3</v>
      </c>
      <c r="C13">
        <v>35</v>
      </c>
      <c r="D13">
        <v>46</v>
      </c>
      <c r="E13">
        <v>84</v>
      </c>
    </row>
    <row r="14" spans="1:5">
      <c r="A14" s="7" t="s">
        <v>2081</v>
      </c>
      <c r="B14">
        <v>3</v>
      </c>
      <c r="C14">
        <v>28</v>
      </c>
      <c r="D14">
        <v>55</v>
      </c>
      <c r="E14">
        <v>86</v>
      </c>
    </row>
    <row r="15" spans="1:5">
      <c r="A15" s="7" t="s">
        <v>2082</v>
      </c>
      <c r="B15">
        <v>4</v>
      </c>
      <c r="C15">
        <v>31</v>
      </c>
      <c r="D15">
        <v>58</v>
      </c>
      <c r="E15">
        <v>93</v>
      </c>
    </row>
    <row r="16" spans="1:5">
      <c r="A16" s="7" t="s">
        <v>2083</v>
      </c>
      <c r="B16">
        <v>8</v>
      </c>
      <c r="C16">
        <v>35</v>
      </c>
      <c r="D16">
        <v>41</v>
      </c>
      <c r="E16">
        <v>84</v>
      </c>
    </row>
    <row r="17" spans="1:5">
      <c r="A17" s="7" t="s">
        <v>2084</v>
      </c>
      <c r="B17">
        <v>5</v>
      </c>
      <c r="C17">
        <v>23</v>
      </c>
      <c r="D17">
        <v>45</v>
      </c>
      <c r="E17">
        <v>73</v>
      </c>
    </row>
    <row r="18" spans="1:5">
      <c r="A18" s="7" t="s">
        <v>2085</v>
      </c>
      <c r="B18">
        <v>6</v>
      </c>
      <c r="C18">
        <v>26</v>
      </c>
      <c r="D18">
        <v>45</v>
      </c>
      <c r="E18">
        <v>77</v>
      </c>
    </row>
    <row r="19" spans="1:5">
      <c r="A19" s="7" t="s">
        <v>2086</v>
      </c>
      <c r="B19">
        <v>3</v>
      </c>
      <c r="C19">
        <v>27</v>
      </c>
      <c r="D19">
        <v>45</v>
      </c>
      <c r="E19">
        <v>75</v>
      </c>
    </row>
    <row r="20" spans="1:5">
      <c r="A20" s="7" t="s">
        <v>2087</v>
      </c>
      <c r="B20">
        <v>7</v>
      </c>
      <c r="C20">
        <v>32</v>
      </c>
      <c r="D20">
        <v>42</v>
      </c>
      <c r="E20">
        <v>81</v>
      </c>
    </row>
    <row r="21" spans="1:5">
      <c r="A21" s="7" t="s">
        <v>2034</v>
      </c>
      <c r="B21">
        <v>57</v>
      </c>
      <c r="C21">
        <v>364</v>
      </c>
      <c r="D21">
        <v>565</v>
      </c>
      <c r="E21">
        <v>986</v>
      </c>
    </row>
    <row r="28" spans="1:5" ht="19">
      <c r="A28" s="8" t="s">
        <v>2091</v>
      </c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8A1F-3EC9-464D-83F4-CE3EB9741D23}">
  <sheetPr codeName="Sheet6"/>
  <dimension ref="A1:H15"/>
  <sheetViews>
    <sheetView workbookViewId="0">
      <selection activeCell="M17" sqref="M17"/>
    </sheetView>
  </sheetViews>
  <sheetFormatPr baseColWidth="10" defaultRowHeight="16"/>
  <cols>
    <col min="1" max="1" width="27.5" customWidth="1"/>
    <col min="2" max="2" width="17" bestFit="1" customWidth="1"/>
    <col min="3" max="3" width="13.33203125" bestFit="1" customWidth="1"/>
    <col min="4" max="4" width="16.33203125" bestFit="1" customWidth="1"/>
    <col min="5" max="5" width="13.33203125" customWidth="1"/>
    <col min="6" max="6" width="18.6640625" bestFit="1" customWidth="1"/>
    <col min="7" max="7" width="15.83203125" bestFit="1" customWidth="1"/>
    <col min="8" max="8" width="18.83203125" bestFit="1" customWidth="1"/>
  </cols>
  <sheetData>
    <row r="1" spans="1:8">
      <c r="A1" t="s">
        <v>2092</v>
      </c>
      <c r="B1" t="s">
        <v>2093</v>
      </c>
      <c r="C1" t="s">
        <v>2094</v>
      </c>
      <c r="D1" t="s">
        <v>2110</v>
      </c>
      <c r="E1" t="s">
        <v>2095</v>
      </c>
      <c r="F1" t="s">
        <v>2109</v>
      </c>
      <c r="G1" t="s">
        <v>2096</v>
      </c>
      <c r="H1" t="s">
        <v>2111</v>
      </c>
    </row>
    <row r="2" spans="1:8">
      <c r="A2" s="10" t="s">
        <v>2097</v>
      </c>
      <c r="B2">
        <f>COUNTIFS(Crowdfunding!$F:$F,"successful",Crowdfunding!$D:$D,"&lt;1000")</f>
        <v>30</v>
      </c>
      <c r="C2">
        <f>COUNTIFS(Crowdfunding!F:F,"failed",Crowdfunding!D:D,"&lt;1000")</f>
        <v>20</v>
      </c>
      <c r="D2">
        <f>COUNTIFS(Crowdfunding!$F:$F,"canceled",Crowdfunding!$D:$D,"&lt;1000")</f>
        <v>1</v>
      </c>
      <c r="E2">
        <f t="shared" ref="E2:E13" si="0">SUM(B2:D2)</f>
        <v>51</v>
      </c>
      <c r="F2" s="4">
        <f t="shared" ref="F2:F13" si="1">B2/E2</f>
        <v>0.58823529411764708</v>
      </c>
      <c r="G2" s="4">
        <f t="shared" ref="G2:G13" si="2">C2/E2</f>
        <v>0.39215686274509803</v>
      </c>
      <c r="H2" s="4">
        <f t="shared" ref="H2:H13" si="3">D2/E2</f>
        <v>1.9607843137254902E-2</v>
      </c>
    </row>
    <row r="3" spans="1:8">
      <c r="A3" s="11" t="s">
        <v>2098</v>
      </c>
      <c r="B3">
        <f>COUNTIFS(Crowdfunding!$F:$F,"successful",Crowdfunding!$D:$D,"&gt;=1000",Crowdfunding!$D:$D,"&lt;=4999")</f>
        <v>191</v>
      </c>
      <c r="C3">
        <f>COUNTIFS(Crowdfunding!$F:$F,"failed",Crowdfunding!$D:$D,"&gt;=1000",Crowdfunding!$D:$D,"&lt;=4999")</f>
        <v>38</v>
      </c>
      <c r="D3">
        <f>COUNTIFS(Crowdfunding!$F:$F,"canceled",Crowdfunding!$D:$D,"&gt;=1000",Crowdfunding!$D:$D,"&lt;=4999")</f>
        <v>2</v>
      </c>
      <c r="E3">
        <f t="shared" si="0"/>
        <v>231</v>
      </c>
      <c r="F3" s="4">
        <f t="shared" si="1"/>
        <v>0.82683982683982682</v>
      </c>
      <c r="G3" s="4">
        <f t="shared" si="2"/>
        <v>0.16450216450216451</v>
      </c>
      <c r="H3" s="4">
        <f t="shared" si="3"/>
        <v>8.658008658008658E-3</v>
      </c>
    </row>
    <row r="4" spans="1:8">
      <c r="A4" s="11" t="s">
        <v>2099</v>
      </c>
      <c r="B4">
        <f>COUNTIFS(Crowdfunding!$F:$F,"successful",Crowdfunding!$D:$D,"&gt;=5000",Crowdfunding!$D:$D,"&lt;=9999")</f>
        <v>164</v>
      </c>
      <c r="C4">
        <f>COUNTIFS(Crowdfunding!$F:$F,"failed",Crowdfunding!$D:$D,"&gt;=5000",Crowdfunding!$D:$D,"&lt;=9999")</f>
        <v>126</v>
      </c>
      <c r="D4">
        <f>COUNTIFS(Crowdfunding!$F:$F,"canceled",Crowdfunding!$D:$D,"&gt;=5000",Crowdfunding!$D:$D,"&lt;=9999")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>
      <c r="A5" s="11" t="s">
        <v>2100</v>
      </c>
      <c r="B5">
        <f>COUNTIFS(Crowdfunding!$F:$F,"successful",Crowdfunding!$D:$D,"&gt;=10000",Crowdfunding!$D:$D,"&lt;=14999")</f>
        <v>4</v>
      </c>
      <c r="C5">
        <f>COUNTIFS(Crowdfunding!$F:$F,"failed",Crowdfunding!$D:$D,"&gt;=10000",Crowdfunding!$D:$D,"&lt;=14999")</f>
        <v>5</v>
      </c>
      <c r="D5">
        <f>COUNTIFS(Crowdfunding!$F:$F,"canceled",Crowdfunding!$D:$D,"&gt;=10000",Crowdfunding!$D:$D,"&lt;=14999")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>
      <c r="A6" s="11" t="s">
        <v>2101</v>
      </c>
      <c r="B6">
        <f>COUNTIFS(Crowdfunding!$F:$F,"successful",Crowdfunding!$D:$D,"&gt;=15000",Crowdfunding!$D:$D,"&lt;=19999")</f>
        <v>10</v>
      </c>
      <c r="C6">
        <f>COUNTIFS(Crowdfunding!$F:$F,"failed",Crowdfunding!$D:$D,"&gt;=15000",Crowdfunding!$D:$D,"&lt;=19999")</f>
        <v>0</v>
      </c>
      <c r="D6">
        <f>COUNTIFS(Crowdfunding!$F:$F,"canceled",Crowdfunding!$D:$D,"&gt;=15000",Crowdfunding!$D:$D,"&lt;=19999")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>
      <c r="A7" s="11" t="s">
        <v>2102</v>
      </c>
      <c r="B7">
        <f>COUNTIFS(Crowdfunding!$F:$F,"successful",Crowdfunding!$D:$D,"&gt;=20000",Crowdfunding!$D:$D,"&lt;=24999")</f>
        <v>7</v>
      </c>
      <c r="C7">
        <f>COUNTIFS(Crowdfunding!$F:$F,"failed",Crowdfunding!$D:$D,"&gt;=20000",Crowdfunding!$D:$D,"&lt;=24999")</f>
        <v>0</v>
      </c>
      <c r="D7">
        <f>COUNTIFS(Crowdfunding!$F:$F,"canceled",Crowdfunding!$D:$D,"&gt;=20000",Crowdfunding!$D:$D,"&lt;=24999")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>
      <c r="A8" s="11" t="s">
        <v>2103</v>
      </c>
      <c r="B8">
        <f>COUNTIFS(Crowdfunding!$F:$F,"successful",Crowdfunding!$D:$D,"&gt;=25000",Crowdfunding!$D:$D,"&lt;=29999")</f>
        <v>11</v>
      </c>
      <c r="C8">
        <f>COUNTIFS(Crowdfunding!$F:$F,"failed",Crowdfunding!$D:$D,"&gt;=25000",Crowdfunding!$D:$D,"&lt;=29999")</f>
        <v>3</v>
      </c>
      <c r="D8">
        <f>COUNTIFS(Crowdfunding!$F:$F,"canceled",Crowdfunding!$D:$D,"&gt;=25000",Crowdfunding!$D:$D,"&lt;=29999")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>
      <c r="A9" s="11" t="s">
        <v>2104</v>
      </c>
      <c r="B9">
        <f>COUNTIFS(Crowdfunding!$F:$F,"successful",Crowdfunding!$D:$D,"&gt;=30000",Crowdfunding!$D:$D,"&lt;=34999")</f>
        <v>7</v>
      </c>
      <c r="C9">
        <f>COUNTIFS(Crowdfunding!$F:$F,"failed",Crowdfunding!$D:$D,"&gt;=30000",Crowdfunding!$D:$D,"&lt;=34999")</f>
        <v>0</v>
      </c>
      <c r="D9">
        <f>COUNTIFS(Crowdfunding!$F:$F,"canceled",Crowdfunding!$D:$D,"&gt;=30000",Crowdfunding!$D:$D,"&lt;=34999")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>
      <c r="A10" s="11" t="s">
        <v>2105</v>
      </c>
      <c r="B10">
        <f>COUNTIFS(Crowdfunding!$F:$F,"successful",Crowdfunding!$D:$D,"&gt;=35000",Crowdfunding!$D:$D,"&lt;=39999")</f>
        <v>8</v>
      </c>
      <c r="C10">
        <f>COUNTIFS(Crowdfunding!$F:$F,"failed",Crowdfunding!$D:$D,"&gt;=35000",Crowdfunding!$D:$D,"&lt;=39999")</f>
        <v>3</v>
      </c>
      <c r="D10">
        <f>COUNTIFS(Crowdfunding!$F:$F,"canceled",Crowdfunding!$D:$D,"&gt;=35000",Crowdfunding!$D:$D,"&lt;=39999")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>
      <c r="A11" s="11" t="s">
        <v>2106</v>
      </c>
      <c r="B11">
        <f>COUNTIFS(Crowdfunding!$F:$F,"successful",Crowdfunding!$D:$D,"&gt;=40000",Crowdfunding!$D:$D,"&lt;=44999")</f>
        <v>11</v>
      </c>
      <c r="C11">
        <f>COUNTIFS(Crowdfunding!$F:$F,"failed",Crowdfunding!$D:$D,"&gt;=40000",Crowdfunding!$D:$D,"&lt;=44999")</f>
        <v>3</v>
      </c>
      <c r="D11">
        <f>COUNTIFS(Crowdfunding!$F:$F,"canceled",Crowdfunding!$D:$D,"&gt;=40000",Crowdfunding!$D:$D,"&lt;=44999")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>
      <c r="A12" s="11" t="s">
        <v>2107</v>
      </c>
      <c r="B12">
        <f>COUNTIFS(Crowdfunding!$F:$F,"successful",Crowdfunding!$D:$D,"&gt;=45000",Crowdfunding!$D:$D,"&lt;=49999")</f>
        <v>8</v>
      </c>
      <c r="C12">
        <f>COUNTIFS(Crowdfunding!$F:$F,"failed",Crowdfunding!$D:$D,"&gt;=45000",Crowdfunding!$D:$D,"&lt;=49999")</f>
        <v>3</v>
      </c>
      <c r="D12">
        <f>COUNTIFS(Crowdfunding!$F:$F,"canceled",Crowdfunding!$D:$D,"&gt;=45000",Crowdfunding!$D:$D,"&lt;=49999")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>
      <c r="A13" s="11" t="s">
        <v>2108</v>
      </c>
      <c r="B13">
        <f>COUNTIFS(Crowdfunding!$F:$F,"successful",Crowdfunding!$D:$D,"&gt;=50000")</f>
        <v>114</v>
      </c>
      <c r="C13">
        <f>COUNTIFS(Crowdfunding!$F:$F,"failed",Crowdfunding!$D:$D,"&gt;=50000")</f>
        <v>163</v>
      </c>
      <c r="D13">
        <f>COUNTIFS(Crowdfunding!$F:$F,"canceled",Crowdfunding!$D:$D,"&gt;=50000")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5" spans="1:8">
      <c r="A15" s="11"/>
    </row>
  </sheetData>
  <autoFilter ref="A1:H15" xr:uid="{AE6A8A1F-3EC9-464D-83F4-CE3EB9741D23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AE16-B8AC-8A43-9ABB-A1B6382B42CA}">
  <dimension ref="A1:J566"/>
  <sheetViews>
    <sheetView tabSelected="1" workbookViewId="0">
      <selection activeCell="M32" sqref="M32"/>
    </sheetView>
  </sheetViews>
  <sheetFormatPr baseColWidth="10" defaultRowHeight="16"/>
  <cols>
    <col min="2" max="2" width="12.83203125" bestFit="1" customWidth="1"/>
    <col min="4" max="4" width="12.83203125" bestFit="1" customWidth="1"/>
    <col min="7" max="7" width="10.83203125" style="5"/>
  </cols>
  <sheetData>
    <row r="1" spans="1:10">
      <c r="A1" s="12" t="s">
        <v>4</v>
      </c>
      <c r="B1" s="12" t="s">
        <v>5</v>
      </c>
      <c r="C1" s="1" t="s">
        <v>4</v>
      </c>
      <c r="D1" s="1" t="s">
        <v>5</v>
      </c>
    </row>
    <row r="2" spans="1:10" ht="19">
      <c r="A2" t="s">
        <v>20</v>
      </c>
      <c r="B2">
        <v>158</v>
      </c>
      <c r="C2" t="s">
        <v>14</v>
      </c>
      <c r="D2">
        <v>0</v>
      </c>
      <c r="J2" s="15" t="s">
        <v>2120</v>
      </c>
    </row>
    <row r="3" spans="1:10">
      <c r="A3" t="s">
        <v>20</v>
      </c>
      <c r="B3">
        <v>1425</v>
      </c>
      <c r="C3" t="s">
        <v>14</v>
      </c>
      <c r="D3">
        <v>24</v>
      </c>
      <c r="F3" s="19" t="s">
        <v>2112</v>
      </c>
      <c r="G3" s="20"/>
    </row>
    <row r="4" spans="1:10">
      <c r="A4" t="s">
        <v>20</v>
      </c>
      <c r="B4">
        <v>174</v>
      </c>
      <c r="C4" t="s">
        <v>14</v>
      </c>
      <c r="D4">
        <v>53</v>
      </c>
      <c r="F4" s="13" t="s">
        <v>2113</v>
      </c>
      <c r="G4" s="21">
        <f>AVERAGE(B:B)</f>
        <v>851.14690265486729</v>
      </c>
      <c r="J4" t="s">
        <v>2126</v>
      </c>
    </row>
    <row r="5" spans="1:10">
      <c r="A5" t="s">
        <v>20</v>
      </c>
      <c r="B5">
        <v>227</v>
      </c>
      <c r="C5" t="s">
        <v>14</v>
      </c>
      <c r="D5">
        <v>18</v>
      </c>
      <c r="F5" s="13" t="s">
        <v>2114</v>
      </c>
      <c r="G5" s="21">
        <f>MEDIAN(B:B)</f>
        <v>201</v>
      </c>
      <c r="J5" t="s">
        <v>2129</v>
      </c>
    </row>
    <row r="6" spans="1:10">
      <c r="A6" t="s">
        <v>20</v>
      </c>
      <c r="B6">
        <v>220</v>
      </c>
      <c r="C6" t="s">
        <v>14</v>
      </c>
      <c r="D6">
        <v>44</v>
      </c>
      <c r="F6" s="13" t="s">
        <v>2115</v>
      </c>
      <c r="G6" s="21">
        <f>MIN(B:B)</f>
        <v>16</v>
      </c>
    </row>
    <row r="7" spans="1:10">
      <c r="A7" t="s">
        <v>20</v>
      </c>
      <c r="B7">
        <v>98</v>
      </c>
      <c r="C7" t="s">
        <v>14</v>
      </c>
      <c r="D7">
        <v>27</v>
      </c>
      <c r="F7" s="13" t="s">
        <v>2116</v>
      </c>
      <c r="G7" s="21">
        <f>MAX(B:B)</f>
        <v>7295</v>
      </c>
    </row>
    <row r="8" spans="1:10">
      <c r="A8" t="s">
        <v>20</v>
      </c>
      <c r="B8">
        <v>100</v>
      </c>
      <c r="C8" t="s">
        <v>14</v>
      </c>
      <c r="D8">
        <v>55</v>
      </c>
      <c r="F8" s="13" t="s">
        <v>2117</v>
      </c>
      <c r="G8" s="21">
        <f>VAR(B:B)</f>
        <v>1606216.5936295739</v>
      </c>
    </row>
    <row r="9" spans="1:10">
      <c r="A9" t="s">
        <v>20</v>
      </c>
      <c r="B9">
        <v>1249</v>
      </c>
      <c r="C9" t="s">
        <v>14</v>
      </c>
      <c r="D9">
        <v>200</v>
      </c>
      <c r="F9" s="14" t="s">
        <v>2118</v>
      </c>
      <c r="G9" s="22">
        <f>STDEV(B:B)</f>
        <v>1267.366006183523</v>
      </c>
    </row>
    <row r="10" spans="1:10">
      <c r="A10" t="s">
        <v>20</v>
      </c>
      <c r="B10">
        <v>1396</v>
      </c>
      <c r="C10" t="s">
        <v>14</v>
      </c>
      <c r="D10">
        <v>452</v>
      </c>
    </row>
    <row r="11" spans="1:10">
      <c r="A11" t="s">
        <v>20</v>
      </c>
      <c r="B11">
        <v>890</v>
      </c>
      <c r="C11" t="s">
        <v>14</v>
      </c>
      <c r="D11">
        <v>674</v>
      </c>
      <c r="F11" s="19" t="s">
        <v>2119</v>
      </c>
      <c r="G11" s="20"/>
    </row>
    <row r="12" spans="1:10">
      <c r="A12" t="s">
        <v>20</v>
      </c>
      <c r="B12">
        <v>142</v>
      </c>
      <c r="C12" t="s">
        <v>14</v>
      </c>
      <c r="D12">
        <v>558</v>
      </c>
      <c r="F12" s="13" t="s">
        <v>2113</v>
      </c>
      <c r="G12" s="21">
        <f>AVERAGE(D:D)</f>
        <v>585.61538461538464</v>
      </c>
      <c r="J12" t="s">
        <v>2127</v>
      </c>
    </row>
    <row r="13" spans="1:10">
      <c r="A13" t="s">
        <v>20</v>
      </c>
      <c r="B13">
        <v>2673</v>
      </c>
      <c r="C13" t="s">
        <v>14</v>
      </c>
      <c r="D13">
        <v>15</v>
      </c>
      <c r="F13" s="13" t="s">
        <v>2114</v>
      </c>
      <c r="G13" s="21">
        <f>MEDIAN(D:D)</f>
        <v>114.5</v>
      </c>
      <c r="J13" t="s">
        <v>2128</v>
      </c>
    </row>
    <row r="14" spans="1:10">
      <c r="A14" t="s">
        <v>20</v>
      </c>
      <c r="B14">
        <v>163</v>
      </c>
      <c r="C14" t="s">
        <v>14</v>
      </c>
      <c r="D14">
        <v>2307</v>
      </c>
      <c r="F14" s="13" t="s">
        <v>2115</v>
      </c>
      <c r="G14" s="21">
        <f>MIN(D:D)</f>
        <v>0</v>
      </c>
    </row>
    <row r="15" spans="1:10">
      <c r="A15" t="s">
        <v>20</v>
      </c>
      <c r="B15">
        <v>2220</v>
      </c>
      <c r="C15" t="s">
        <v>14</v>
      </c>
      <c r="D15">
        <v>88</v>
      </c>
      <c r="F15" s="13" t="s">
        <v>2116</v>
      </c>
      <c r="G15" s="21">
        <f>MAX(D:D)</f>
        <v>6080</v>
      </c>
    </row>
    <row r="16" spans="1:10">
      <c r="A16" t="s">
        <v>20</v>
      </c>
      <c r="B16">
        <v>1606</v>
      </c>
      <c r="C16" t="s">
        <v>14</v>
      </c>
      <c r="D16">
        <v>48</v>
      </c>
      <c r="F16" s="13" t="s">
        <v>2117</v>
      </c>
      <c r="G16" s="21">
        <f>VAR(D:D)</f>
        <v>924113.45496927318</v>
      </c>
    </row>
    <row r="17" spans="1:10">
      <c r="A17" t="s">
        <v>20</v>
      </c>
      <c r="B17">
        <v>129</v>
      </c>
      <c r="C17" t="s">
        <v>14</v>
      </c>
      <c r="D17">
        <v>1</v>
      </c>
      <c r="F17" s="14" t="s">
        <v>2118</v>
      </c>
      <c r="G17" s="22">
        <f>STDEV(D:D)</f>
        <v>961.30819978260524</v>
      </c>
    </row>
    <row r="18" spans="1:10">
      <c r="A18" t="s">
        <v>20</v>
      </c>
      <c r="B18">
        <v>226</v>
      </c>
      <c r="C18" t="s">
        <v>14</v>
      </c>
      <c r="D18">
        <v>1467</v>
      </c>
    </row>
    <row r="19" spans="1:10">
      <c r="A19" t="s">
        <v>20</v>
      </c>
      <c r="B19">
        <v>5419</v>
      </c>
      <c r="C19" t="s">
        <v>14</v>
      </c>
      <c r="D19">
        <v>75</v>
      </c>
    </row>
    <row r="20" spans="1:10">
      <c r="A20" t="s">
        <v>20</v>
      </c>
      <c r="B20">
        <v>165</v>
      </c>
      <c r="C20" t="s">
        <v>14</v>
      </c>
      <c r="D20">
        <v>120</v>
      </c>
    </row>
    <row r="21" spans="1:10" ht="19">
      <c r="A21" t="s">
        <v>20</v>
      </c>
      <c r="B21">
        <v>1965</v>
      </c>
      <c r="C21" t="s">
        <v>14</v>
      </c>
      <c r="D21">
        <v>2253</v>
      </c>
      <c r="J21" s="15" t="s">
        <v>2121</v>
      </c>
    </row>
    <row r="22" spans="1:10">
      <c r="A22" t="s">
        <v>20</v>
      </c>
      <c r="B22">
        <v>16</v>
      </c>
      <c r="C22" t="s">
        <v>14</v>
      </c>
      <c r="D22">
        <v>5</v>
      </c>
    </row>
    <row r="23" spans="1:10">
      <c r="A23" t="s">
        <v>20</v>
      </c>
      <c r="B23">
        <v>107</v>
      </c>
      <c r="C23" t="s">
        <v>14</v>
      </c>
      <c r="D23">
        <v>38</v>
      </c>
      <c r="J23" t="s">
        <v>2130</v>
      </c>
    </row>
    <row r="24" spans="1:10">
      <c r="A24" t="s">
        <v>20</v>
      </c>
      <c r="B24">
        <v>134</v>
      </c>
      <c r="C24" t="s">
        <v>14</v>
      </c>
      <c r="D24">
        <v>12</v>
      </c>
      <c r="J24" t="s">
        <v>2131</v>
      </c>
    </row>
    <row r="25" spans="1:10">
      <c r="A25" t="s">
        <v>20</v>
      </c>
      <c r="B25">
        <v>198</v>
      </c>
      <c r="C25" t="s">
        <v>14</v>
      </c>
      <c r="D25">
        <v>1684</v>
      </c>
    </row>
    <row r="26" spans="1:10">
      <c r="A26" t="s">
        <v>20</v>
      </c>
      <c r="B26">
        <v>111</v>
      </c>
      <c r="C26" t="s">
        <v>14</v>
      </c>
      <c r="D26">
        <v>56</v>
      </c>
    </row>
    <row r="27" spans="1:10">
      <c r="A27" t="s">
        <v>20</v>
      </c>
      <c r="B27">
        <v>222</v>
      </c>
      <c r="C27" t="s">
        <v>14</v>
      </c>
      <c r="D27">
        <v>838</v>
      </c>
    </row>
    <row r="28" spans="1:10">
      <c r="A28" t="s">
        <v>20</v>
      </c>
      <c r="B28">
        <v>6212</v>
      </c>
      <c r="C28" t="s">
        <v>14</v>
      </c>
      <c r="D28">
        <v>1000</v>
      </c>
    </row>
    <row r="29" spans="1:10">
      <c r="A29" t="s">
        <v>20</v>
      </c>
      <c r="B29">
        <v>98</v>
      </c>
      <c r="C29" t="s">
        <v>14</v>
      </c>
      <c r="D29">
        <v>1482</v>
      </c>
    </row>
    <row r="30" spans="1:10">
      <c r="A30" t="s">
        <v>20</v>
      </c>
      <c r="B30">
        <v>92</v>
      </c>
      <c r="C30" t="s">
        <v>14</v>
      </c>
      <c r="D30">
        <v>106</v>
      </c>
    </row>
    <row r="31" spans="1:10">
      <c r="A31" t="s">
        <v>20</v>
      </c>
      <c r="B31">
        <v>149</v>
      </c>
      <c r="C31" t="s">
        <v>14</v>
      </c>
      <c r="D31">
        <v>679</v>
      </c>
    </row>
    <row r="32" spans="1:10">
      <c r="A32" t="s">
        <v>20</v>
      </c>
      <c r="B32">
        <v>2431</v>
      </c>
      <c r="C32" t="s">
        <v>14</v>
      </c>
      <c r="D32">
        <v>1220</v>
      </c>
    </row>
    <row r="33" spans="1:4">
      <c r="A33" t="s">
        <v>20</v>
      </c>
      <c r="B33">
        <v>303</v>
      </c>
      <c r="C33" t="s">
        <v>14</v>
      </c>
      <c r="D33">
        <v>1</v>
      </c>
    </row>
    <row r="34" spans="1:4">
      <c r="A34" t="s">
        <v>20</v>
      </c>
      <c r="B34">
        <v>209</v>
      </c>
      <c r="C34" t="s">
        <v>14</v>
      </c>
      <c r="D34">
        <v>37</v>
      </c>
    </row>
    <row r="35" spans="1:4">
      <c r="A35" t="s">
        <v>20</v>
      </c>
      <c r="B35">
        <v>131</v>
      </c>
      <c r="C35" t="s">
        <v>14</v>
      </c>
      <c r="D35">
        <v>60</v>
      </c>
    </row>
    <row r="36" spans="1:4">
      <c r="A36" t="s">
        <v>20</v>
      </c>
      <c r="B36">
        <v>164</v>
      </c>
      <c r="C36" t="s">
        <v>14</v>
      </c>
      <c r="D36">
        <v>296</v>
      </c>
    </row>
    <row r="37" spans="1:4">
      <c r="A37" t="s">
        <v>20</v>
      </c>
      <c r="B37">
        <v>201</v>
      </c>
      <c r="C37" t="s">
        <v>14</v>
      </c>
      <c r="D37">
        <v>3304</v>
      </c>
    </row>
    <row r="38" spans="1:4">
      <c r="A38" t="s">
        <v>20</v>
      </c>
      <c r="B38">
        <v>211</v>
      </c>
      <c r="C38" t="s">
        <v>14</v>
      </c>
      <c r="D38">
        <v>73</v>
      </c>
    </row>
    <row r="39" spans="1:4">
      <c r="A39" t="s">
        <v>20</v>
      </c>
      <c r="B39">
        <v>128</v>
      </c>
      <c r="C39" t="s">
        <v>14</v>
      </c>
      <c r="D39">
        <v>3387</v>
      </c>
    </row>
    <row r="40" spans="1:4">
      <c r="A40" t="s">
        <v>20</v>
      </c>
      <c r="B40">
        <v>1600</v>
      </c>
      <c r="C40" t="s">
        <v>14</v>
      </c>
      <c r="D40">
        <v>662</v>
      </c>
    </row>
    <row r="41" spans="1:4">
      <c r="A41" t="s">
        <v>20</v>
      </c>
      <c r="B41">
        <v>249</v>
      </c>
      <c r="C41" t="s">
        <v>14</v>
      </c>
      <c r="D41">
        <v>774</v>
      </c>
    </row>
    <row r="42" spans="1:4">
      <c r="A42" t="s">
        <v>20</v>
      </c>
      <c r="B42">
        <v>236</v>
      </c>
      <c r="C42" t="s">
        <v>14</v>
      </c>
      <c r="D42">
        <v>672</v>
      </c>
    </row>
    <row r="43" spans="1:4">
      <c r="A43" t="s">
        <v>20</v>
      </c>
      <c r="B43">
        <v>4065</v>
      </c>
      <c r="C43" t="s">
        <v>14</v>
      </c>
      <c r="D43">
        <v>940</v>
      </c>
    </row>
    <row r="44" spans="1:4">
      <c r="A44" t="s">
        <v>20</v>
      </c>
      <c r="B44">
        <v>246</v>
      </c>
      <c r="C44" t="s">
        <v>14</v>
      </c>
      <c r="D44">
        <v>117</v>
      </c>
    </row>
    <row r="45" spans="1:4">
      <c r="A45" t="s">
        <v>20</v>
      </c>
      <c r="B45">
        <v>2475</v>
      </c>
      <c r="C45" t="s">
        <v>14</v>
      </c>
      <c r="D45">
        <v>115</v>
      </c>
    </row>
    <row r="46" spans="1:4">
      <c r="A46" t="s">
        <v>20</v>
      </c>
      <c r="B46">
        <v>76</v>
      </c>
      <c r="C46" t="s">
        <v>14</v>
      </c>
      <c r="D46">
        <v>326</v>
      </c>
    </row>
    <row r="47" spans="1:4">
      <c r="A47" t="s">
        <v>20</v>
      </c>
      <c r="B47">
        <v>54</v>
      </c>
      <c r="C47" t="s">
        <v>14</v>
      </c>
      <c r="D47">
        <v>1</v>
      </c>
    </row>
    <row r="48" spans="1:4">
      <c r="A48" t="s">
        <v>20</v>
      </c>
      <c r="B48">
        <v>88</v>
      </c>
      <c r="C48" t="s">
        <v>14</v>
      </c>
      <c r="D48">
        <v>1467</v>
      </c>
    </row>
    <row r="49" spans="1:4">
      <c r="A49" t="s">
        <v>20</v>
      </c>
      <c r="B49">
        <v>85</v>
      </c>
      <c r="C49" t="s">
        <v>14</v>
      </c>
      <c r="D49">
        <v>5681</v>
      </c>
    </row>
    <row r="50" spans="1:4">
      <c r="A50" t="s">
        <v>20</v>
      </c>
      <c r="B50">
        <v>170</v>
      </c>
      <c r="C50" t="s">
        <v>14</v>
      </c>
      <c r="D50">
        <v>1059</v>
      </c>
    </row>
    <row r="51" spans="1:4">
      <c r="A51" t="s">
        <v>20</v>
      </c>
      <c r="B51">
        <v>330</v>
      </c>
      <c r="C51" t="s">
        <v>14</v>
      </c>
      <c r="D51">
        <v>1194</v>
      </c>
    </row>
    <row r="52" spans="1:4">
      <c r="A52" t="s">
        <v>20</v>
      </c>
      <c r="B52">
        <v>127</v>
      </c>
      <c r="C52" t="s">
        <v>14</v>
      </c>
      <c r="D52">
        <v>30</v>
      </c>
    </row>
    <row r="53" spans="1:4">
      <c r="A53" t="s">
        <v>20</v>
      </c>
      <c r="B53">
        <v>411</v>
      </c>
      <c r="C53" t="s">
        <v>14</v>
      </c>
      <c r="D53">
        <v>75</v>
      </c>
    </row>
    <row r="54" spans="1:4">
      <c r="A54" t="s">
        <v>20</v>
      </c>
      <c r="B54">
        <v>180</v>
      </c>
      <c r="C54" t="s">
        <v>14</v>
      </c>
      <c r="D54">
        <v>955</v>
      </c>
    </row>
    <row r="55" spans="1:4">
      <c r="A55" t="s">
        <v>20</v>
      </c>
      <c r="B55">
        <v>374</v>
      </c>
      <c r="C55" t="s">
        <v>14</v>
      </c>
      <c r="D55">
        <v>67</v>
      </c>
    </row>
    <row r="56" spans="1:4">
      <c r="A56" t="s">
        <v>20</v>
      </c>
      <c r="B56">
        <v>71</v>
      </c>
      <c r="C56" t="s">
        <v>14</v>
      </c>
      <c r="D56">
        <v>5</v>
      </c>
    </row>
    <row r="57" spans="1:4">
      <c r="A57" t="s">
        <v>20</v>
      </c>
      <c r="B57">
        <v>203</v>
      </c>
      <c r="C57" t="s">
        <v>14</v>
      </c>
      <c r="D57">
        <v>26</v>
      </c>
    </row>
    <row r="58" spans="1:4">
      <c r="A58" t="s">
        <v>20</v>
      </c>
      <c r="B58">
        <v>113</v>
      </c>
      <c r="C58" t="s">
        <v>14</v>
      </c>
      <c r="D58">
        <v>1130</v>
      </c>
    </row>
    <row r="59" spans="1:4">
      <c r="A59" t="s">
        <v>20</v>
      </c>
      <c r="B59">
        <v>96</v>
      </c>
      <c r="C59" t="s">
        <v>14</v>
      </c>
      <c r="D59">
        <v>782</v>
      </c>
    </row>
    <row r="60" spans="1:4">
      <c r="A60" t="s">
        <v>20</v>
      </c>
      <c r="B60">
        <v>498</v>
      </c>
      <c r="C60" t="s">
        <v>14</v>
      </c>
      <c r="D60">
        <v>210</v>
      </c>
    </row>
    <row r="61" spans="1:4">
      <c r="A61" t="s">
        <v>20</v>
      </c>
      <c r="B61">
        <v>180</v>
      </c>
      <c r="C61" t="s">
        <v>14</v>
      </c>
      <c r="D61">
        <v>136</v>
      </c>
    </row>
    <row r="62" spans="1:4">
      <c r="A62" t="s">
        <v>20</v>
      </c>
      <c r="B62">
        <v>27</v>
      </c>
      <c r="C62" t="s">
        <v>14</v>
      </c>
      <c r="D62">
        <v>86</v>
      </c>
    </row>
    <row r="63" spans="1:4">
      <c r="A63" t="s">
        <v>20</v>
      </c>
      <c r="B63">
        <v>2331</v>
      </c>
      <c r="C63" t="s">
        <v>14</v>
      </c>
      <c r="D63">
        <v>19</v>
      </c>
    </row>
    <row r="64" spans="1:4">
      <c r="A64" t="s">
        <v>20</v>
      </c>
      <c r="B64">
        <v>113</v>
      </c>
      <c r="C64" t="s">
        <v>14</v>
      </c>
      <c r="D64">
        <v>886</v>
      </c>
    </row>
    <row r="65" spans="1:4">
      <c r="A65" t="s">
        <v>20</v>
      </c>
      <c r="B65">
        <v>164</v>
      </c>
      <c r="C65" t="s">
        <v>14</v>
      </c>
      <c r="D65">
        <v>35</v>
      </c>
    </row>
    <row r="66" spans="1:4">
      <c r="A66" t="s">
        <v>20</v>
      </c>
      <c r="B66">
        <v>164</v>
      </c>
      <c r="C66" t="s">
        <v>14</v>
      </c>
      <c r="D66">
        <v>24</v>
      </c>
    </row>
    <row r="67" spans="1:4">
      <c r="A67" t="s">
        <v>20</v>
      </c>
      <c r="B67">
        <v>336</v>
      </c>
      <c r="C67" t="s">
        <v>14</v>
      </c>
      <c r="D67">
        <v>86</v>
      </c>
    </row>
    <row r="68" spans="1:4">
      <c r="A68" t="s">
        <v>20</v>
      </c>
      <c r="B68">
        <v>1917</v>
      </c>
      <c r="C68" t="s">
        <v>14</v>
      </c>
      <c r="D68">
        <v>243</v>
      </c>
    </row>
    <row r="69" spans="1:4">
      <c r="A69" t="s">
        <v>20</v>
      </c>
      <c r="B69">
        <v>95</v>
      </c>
      <c r="C69" t="s">
        <v>14</v>
      </c>
      <c r="D69">
        <v>65</v>
      </c>
    </row>
    <row r="70" spans="1:4">
      <c r="A70" t="s">
        <v>20</v>
      </c>
      <c r="B70">
        <v>147</v>
      </c>
      <c r="C70" t="s">
        <v>14</v>
      </c>
      <c r="D70">
        <v>100</v>
      </c>
    </row>
    <row r="71" spans="1:4">
      <c r="A71" t="s">
        <v>20</v>
      </c>
      <c r="B71">
        <v>86</v>
      </c>
      <c r="C71" t="s">
        <v>14</v>
      </c>
      <c r="D71">
        <v>168</v>
      </c>
    </row>
    <row r="72" spans="1:4">
      <c r="A72" t="s">
        <v>20</v>
      </c>
      <c r="B72">
        <v>83</v>
      </c>
      <c r="C72" t="s">
        <v>14</v>
      </c>
      <c r="D72">
        <v>13</v>
      </c>
    </row>
    <row r="73" spans="1:4">
      <c r="A73" t="s">
        <v>20</v>
      </c>
      <c r="B73">
        <v>676</v>
      </c>
      <c r="C73" t="s">
        <v>14</v>
      </c>
      <c r="D73">
        <v>1</v>
      </c>
    </row>
    <row r="74" spans="1:4">
      <c r="A74" t="s">
        <v>20</v>
      </c>
      <c r="B74">
        <v>361</v>
      </c>
      <c r="C74" t="s">
        <v>14</v>
      </c>
      <c r="D74">
        <v>40</v>
      </c>
    </row>
    <row r="75" spans="1:4">
      <c r="A75" t="s">
        <v>20</v>
      </c>
      <c r="B75">
        <v>131</v>
      </c>
      <c r="C75" t="s">
        <v>14</v>
      </c>
      <c r="D75">
        <v>226</v>
      </c>
    </row>
    <row r="76" spans="1:4">
      <c r="A76" t="s">
        <v>20</v>
      </c>
      <c r="B76">
        <v>126</v>
      </c>
      <c r="C76" t="s">
        <v>14</v>
      </c>
      <c r="D76">
        <v>1625</v>
      </c>
    </row>
    <row r="77" spans="1:4">
      <c r="A77" t="s">
        <v>20</v>
      </c>
      <c r="B77">
        <v>275</v>
      </c>
      <c r="C77" t="s">
        <v>14</v>
      </c>
      <c r="D77">
        <v>143</v>
      </c>
    </row>
    <row r="78" spans="1:4">
      <c r="A78" t="s">
        <v>20</v>
      </c>
      <c r="B78">
        <v>67</v>
      </c>
      <c r="C78" t="s">
        <v>14</v>
      </c>
      <c r="D78">
        <v>934</v>
      </c>
    </row>
    <row r="79" spans="1:4">
      <c r="A79" t="s">
        <v>20</v>
      </c>
      <c r="B79">
        <v>154</v>
      </c>
      <c r="C79" t="s">
        <v>14</v>
      </c>
      <c r="D79">
        <v>17</v>
      </c>
    </row>
    <row r="80" spans="1:4">
      <c r="A80" t="s">
        <v>20</v>
      </c>
      <c r="B80">
        <v>1782</v>
      </c>
      <c r="C80" t="s">
        <v>14</v>
      </c>
      <c r="D80">
        <v>2179</v>
      </c>
    </row>
    <row r="81" spans="1:4">
      <c r="A81" t="s">
        <v>20</v>
      </c>
      <c r="B81">
        <v>903</v>
      </c>
      <c r="C81" t="s">
        <v>14</v>
      </c>
      <c r="D81">
        <v>931</v>
      </c>
    </row>
    <row r="82" spans="1:4">
      <c r="A82" t="s">
        <v>20</v>
      </c>
      <c r="B82">
        <v>94</v>
      </c>
      <c r="C82" t="s">
        <v>14</v>
      </c>
      <c r="D82">
        <v>92</v>
      </c>
    </row>
    <row r="83" spans="1:4">
      <c r="A83" t="s">
        <v>20</v>
      </c>
      <c r="B83">
        <v>180</v>
      </c>
      <c r="C83" t="s">
        <v>14</v>
      </c>
      <c r="D83">
        <v>57</v>
      </c>
    </row>
    <row r="84" spans="1:4">
      <c r="A84" t="s">
        <v>20</v>
      </c>
      <c r="B84">
        <v>533</v>
      </c>
      <c r="C84" t="s">
        <v>14</v>
      </c>
      <c r="D84">
        <v>41</v>
      </c>
    </row>
    <row r="85" spans="1:4">
      <c r="A85" t="s">
        <v>20</v>
      </c>
      <c r="B85">
        <v>2443</v>
      </c>
      <c r="C85" t="s">
        <v>14</v>
      </c>
      <c r="D85">
        <v>1</v>
      </c>
    </row>
    <row r="86" spans="1:4">
      <c r="A86" t="s">
        <v>20</v>
      </c>
      <c r="B86">
        <v>89</v>
      </c>
      <c r="C86" t="s">
        <v>14</v>
      </c>
      <c r="D86">
        <v>101</v>
      </c>
    </row>
    <row r="87" spans="1:4">
      <c r="A87" t="s">
        <v>20</v>
      </c>
      <c r="B87">
        <v>159</v>
      </c>
      <c r="C87" t="s">
        <v>14</v>
      </c>
      <c r="D87">
        <v>1335</v>
      </c>
    </row>
    <row r="88" spans="1:4">
      <c r="A88" t="s">
        <v>20</v>
      </c>
      <c r="B88">
        <v>50</v>
      </c>
      <c r="C88" t="s">
        <v>14</v>
      </c>
      <c r="D88">
        <v>15</v>
      </c>
    </row>
    <row r="89" spans="1:4">
      <c r="A89" t="s">
        <v>20</v>
      </c>
      <c r="B89">
        <v>186</v>
      </c>
      <c r="C89" t="s">
        <v>14</v>
      </c>
      <c r="D89">
        <v>454</v>
      </c>
    </row>
    <row r="90" spans="1:4">
      <c r="A90" t="s">
        <v>20</v>
      </c>
      <c r="B90">
        <v>1071</v>
      </c>
      <c r="C90" t="s">
        <v>14</v>
      </c>
      <c r="D90">
        <v>3182</v>
      </c>
    </row>
    <row r="91" spans="1:4">
      <c r="A91" t="s">
        <v>20</v>
      </c>
      <c r="B91">
        <v>117</v>
      </c>
      <c r="C91" t="s">
        <v>14</v>
      </c>
      <c r="D91">
        <v>15</v>
      </c>
    </row>
    <row r="92" spans="1:4">
      <c r="A92" t="s">
        <v>20</v>
      </c>
      <c r="B92">
        <v>70</v>
      </c>
      <c r="C92" t="s">
        <v>14</v>
      </c>
      <c r="D92">
        <v>133</v>
      </c>
    </row>
    <row r="93" spans="1:4">
      <c r="A93" t="s">
        <v>20</v>
      </c>
      <c r="B93">
        <v>135</v>
      </c>
      <c r="C93" t="s">
        <v>14</v>
      </c>
      <c r="D93">
        <v>2062</v>
      </c>
    </row>
    <row r="94" spans="1:4">
      <c r="A94" t="s">
        <v>20</v>
      </c>
      <c r="B94">
        <v>768</v>
      </c>
      <c r="C94" t="s">
        <v>14</v>
      </c>
      <c r="D94">
        <v>29</v>
      </c>
    </row>
    <row r="95" spans="1:4">
      <c r="A95" t="s">
        <v>20</v>
      </c>
      <c r="B95">
        <v>199</v>
      </c>
      <c r="C95" t="s">
        <v>14</v>
      </c>
      <c r="D95">
        <v>132</v>
      </c>
    </row>
    <row r="96" spans="1:4">
      <c r="A96" t="s">
        <v>20</v>
      </c>
      <c r="B96">
        <v>107</v>
      </c>
      <c r="C96" t="s">
        <v>14</v>
      </c>
      <c r="D96">
        <v>137</v>
      </c>
    </row>
    <row r="97" spans="1:4">
      <c r="A97" t="s">
        <v>20</v>
      </c>
      <c r="B97">
        <v>195</v>
      </c>
      <c r="C97" t="s">
        <v>14</v>
      </c>
      <c r="D97">
        <v>908</v>
      </c>
    </row>
    <row r="98" spans="1:4">
      <c r="A98" t="s">
        <v>20</v>
      </c>
      <c r="B98">
        <v>3376</v>
      </c>
      <c r="C98" t="s">
        <v>14</v>
      </c>
      <c r="D98">
        <v>10</v>
      </c>
    </row>
    <row r="99" spans="1:4">
      <c r="A99" t="s">
        <v>20</v>
      </c>
      <c r="B99">
        <v>41</v>
      </c>
      <c r="C99" t="s">
        <v>14</v>
      </c>
      <c r="D99">
        <v>1910</v>
      </c>
    </row>
    <row r="100" spans="1:4">
      <c r="A100" t="s">
        <v>20</v>
      </c>
      <c r="B100">
        <v>1821</v>
      </c>
      <c r="C100" t="s">
        <v>14</v>
      </c>
      <c r="D100">
        <v>38</v>
      </c>
    </row>
    <row r="101" spans="1:4">
      <c r="A101" t="s">
        <v>20</v>
      </c>
      <c r="B101">
        <v>164</v>
      </c>
      <c r="C101" t="s">
        <v>14</v>
      </c>
      <c r="D101">
        <v>104</v>
      </c>
    </row>
    <row r="102" spans="1:4">
      <c r="A102" t="s">
        <v>20</v>
      </c>
      <c r="B102">
        <v>157</v>
      </c>
      <c r="C102" t="s">
        <v>14</v>
      </c>
      <c r="D102">
        <v>49</v>
      </c>
    </row>
    <row r="103" spans="1:4">
      <c r="A103" t="s">
        <v>20</v>
      </c>
      <c r="B103">
        <v>246</v>
      </c>
      <c r="C103" t="s">
        <v>14</v>
      </c>
      <c r="D103">
        <v>1</v>
      </c>
    </row>
    <row r="104" spans="1:4">
      <c r="A104" t="s">
        <v>20</v>
      </c>
      <c r="B104">
        <v>1396</v>
      </c>
      <c r="C104" t="s">
        <v>14</v>
      </c>
      <c r="D104">
        <v>245</v>
      </c>
    </row>
    <row r="105" spans="1:4">
      <c r="A105" t="s">
        <v>20</v>
      </c>
      <c r="B105">
        <v>2506</v>
      </c>
      <c r="C105" t="s">
        <v>14</v>
      </c>
      <c r="D105">
        <v>32</v>
      </c>
    </row>
    <row r="106" spans="1:4">
      <c r="A106" t="s">
        <v>20</v>
      </c>
      <c r="B106">
        <v>244</v>
      </c>
      <c r="C106" t="s">
        <v>14</v>
      </c>
      <c r="D106">
        <v>7</v>
      </c>
    </row>
    <row r="107" spans="1:4">
      <c r="A107" t="s">
        <v>20</v>
      </c>
      <c r="B107">
        <v>146</v>
      </c>
      <c r="C107" t="s">
        <v>14</v>
      </c>
      <c r="D107">
        <v>803</v>
      </c>
    </row>
    <row r="108" spans="1:4">
      <c r="A108" t="s">
        <v>20</v>
      </c>
      <c r="B108">
        <v>1267</v>
      </c>
      <c r="C108" t="s">
        <v>14</v>
      </c>
      <c r="D108">
        <v>16</v>
      </c>
    </row>
    <row r="109" spans="1:4">
      <c r="A109" t="s">
        <v>20</v>
      </c>
      <c r="B109">
        <v>1561</v>
      </c>
      <c r="C109" t="s">
        <v>14</v>
      </c>
      <c r="D109">
        <v>31</v>
      </c>
    </row>
    <row r="110" spans="1:4">
      <c r="A110" t="s">
        <v>20</v>
      </c>
      <c r="B110">
        <v>48</v>
      </c>
      <c r="C110" t="s">
        <v>14</v>
      </c>
      <c r="D110">
        <v>108</v>
      </c>
    </row>
    <row r="111" spans="1:4">
      <c r="A111" t="s">
        <v>20</v>
      </c>
      <c r="B111">
        <v>2739</v>
      </c>
      <c r="C111" t="s">
        <v>14</v>
      </c>
      <c r="D111">
        <v>30</v>
      </c>
    </row>
    <row r="112" spans="1:4">
      <c r="A112" t="s">
        <v>20</v>
      </c>
      <c r="B112">
        <v>3537</v>
      </c>
      <c r="C112" t="s">
        <v>14</v>
      </c>
      <c r="D112">
        <v>17</v>
      </c>
    </row>
    <row r="113" spans="1:4">
      <c r="A113" t="s">
        <v>20</v>
      </c>
      <c r="B113">
        <v>2107</v>
      </c>
      <c r="C113" t="s">
        <v>14</v>
      </c>
      <c r="D113">
        <v>80</v>
      </c>
    </row>
    <row r="114" spans="1:4">
      <c r="A114" t="s">
        <v>20</v>
      </c>
      <c r="B114">
        <v>3318</v>
      </c>
      <c r="C114" t="s">
        <v>14</v>
      </c>
      <c r="D114">
        <v>2468</v>
      </c>
    </row>
    <row r="115" spans="1:4">
      <c r="A115" t="s">
        <v>20</v>
      </c>
      <c r="B115">
        <v>340</v>
      </c>
      <c r="C115" t="s">
        <v>14</v>
      </c>
      <c r="D115">
        <v>26</v>
      </c>
    </row>
    <row r="116" spans="1:4">
      <c r="A116" t="s">
        <v>20</v>
      </c>
      <c r="B116">
        <v>1442</v>
      </c>
      <c r="C116" t="s">
        <v>14</v>
      </c>
      <c r="D116">
        <v>73</v>
      </c>
    </row>
    <row r="117" spans="1:4">
      <c r="A117" t="s">
        <v>20</v>
      </c>
      <c r="B117">
        <v>126</v>
      </c>
      <c r="C117" t="s">
        <v>14</v>
      </c>
      <c r="D117">
        <v>128</v>
      </c>
    </row>
    <row r="118" spans="1:4">
      <c r="A118" t="s">
        <v>20</v>
      </c>
      <c r="B118">
        <v>524</v>
      </c>
      <c r="C118" t="s">
        <v>14</v>
      </c>
      <c r="D118">
        <v>33</v>
      </c>
    </row>
    <row r="119" spans="1:4">
      <c r="A119" t="s">
        <v>20</v>
      </c>
      <c r="B119">
        <v>1989</v>
      </c>
      <c r="C119" t="s">
        <v>14</v>
      </c>
      <c r="D119">
        <v>1072</v>
      </c>
    </row>
    <row r="120" spans="1:4">
      <c r="A120" t="s">
        <v>20</v>
      </c>
      <c r="B120">
        <v>157</v>
      </c>
      <c r="C120" t="s">
        <v>14</v>
      </c>
      <c r="D120">
        <v>393</v>
      </c>
    </row>
    <row r="121" spans="1:4">
      <c r="A121" t="s">
        <v>20</v>
      </c>
      <c r="B121">
        <v>4498</v>
      </c>
      <c r="C121" t="s">
        <v>14</v>
      </c>
      <c r="D121">
        <v>1257</v>
      </c>
    </row>
    <row r="122" spans="1:4">
      <c r="A122" t="s">
        <v>20</v>
      </c>
      <c r="B122">
        <v>80</v>
      </c>
      <c r="C122" t="s">
        <v>14</v>
      </c>
      <c r="D122">
        <v>328</v>
      </c>
    </row>
    <row r="123" spans="1:4">
      <c r="A123" t="s">
        <v>20</v>
      </c>
      <c r="B123">
        <v>43</v>
      </c>
      <c r="C123" t="s">
        <v>14</v>
      </c>
      <c r="D123">
        <v>147</v>
      </c>
    </row>
    <row r="124" spans="1:4">
      <c r="A124" t="s">
        <v>20</v>
      </c>
      <c r="B124">
        <v>2053</v>
      </c>
      <c r="C124" t="s">
        <v>14</v>
      </c>
      <c r="D124">
        <v>830</v>
      </c>
    </row>
    <row r="125" spans="1:4">
      <c r="A125" t="s">
        <v>20</v>
      </c>
      <c r="B125">
        <v>168</v>
      </c>
      <c r="C125" t="s">
        <v>14</v>
      </c>
      <c r="D125">
        <v>331</v>
      </c>
    </row>
    <row r="126" spans="1:4">
      <c r="A126" t="s">
        <v>20</v>
      </c>
      <c r="B126">
        <v>4289</v>
      </c>
      <c r="C126" t="s">
        <v>14</v>
      </c>
      <c r="D126">
        <v>25</v>
      </c>
    </row>
    <row r="127" spans="1:4">
      <c r="A127" t="s">
        <v>20</v>
      </c>
      <c r="B127">
        <v>165</v>
      </c>
      <c r="C127" t="s">
        <v>14</v>
      </c>
      <c r="D127">
        <v>3483</v>
      </c>
    </row>
    <row r="128" spans="1:4">
      <c r="A128" t="s">
        <v>20</v>
      </c>
      <c r="B128">
        <v>1815</v>
      </c>
      <c r="C128" t="s">
        <v>14</v>
      </c>
      <c r="D128">
        <v>923</v>
      </c>
    </row>
    <row r="129" spans="1:4">
      <c r="A129" t="s">
        <v>20</v>
      </c>
      <c r="B129">
        <v>397</v>
      </c>
      <c r="C129" t="s">
        <v>14</v>
      </c>
      <c r="D129">
        <v>1</v>
      </c>
    </row>
    <row r="130" spans="1:4">
      <c r="A130" t="s">
        <v>20</v>
      </c>
      <c r="B130">
        <v>1539</v>
      </c>
      <c r="C130" t="s">
        <v>14</v>
      </c>
      <c r="D130">
        <v>33</v>
      </c>
    </row>
    <row r="131" spans="1:4">
      <c r="A131" t="s">
        <v>20</v>
      </c>
      <c r="B131">
        <v>138</v>
      </c>
      <c r="C131" t="s">
        <v>14</v>
      </c>
      <c r="D131">
        <v>40</v>
      </c>
    </row>
    <row r="132" spans="1:4">
      <c r="A132" t="s">
        <v>20</v>
      </c>
      <c r="B132">
        <v>3594</v>
      </c>
      <c r="C132" t="s">
        <v>14</v>
      </c>
      <c r="D132">
        <v>23</v>
      </c>
    </row>
    <row r="133" spans="1:4">
      <c r="A133" t="s">
        <v>20</v>
      </c>
      <c r="B133">
        <v>5880</v>
      </c>
      <c r="C133" t="s">
        <v>14</v>
      </c>
      <c r="D133">
        <v>75</v>
      </c>
    </row>
    <row r="134" spans="1:4">
      <c r="A134" t="s">
        <v>20</v>
      </c>
      <c r="B134">
        <v>112</v>
      </c>
      <c r="C134" t="s">
        <v>14</v>
      </c>
      <c r="D134">
        <v>2176</v>
      </c>
    </row>
    <row r="135" spans="1:4">
      <c r="A135" t="s">
        <v>20</v>
      </c>
      <c r="B135">
        <v>943</v>
      </c>
      <c r="C135" t="s">
        <v>14</v>
      </c>
      <c r="D135">
        <v>441</v>
      </c>
    </row>
    <row r="136" spans="1:4">
      <c r="A136" t="s">
        <v>20</v>
      </c>
      <c r="B136">
        <v>2468</v>
      </c>
      <c r="C136" t="s">
        <v>14</v>
      </c>
      <c r="D136">
        <v>25</v>
      </c>
    </row>
    <row r="137" spans="1:4">
      <c r="A137" t="s">
        <v>20</v>
      </c>
      <c r="B137">
        <v>2551</v>
      </c>
      <c r="C137" t="s">
        <v>14</v>
      </c>
      <c r="D137">
        <v>127</v>
      </c>
    </row>
    <row r="138" spans="1:4">
      <c r="A138" t="s">
        <v>20</v>
      </c>
      <c r="B138">
        <v>101</v>
      </c>
      <c r="C138" t="s">
        <v>14</v>
      </c>
      <c r="D138">
        <v>355</v>
      </c>
    </row>
    <row r="139" spans="1:4">
      <c r="A139" t="s">
        <v>20</v>
      </c>
      <c r="B139">
        <v>92</v>
      </c>
      <c r="C139" t="s">
        <v>14</v>
      </c>
      <c r="D139">
        <v>44</v>
      </c>
    </row>
    <row r="140" spans="1:4">
      <c r="A140" t="s">
        <v>20</v>
      </c>
      <c r="B140">
        <v>62</v>
      </c>
      <c r="C140" t="s">
        <v>14</v>
      </c>
      <c r="D140">
        <v>67</v>
      </c>
    </row>
    <row r="141" spans="1:4">
      <c r="A141" t="s">
        <v>20</v>
      </c>
      <c r="B141">
        <v>149</v>
      </c>
      <c r="C141" t="s">
        <v>14</v>
      </c>
      <c r="D141">
        <v>1068</v>
      </c>
    </row>
    <row r="142" spans="1:4">
      <c r="A142" t="s">
        <v>20</v>
      </c>
      <c r="B142">
        <v>329</v>
      </c>
      <c r="C142" t="s">
        <v>14</v>
      </c>
      <c r="D142">
        <v>424</v>
      </c>
    </row>
    <row r="143" spans="1:4">
      <c r="A143" t="s">
        <v>20</v>
      </c>
      <c r="B143">
        <v>97</v>
      </c>
      <c r="C143" t="s">
        <v>14</v>
      </c>
      <c r="D143">
        <v>151</v>
      </c>
    </row>
    <row r="144" spans="1:4">
      <c r="A144" t="s">
        <v>20</v>
      </c>
      <c r="B144">
        <v>1784</v>
      </c>
      <c r="C144" t="s">
        <v>14</v>
      </c>
      <c r="D144">
        <v>1608</v>
      </c>
    </row>
    <row r="145" spans="1:4">
      <c r="A145" t="s">
        <v>20</v>
      </c>
      <c r="B145">
        <v>1684</v>
      </c>
      <c r="C145" t="s">
        <v>14</v>
      </c>
      <c r="D145">
        <v>941</v>
      </c>
    </row>
    <row r="146" spans="1:4">
      <c r="A146" t="s">
        <v>20</v>
      </c>
      <c r="B146">
        <v>250</v>
      </c>
      <c r="C146" t="s">
        <v>14</v>
      </c>
      <c r="D146">
        <v>1</v>
      </c>
    </row>
    <row r="147" spans="1:4">
      <c r="A147" t="s">
        <v>20</v>
      </c>
      <c r="B147">
        <v>238</v>
      </c>
      <c r="C147" t="s">
        <v>14</v>
      </c>
      <c r="D147">
        <v>40</v>
      </c>
    </row>
    <row r="148" spans="1:4">
      <c r="A148" t="s">
        <v>20</v>
      </c>
      <c r="B148">
        <v>53</v>
      </c>
      <c r="C148" t="s">
        <v>14</v>
      </c>
      <c r="D148">
        <v>3015</v>
      </c>
    </row>
    <row r="149" spans="1:4">
      <c r="A149" t="s">
        <v>20</v>
      </c>
      <c r="B149">
        <v>214</v>
      </c>
      <c r="C149" t="s">
        <v>14</v>
      </c>
      <c r="D149">
        <v>435</v>
      </c>
    </row>
    <row r="150" spans="1:4">
      <c r="A150" t="s">
        <v>20</v>
      </c>
      <c r="B150">
        <v>222</v>
      </c>
      <c r="C150" t="s">
        <v>14</v>
      </c>
      <c r="D150">
        <v>714</v>
      </c>
    </row>
    <row r="151" spans="1:4">
      <c r="A151" t="s">
        <v>20</v>
      </c>
      <c r="B151">
        <v>1884</v>
      </c>
      <c r="C151" t="s">
        <v>14</v>
      </c>
      <c r="D151">
        <v>5497</v>
      </c>
    </row>
    <row r="152" spans="1:4">
      <c r="A152" t="s">
        <v>20</v>
      </c>
      <c r="B152">
        <v>218</v>
      </c>
      <c r="C152" t="s">
        <v>14</v>
      </c>
      <c r="D152">
        <v>418</v>
      </c>
    </row>
    <row r="153" spans="1:4">
      <c r="A153" t="s">
        <v>20</v>
      </c>
      <c r="B153">
        <v>6465</v>
      </c>
      <c r="C153" t="s">
        <v>14</v>
      </c>
      <c r="D153">
        <v>1439</v>
      </c>
    </row>
    <row r="154" spans="1:4">
      <c r="A154" t="s">
        <v>20</v>
      </c>
      <c r="B154">
        <v>59</v>
      </c>
      <c r="C154" t="s">
        <v>14</v>
      </c>
      <c r="D154">
        <v>15</v>
      </c>
    </row>
    <row r="155" spans="1:4">
      <c r="A155" t="s">
        <v>20</v>
      </c>
      <c r="B155">
        <v>88</v>
      </c>
      <c r="C155" t="s">
        <v>14</v>
      </c>
      <c r="D155">
        <v>1999</v>
      </c>
    </row>
    <row r="156" spans="1:4">
      <c r="A156" t="s">
        <v>20</v>
      </c>
      <c r="B156">
        <v>1697</v>
      </c>
      <c r="C156" t="s">
        <v>14</v>
      </c>
      <c r="D156">
        <v>118</v>
      </c>
    </row>
    <row r="157" spans="1:4">
      <c r="A157" t="s">
        <v>20</v>
      </c>
      <c r="B157">
        <v>92</v>
      </c>
      <c r="C157" t="s">
        <v>14</v>
      </c>
      <c r="D157">
        <v>162</v>
      </c>
    </row>
    <row r="158" spans="1:4">
      <c r="A158" t="s">
        <v>20</v>
      </c>
      <c r="B158">
        <v>186</v>
      </c>
      <c r="C158" t="s">
        <v>14</v>
      </c>
      <c r="D158">
        <v>83</v>
      </c>
    </row>
    <row r="159" spans="1:4">
      <c r="A159" t="s">
        <v>20</v>
      </c>
      <c r="B159">
        <v>138</v>
      </c>
      <c r="C159" t="s">
        <v>14</v>
      </c>
      <c r="D159">
        <v>747</v>
      </c>
    </row>
    <row r="160" spans="1:4">
      <c r="A160" t="s">
        <v>20</v>
      </c>
      <c r="B160">
        <v>261</v>
      </c>
      <c r="C160" t="s">
        <v>14</v>
      </c>
      <c r="D160">
        <v>84</v>
      </c>
    </row>
    <row r="161" spans="1:4">
      <c r="A161" t="s">
        <v>20</v>
      </c>
      <c r="B161">
        <v>107</v>
      </c>
      <c r="C161" t="s">
        <v>14</v>
      </c>
      <c r="D161">
        <v>91</v>
      </c>
    </row>
    <row r="162" spans="1:4">
      <c r="A162" t="s">
        <v>20</v>
      </c>
      <c r="B162">
        <v>199</v>
      </c>
      <c r="C162" t="s">
        <v>14</v>
      </c>
      <c r="D162">
        <v>792</v>
      </c>
    </row>
    <row r="163" spans="1:4">
      <c r="A163" t="s">
        <v>20</v>
      </c>
      <c r="B163">
        <v>5512</v>
      </c>
      <c r="C163" t="s">
        <v>14</v>
      </c>
      <c r="D163">
        <v>32</v>
      </c>
    </row>
    <row r="164" spans="1:4">
      <c r="A164" t="s">
        <v>20</v>
      </c>
      <c r="B164">
        <v>86</v>
      </c>
      <c r="C164" t="s">
        <v>14</v>
      </c>
      <c r="D164">
        <v>186</v>
      </c>
    </row>
    <row r="165" spans="1:4">
      <c r="A165" t="s">
        <v>20</v>
      </c>
      <c r="B165">
        <v>2768</v>
      </c>
      <c r="C165" t="s">
        <v>14</v>
      </c>
      <c r="D165">
        <v>605</v>
      </c>
    </row>
    <row r="166" spans="1:4">
      <c r="A166" t="s">
        <v>20</v>
      </c>
      <c r="B166">
        <v>48</v>
      </c>
      <c r="C166" t="s">
        <v>14</v>
      </c>
      <c r="D166">
        <v>1</v>
      </c>
    </row>
    <row r="167" spans="1:4">
      <c r="A167" t="s">
        <v>20</v>
      </c>
      <c r="B167">
        <v>87</v>
      </c>
      <c r="C167" t="s">
        <v>14</v>
      </c>
      <c r="D167">
        <v>31</v>
      </c>
    </row>
    <row r="168" spans="1:4">
      <c r="A168" t="s">
        <v>20</v>
      </c>
      <c r="B168">
        <v>1894</v>
      </c>
      <c r="C168" t="s">
        <v>14</v>
      </c>
      <c r="D168">
        <v>1181</v>
      </c>
    </row>
    <row r="169" spans="1:4">
      <c r="A169" t="s">
        <v>20</v>
      </c>
      <c r="B169">
        <v>282</v>
      </c>
      <c r="C169" t="s">
        <v>14</v>
      </c>
      <c r="D169">
        <v>39</v>
      </c>
    </row>
    <row r="170" spans="1:4">
      <c r="A170" t="s">
        <v>20</v>
      </c>
      <c r="B170">
        <v>116</v>
      </c>
      <c r="C170" t="s">
        <v>14</v>
      </c>
      <c r="D170">
        <v>46</v>
      </c>
    </row>
    <row r="171" spans="1:4">
      <c r="A171" t="s">
        <v>20</v>
      </c>
      <c r="B171">
        <v>83</v>
      </c>
      <c r="C171" t="s">
        <v>14</v>
      </c>
      <c r="D171">
        <v>105</v>
      </c>
    </row>
    <row r="172" spans="1:4">
      <c r="A172" t="s">
        <v>20</v>
      </c>
      <c r="B172">
        <v>91</v>
      </c>
      <c r="C172" t="s">
        <v>14</v>
      </c>
      <c r="D172">
        <v>535</v>
      </c>
    </row>
    <row r="173" spans="1:4">
      <c r="A173" t="s">
        <v>20</v>
      </c>
      <c r="B173">
        <v>546</v>
      </c>
      <c r="C173" t="s">
        <v>14</v>
      </c>
      <c r="D173">
        <v>16</v>
      </c>
    </row>
    <row r="174" spans="1:4">
      <c r="A174" t="s">
        <v>20</v>
      </c>
      <c r="B174">
        <v>393</v>
      </c>
      <c r="C174" t="s">
        <v>14</v>
      </c>
      <c r="D174">
        <v>575</v>
      </c>
    </row>
    <row r="175" spans="1:4">
      <c r="A175" t="s">
        <v>20</v>
      </c>
      <c r="B175">
        <v>133</v>
      </c>
      <c r="C175" t="s">
        <v>14</v>
      </c>
      <c r="D175">
        <v>1120</v>
      </c>
    </row>
    <row r="176" spans="1:4">
      <c r="A176" t="s">
        <v>20</v>
      </c>
      <c r="B176">
        <v>254</v>
      </c>
      <c r="C176" t="s">
        <v>14</v>
      </c>
      <c r="D176">
        <v>113</v>
      </c>
    </row>
    <row r="177" spans="1:4">
      <c r="A177" t="s">
        <v>20</v>
      </c>
      <c r="B177">
        <v>176</v>
      </c>
      <c r="C177" t="s">
        <v>14</v>
      </c>
      <c r="D177">
        <v>1538</v>
      </c>
    </row>
    <row r="178" spans="1:4">
      <c r="A178" t="s">
        <v>20</v>
      </c>
      <c r="B178">
        <v>337</v>
      </c>
      <c r="C178" t="s">
        <v>14</v>
      </c>
      <c r="D178">
        <v>9</v>
      </c>
    </row>
    <row r="179" spans="1:4">
      <c r="A179" t="s">
        <v>20</v>
      </c>
      <c r="B179">
        <v>107</v>
      </c>
      <c r="C179" t="s">
        <v>14</v>
      </c>
      <c r="D179">
        <v>554</v>
      </c>
    </row>
    <row r="180" spans="1:4">
      <c r="A180" t="s">
        <v>20</v>
      </c>
      <c r="B180">
        <v>183</v>
      </c>
      <c r="C180" t="s">
        <v>14</v>
      </c>
      <c r="D180">
        <v>648</v>
      </c>
    </row>
    <row r="181" spans="1:4">
      <c r="A181" t="s">
        <v>20</v>
      </c>
      <c r="B181">
        <v>72</v>
      </c>
      <c r="C181" t="s">
        <v>14</v>
      </c>
      <c r="D181">
        <v>21</v>
      </c>
    </row>
    <row r="182" spans="1:4">
      <c r="A182" t="s">
        <v>20</v>
      </c>
      <c r="B182">
        <v>295</v>
      </c>
      <c r="C182" t="s">
        <v>14</v>
      </c>
      <c r="D182">
        <v>54</v>
      </c>
    </row>
    <row r="183" spans="1:4">
      <c r="A183" t="s">
        <v>20</v>
      </c>
      <c r="B183">
        <v>142</v>
      </c>
      <c r="C183" t="s">
        <v>14</v>
      </c>
      <c r="D183">
        <v>120</v>
      </c>
    </row>
    <row r="184" spans="1:4">
      <c r="A184" t="s">
        <v>20</v>
      </c>
      <c r="B184">
        <v>85</v>
      </c>
      <c r="C184" t="s">
        <v>14</v>
      </c>
      <c r="D184">
        <v>579</v>
      </c>
    </row>
    <row r="185" spans="1:4">
      <c r="A185" t="s">
        <v>20</v>
      </c>
      <c r="B185">
        <v>659</v>
      </c>
      <c r="C185" t="s">
        <v>14</v>
      </c>
      <c r="D185">
        <v>2072</v>
      </c>
    </row>
    <row r="186" spans="1:4">
      <c r="A186" t="s">
        <v>20</v>
      </c>
      <c r="B186">
        <v>121</v>
      </c>
      <c r="C186" t="s">
        <v>14</v>
      </c>
      <c r="D186">
        <v>0</v>
      </c>
    </row>
    <row r="187" spans="1:4">
      <c r="A187" t="s">
        <v>20</v>
      </c>
      <c r="B187">
        <v>3742</v>
      </c>
      <c r="C187" t="s">
        <v>14</v>
      </c>
      <c r="D187">
        <v>1796</v>
      </c>
    </row>
    <row r="188" spans="1:4">
      <c r="A188" t="s">
        <v>20</v>
      </c>
      <c r="B188">
        <v>223</v>
      </c>
      <c r="C188" t="s">
        <v>14</v>
      </c>
      <c r="D188">
        <v>62</v>
      </c>
    </row>
    <row r="189" spans="1:4">
      <c r="A189" t="s">
        <v>20</v>
      </c>
      <c r="B189">
        <v>133</v>
      </c>
      <c r="C189" t="s">
        <v>14</v>
      </c>
      <c r="D189">
        <v>347</v>
      </c>
    </row>
    <row r="190" spans="1:4">
      <c r="A190" t="s">
        <v>20</v>
      </c>
      <c r="B190">
        <v>5168</v>
      </c>
      <c r="C190" t="s">
        <v>14</v>
      </c>
      <c r="D190">
        <v>19</v>
      </c>
    </row>
    <row r="191" spans="1:4">
      <c r="A191" t="s">
        <v>20</v>
      </c>
      <c r="B191">
        <v>307</v>
      </c>
      <c r="C191" t="s">
        <v>14</v>
      </c>
      <c r="D191">
        <v>1258</v>
      </c>
    </row>
    <row r="192" spans="1:4">
      <c r="A192" t="s">
        <v>20</v>
      </c>
      <c r="B192">
        <v>2441</v>
      </c>
      <c r="C192" t="s">
        <v>14</v>
      </c>
      <c r="D192">
        <v>362</v>
      </c>
    </row>
    <row r="193" spans="1:4">
      <c r="A193" t="s">
        <v>20</v>
      </c>
      <c r="B193">
        <v>1385</v>
      </c>
      <c r="C193" t="s">
        <v>14</v>
      </c>
      <c r="D193">
        <v>133</v>
      </c>
    </row>
    <row r="194" spans="1:4">
      <c r="A194" t="s">
        <v>20</v>
      </c>
      <c r="B194">
        <v>190</v>
      </c>
      <c r="C194" t="s">
        <v>14</v>
      </c>
      <c r="D194">
        <v>846</v>
      </c>
    </row>
    <row r="195" spans="1:4">
      <c r="A195" t="s">
        <v>20</v>
      </c>
      <c r="B195">
        <v>470</v>
      </c>
      <c r="C195" t="s">
        <v>14</v>
      </c>
      <c r="D195">
        <v>10</v>
      </c>
    </row>
    <row r="196" spans="1:4">
      <c r="A196" t="s">
        <v>20</v>
      </c>
      <c r="B196">
        <v>253</v>
      </c>
      <c r="C196" t="s">
        <v>14</v>
      </c>
      <c r="D196">
        <v>191</v>
      </c>
    </row>
    <row r="197" spans="1:4">
      <c r="A197" t="s">
        <v>20</v>
      </c>
      <c r="B197">
        <v>1113</v>
      </c>
      <c r="C197" t="s">
        <v>14</v>
      </c>
      <c r="D197">
        <v>1979</v>
      </c>
    </row>
    <row r="198" spans="1:4">
      <c r="A198" t="s">
        <v>20</v>
      </c>
      <c r="B198">
        <v>2283</v>
      </c>
      <c r="C198" t="s">
        <v>14</v>
      </c>
      <c r="D198">
        <v>63</v>
      </c>
    </row>
    <row r="199" spans="1:4">
      <c r="A199" t="s">
        <v>20</v>
      </c>
      <c r="B199">
        <v>1095</v>
      </c>
      <c r="C199" t="s">
        <v>14</v>
      </c>
      <c r="D199">
        <v>6080</v>
      </c>
    </row>
    <row r="200" spans="1:4">
      <c r="A200" t="s">
        <v>20</v>
      </c>
      <c r="B200">
        <v>1690</v>
      </c>
      <c r="C200" t="s">
        <v>14</v>
      </c>
      <c r="D200">
        <v>80</v>
      </c>
    </row>
    <row r="201" spans="1:4">
      <c r="A201" t="s">
        <v>20</v>
      </c>
      <c r="B201">
        <v>191</v>
      </c>
      <c r="C201" t="s">
        <v>14</v>
      </c>
      <c r="D201">
        <v>9</v>
      </c>
    </row>
    <row r="202" spans="1:4">
      <c r="A202" t="s">
        <v>20</v>
      </c>
      <c r="B202">
        <v>2013</v>
      </c>
      <c r="C202" t="s">
        <v>14</v>
      </c>
      <c r="D202">
        <v>1784</v>
      </c>
    </row>
    <row r="203" spans="1:4">
      <c r="A203" t="s">
        <v>20</v>
      </c>
      <c r="B203">
        <v>1703</v>
      </c>
      <c r="C203" t="s">
        <v>14</v>
      </c>
      <c r="D203">
        <v>243</v>
      </c>
    </row>
    <row r="204" spans="1:4">
      <c r="A204" t="s">
        <v>20</v>
      </c>
      <c r="B204">
        <v>80</v>
      </c>
      <c r="C204" t="s">
        <v>14</v>
      </c>
      <c r="D204">
        <v>1296</v>
      </c>
    </row>
    <row r="205" spans="1:4">
      <c r="A205" t="s">
        <v>20</v>
      </c>
      <c r="B205">
        <v>41</v>
      </c>
      <c r="C205" t="s">
        <v>14</v>
      </c>
      <c r="D205">
        <v>77</v>
      </c>
    </row>
    <row r="206" spans="1:4">
      <c r="A206" t="s">
        <v>20</v>
      </c>
      <c r="B206">
        <v>187</v>
      </c>
      <c r="C206" t="s">
        <v>14</v>
      </c>
      <c r="D206">
        <v>395</v>
      </c>
    </row>
    <row r="207" spans="1:4">
      <c r="A207" t="s">
        <v>20</v>
      </c>
      <c r="B207">
        <v>2875</v>
      </c>
      <c r="C207" t="s">
        <v>14</v>
      </c>
      <c r="D207">
        <v>49</v>
      </c>
    </row>
    <row r="208" spans="1:4">
      <c r="A208" t="s">
        <v>20</v>
      </c>
      <c r="B208">
        <v>88</v>
      </c>
      <c r="C208" t="s">
        <v>14</v>
      </c>
      <c r="D208">
        <v>180</v>
      </c>
    </row>
    <row r="209" spans="1:4">
      <c r="A209" t="s">
        <v>20</v>
      </c>
      <c r="B209">
        <v>191</v>
      </c>
      <c r="C209" t="s">
        <v>14</v>
      </c>
      <c r="D209">
        <v>2690</v>
      </c>
    </row>
    <row r="210" spans="1:4">
      <c r="A210" t="s">
        <v>20</v>
      </c>
      <c r="B210">
        <v>139</v>
      </c>
      <c r="C210" t="s">
        <v>14</v>
      </c>
      <c r="D210">
        <v>2779</v>
      </c>
    </row>
    <row r="211" spans="1:4">
      <c r="A211" t="s">
        <v>20</v>
      </c>
      <c r="B211">
        <v>186</v>
      </c>
      <c r="C211" t="s">
        <v>14</v>
      </c>
      <c r="D211">
        <v>92</v>
      </c>
    </row>
    <row r="212" spans="1:4">
      <c r="A212" t="s">
        <v>20</v>
      </c>
      <c r="B212">
        <v>112</v>
      </c>
      <c r="C212" t="s">
        <v>14</v>
      </c>
      <c r="D212">
        <v>1028</v>
      </c>
    </row>
    <row r="213" spans="1:4">
      <c r="A213" t="s">
        <v>20</v>
      </c>
      <c r="B213">
        <v>101</v>
      </c>
      <c r="C213" t="s">
        <v>14</v>
      </c>
      <c r="D213">
        <v>26</v>
      </c>
    </row>
    <row r="214" spans="1:4">
      <c r="A214" t="s">
        <v>20</v>
      </c>
      <c r="B214">
        <v>206</v>
      </c>
      <c r="C214" t="s">
        <v>14</v>
      </c>
      <c r="D214">
        <v>1790</v>
      </c>
    </row>
    <row r="215" spans="1:4">
      <c r="A215" t="s">
        <v>20</v>
      </c>
      <c r="B215">
        <v>154</v>
      </c>
      <c r="C215" t="s">
        <v>14</v>
      </c>
      <c r="D215">
        <v>37</v>
      </c>
    </row>
    <row r="216" spans="1:4">
      <c r="A216" t="s">
        <v>20</v>
      </c>
      <c r="B216">
        <v>5966</v>
      </c>
      <c r="C216" t="s">
        <v>14</v>
      </c>
      <c r="D216">
        <v>35</v>
      </c>
    </row>
    <row r="217" spans="1:4">
      <c r="A217" t="s">
        <v>20</v>
      </c>
      <c r="B217">
        <v>169</v>
      </c>
      <c r="C217" t="s">
        <v>14</v>
      </c>
      <c r="D217">
        <v>558</v>
      </c>
    </row>
    <row r="218" spans="1:4">
      <c r="A218" t="s">
        <v>20</v>
      </c>
      <c r="B218">
        <v>2106</v>
      </c>
      <c r="C218" t="s">
        <v>14</v>
      </c>
      <c r="D218">
        <v>64</v>
      </c>
    </row>
    <row r="219" spans="1:4">
      <c r="A219" t="s">
        <v>20</v>
      </c>
      <c r="B219">
        <v>131</v>
      </c>
      <c r="C219" t="s">
        <v>14</v>
      </c>
      <c r="D219">
        <v>245</v>
      </c>
    </row>
    <row r="220" spans="1:4">
      <c r="A220" t="s">
        <v>20</v>
      </c>
      <c r="B220">
        <v>84</v>
      </c>
      <c r="C220" t="s">
        <v>14</v>
      </c>
      <c r="D220">
        <v>71</v>
      </c>
    </row>
    <row r="221" spans="1:4">
      <c r="A221" t="s">
        <v>20</v>
      </c>
      <c r="B221">
        <v>155</v>
      </c>
      <c r="C221" t="s">
        <v>14</v>
      </c>
      <c r="D221">
        <v>42</v>
      </c>
    </row>
    <row r="222" spans="1:4">
      <c r="A222" t="s">
        <v>20</v>
      </c>
      <c r="B222">
        <v>189</v>
      </c>
      <c r="C222" t="s">
        <v>14</v>
      </c>
      <c r="D222">
        <v>156</v>
      </c>
    </row>
    <row r="223" spans="1:4">
      <c r="A223" t="s">
        <v>20</v>
      </c>
      <c r="B223">
        <v>4799</v>
      </c>
      <c r="C223" t="s">
        <v>14</v>
      </c>
      <c r="D223">
        <v>1368</v>
      </c>
    </row>
    <row r="224" spans="1:4">
      <c r="A224" t="s">
        <v>20</v>
      </c>
      <c r="B224">
        <v>1137</v>
      </c>
      <c r="C224" t="s">
        <v>14</v>
      </c>
      <c r="D224">
        <v>102</v>
      </c>
    </row>
    <row r="225" spans="1:4">
      <c r="A225" t="s">
        <v>20</v>
      </c>
      <c r="B225">
        <v>1152</v>
      </c>
      <c r="C225" t="s">
        <v>14</v>
      </c>
      <c r="D225">
        <v>86</v>
      </c>
    </row>
    <row r="226" spans="1:4">
      <c r="A226" t="s">
        <v>20</v>
      </c>
      <c r="B226">
        <v>50</v>
      </c>
      <c r="C226" t="s">
        <v>14</v>
      </c>
      <c r="D226">
        <v>253</v>
      </c>
    </row>
    <row r="227" spans="1:4">
      <c r="A227" t="s">
        <v>20</v>
      </c>
      <c r="B227">
        <v>3059</v>
      </c>
      <c r="C227" t="s">
        <v>14</v>
      </c>
      <c r="D227">
        <v>157</v>
      </c>
    </row>
    <row r="228" spans="1:4">
      <c r="A228" t="s">
        <v>20</v>
      </c>
      <c r="B228">
        <v>34</v>
      </c>
      <c r="C228" t="s">
        <v>14</v>
      </c>
      <c r="D228">
        <v>183</v>
      </c>
    </row>
    <row r="229" spans="1:4">
      <c r="A229" t="s">
        <v>20</v>
      </c>
      <c r="B229">
        <v>220</v>
      </c>
      <c r="C229" t="s">
        <v>14</v>
      </c>
      <c r="D229">
        <v>82</v>
      </c>
    </row>
    <row r="230" spans="1:4">
      <c r="A230" t="s">
        <v>20</v>
      </c>
      <c r="B230">
        <v>1604</v>
      </c>
      <c r="C230" t="s">
        <v>14</v>
      </c>
      <c r="D230">
        <v>1</v>
      </c>
    </row>
    <row r="231" spans="1:4">
      <c r="A231" t="s">
        <v>20</v>
      </c>
      <c r="B231">
        <v>454</v>
      </c>
      <c r="C231" t="s">
        <v>14</v>
      </c>
      <c r="D231">
        <v>1198</v>
      </c>
    </row>
    <row r="232" spans="1:4">
      <c r="A232" t="s">
        <v>20</v>
      </c>
      <c r="B232">
        <v>123</v>
      </c>
      <c r="C232" t="s">
        <v>14</v>
      </c>
      <c r="D232">
        <v>648</v>
      </c>
    </row>
    <row r="233" spans="1:4">
      <c r="A233" t="s">
        <v>20</v>
      </c>
      <c r="B233">
        <v>299</v>
      </c>
      <c r="C233" t="s">
        <v>14</v>
      </c>
      <c r="D233">
        <v>64</v>
      </c>
    </row>
    <row r="234" spans="1:4">
      <c r="A234" t="s">
        <v>20</v>
      </c>
      <c r="B234">
        <v>2237</v>
      </c>
      <c r="C234" t="s">
        <v>14</v>
      </c>
      <c r="D234">
        <v>62</v>
      </c>
    </row>
    <row r="235" spans="1:4">
      <c r="A235" t="s">
        <v>20</v>
      </c>
      <c r="B235">
        <v>645</v>
      </c>
      <c r="C235" t="s">
        <v>14</v>
      </c>
      <c r="D235">
        <v>750</v>
      </c>
    </row>
    <row r="236" spans="1:4">
      <c r="A236" t="s">
        <v>20</v>
      </c>
      <c r="B236">
        <v>484</v>
      </c>
      <c r="C236" t="s">
        <v>14</v>
      </c>
      <c r="D236">
        <v>105</v>
      </c>
    </row>
    <row r="237" spans="1:4">
      <c r="A237" t="s">
        <v>20</v>
      </c>
      <c r="B237">
        <v>154</v>
      </c>
      <c r="C237" t="s">
        <v>14</v>
      </c>
      <c r="D237">
        <v>2604</v>
      </c>
    </row>
    <row r="238" spans="1:4">
      <c r="A238" t="s">
        <v>20</v>
      </c>
      <c r="B238">
        <v>82</v>
      </c>
      <c r="C238" t="s">
        <v>14</v>
      </c>
      <c r="D238">
        <v>65</v>
      </c>
    </row>
    <row r="239" spans="1:4">
      <c r="A239" t="s">
        <v>20</v>
      </c>
      <c r="B239">
        <v>134</v>
      </c>
      <c r="C239" t="s">
        <v>14</v>
      </c>
      <c r="D239">
        <v>94</v>
      </c>
    </row>
    <row r="240" spans="1:4">
      <c r="A240" t="s">
        <v>20</v>
      </c>
      <c r="B240">
        <v>5203</v>
      </c>
      <c r="C240" t="s">
        <v>14</v>
      </c>
      <c r="D240">
        <v>257</v>
      </c>
    </row>
    <row r="241" spans="1:4">
      <c r="A241" t="s">
        <v>20</v>
      </c>
      <c r="B241">
        <v>94</v>
      </c>
      <c r="C241" t="s">
        <v>14</v>
      </c>
      <c r="D241">
        <v>2928</v>
      </c>
    </row>
    <row r="242" spans="1:4">
      <c r="A242" t="s">
        <v>20</v>
      </c>
      <c r="B242">
        <v>205</v>
      </c>
      <c r="C242" t="s">
        <v>14</v>
      </c>
      <c r="D242">
        <v>4697</v>
      </c>
    </row>
    <row r="243" spans="1:4">
      <c r="A243" t="s">
        <v>20</v>
      </c>
      <c r="B243">
        <v>92</v>
      </c>
      <c r="C243" t="s">
        <v>14</v>
      </c>
      <c r="D243">
        <v>2915</v>
      </c>
    </row>
    <row r="244" spans="1:4">
      <c r="A244" t="s">
        <v>20</v>
      </c>
      <c r="B244">
        <v>219</v>
      </c>
      <c r="C244" t="s">
        <v>14</v>
      </c>
      <c r="D244">
        <v>18</v>
      </c>
    </row>
    <row r="245" spans="1:4">
      <c r="A245" t="s">
        <v>20</v>
      </c>
      <c r="B245">
        <v>2526</v>
      </c>
      <c r="C245" t="s">
        <v>14</v>
      </c>
      <c r="D245">
        <v>602</v>
      </c>
    </row>
    <row r="246" spans="1:4">
      <c r="A246" t="s">
        <v>20</v>
      </c>
      <c r="B246">
        <v>94</v>
      </c>
      <c r="C246" t="s">
        <v>14</v>
      </c>
      <c r="D246">
        <v>1</v>
      </c>
    </row>
    <row r="247" spans="1:4">
      <c r="A247" t="s">
        <v>20</v>
      </c>
      <c r="B247">
        <v>1713</v>
      </c>
      <c r="C247" t="s">
        <v>14</v>
      </c>
      <c r="D247">
        <v>3868</v>
      </c>
    </row>
    <row r="248" spans="1:4">
      <c r="A248" t="s">
        <v>20</v>
      </c>
      <c r="B248">
        <v>249</v>
      </c>
      <c r="C248" t="s">
        <v>14</v>
      </c>
      <c r="D248">
        <v>504</v>
      </c>
    </row>
    <row r="249" spans="1:4">
      <c r="A249" t="s">
        <v>20</v>
      </c>
      <c r="B249">
        <v>192</v>
      </c>
      <c r="C249" t="s">
        <v>14</v>
      </c>
      <c r="D249">
        <v>14</v>
      </c>
    </row>
    <row r="250" spans="1:4">
      <c r="A250" t="s">
        <v>20</v>
      </c>
      <c r="B250">
        <v>247</v>
      </c>
      <c r="C250" t="s">
        <v>14</v>
      </c>
      <c r="D250">
        <v>750</v>
      </c>
    </row>
    <row r="251" spans="1:4">
      <c r="A251" t="s">
        <v>20</v>
      </c>
      <c r="B251">
        <v>2293</v>
      </c>
      <c r="C251" t="s">
        <v>14</v>
      </c>
      <c r="D251">
        <v>77</v>
      </c>
    </row>
    <row r="252" spans="1:4">
      <c r="A252" t="s">
        <v>20</v>
      </c>
      <c r="B252">
        <v>3131</v>
      </c>
      <c r="C252" t="s">
        <v>14</v>
      </c>
      <c r="D252">
        <v>752</v>
      </c>
    </row>
    <row r="253" spans="1:4">
      <c r="A253" t="s">
        <v>20</v>
      </c>
      <c r="B253">
        <v>143</v>
      </c>
      <c r="C253" t="s">
        <v>14</v>
      </c>
      <c r="D253">
        <v>131</v>
      </c>
    </row>
    <row r="254" spans="1:4">
      <c r="A254" t="s">
        <v>20</v>
      </c>
      <c r="B254">
        <v>296</v>
      </c>
      <c r="C254" t="s">
        <v>14</v>
      </c>
      <c r="D254">
        <v>87</v>
      </c>
    </row>
    <row r="255" spans="1:4">
      <c r="A255" t="s">
        <v>20</v>
      </c>
      <c r="B255">
        <v>170</v>
      </c>
      <c r="C255" t="s">
        <v>14</v>
      </c>
      <c r="D255">
        <v>1063</v>
      </c>
    </row>
    <row r="256" spans="1:4">
      <c r="A256" t="s">
        <v>20</v>
      </c>
      <c r="B256">
        <v>86</v>
      </c>
      <c r="C256" t="s">
        <v>14</v>
      </c>
      <c r="D256">
        <v>76</v>
      </c>
    </row>
    <row r="257" spans="1:4">
      <c r="A257" t="s">
        <v>20</v>
      </c>
      <c r="B257">
        <v>6286</v>
      </c>
      <c r="C257" t="s">
        <v>14</v>
      </c>
      <c r="D257">
        <v>4428</v>
      </c>
    </row>
    <row r="258" spans="1:4">
      <c r="A258" t="s">
        <v>20</v>
      </c>
      <c r="B258">
        <v>3727</v>
      </c>
      <c r="C258" t="s">
        <v>14</v>
      </c>
      <c r="D258">
        <v>58</v>
      </c>
    </row>
    <row r="259" spans="1:4">
      <c r="A259" t="s">
        <v>20</v>
      </c>
      <c r="B259">
        <v>1605</v>
      </c>
      <c r="C259" t="s">
        <v>14</v>
      </c>
      <c r="D259">
        <v>111</v>
      </c>
    </row>
    <row r="260" spans="1:4">
      <c r="A260" t="s">
        <v>20</v>
      </c>
      <c r="B260">
        <v>2120</v>
      </c>
      <c r="C260" t="s">
        <v>14</v>
      </c>
      <c r="D260">
        <v>2955</v>
      </c>
    </row>
    <row r="261" spans="1:4">
      <c r="A261" t="s">
        <v>20</v>
      </c>
      <c r="B261">
        <v>50</v>
      </c>
      <c r="C261" t="s">
        <v>14</v>
      </c>
      <c r="D261">
        <v>1657</v>
      </c>
    </row>
    <row r="262" spans="1:4">
      <c r="A262" t="s">
        <v>20</v>
      </c>
      <c r="B262">
        <v>2080</v>
      </c>
      <c r="C262" t="s">
        <v>14</v>
      </c>
      <c r="D262">
        <v>926</v>
      </c>
    </row>
    <row r="263" spans="1:4">
      <c r="A263" t="s">
        <v>20</v>
      </c>
      <c r="B263">
        <v>2105</v>
      </c>
      <c r="C263" t="s">
        <v>14</v>
      </c>
      <c r="D263">
        <v>77</v>
      </c>
    </row>
    <row r="264" spans="1:4">
      <c r="A264" t="s">
        <v>20</v>
      </c>
      <c r="B264">
        <v>2436</v>
      </c>
      <c r="C264" t="s">
        <v>14</v>
      </c>
      <c r="D264">
        <v>1748</v>
      </c>
    </row>
    <row r="265" spans="1:4">
      <c r="A265" t="s">
        <v>20</v>
      </c>
      <c r="B265">
        <v>80</v>
      </c>
      <c r="C265" t="s">
        <v>14</v>
      </c>
      <c r="D265">
        <v>79</v>
      </c>
    </row>
    <row r="266" spans="1:4">
      <c r="A266" t="s">
        <v>20</v>
      </c>
      <c r="B266">
        <v>42</v>
      </c>
      <c r="C266" t="s">
        <v>14</v>
      </c>
      <c r="D266">
        <v>889</v>
      </c>
    </row>
    <row r="267" spans="1:4">
      <c r="A267" t="s">
        <v>20</v>
      </c>
      <c r="B267">
        <v>139</v>
      </c>
      <c r="C267" t="s">
        <v>14</v>
      </c>
      <c r="D267">
        <v>56</v>
      </c>
    </row>
    <row r="268" spans="1:4">
      <c r="A268" t="s">
        <v>20</v>
      </c>
      <c r="B268">
        <v>159</v>
      </c>
      <c r="C268" t="s">
        <v>14</v>
      </c>
      <c r="D268">
        <v>1</v>
      </c>
    </row>
    <row r="269" spans="1:4">
      <c r="A269" t="s">
        <v>20</v>
      </c>
      <c r="B269">
        <v>381</v>
      </c>
      <c r="C269" t="s">
        <v>14</v>
      </c>
      <c r="D269">
        <v>83</v>
      </c>
    </row>
    <row r="270" spans="1:4">
      <c r="A270" t="s">
        <v>20</v>
      </c>
      <c r="B270">
        <v>194</v>
      </c>
      <c r="C270" t="s">
        <v>14</v>
      </c>
      <c r="D270">
        <v>2025</v>
      </c>
    </row>
    <row r="271" spans="1:4">
      <c r="A271" t="s">
        <v>20</v>
      </c>
      <c r="B271">
        <v>106</v>
      </c>
      <c r="C271" t="s">
        <v>14</v>
      </c>
      <c r="D271">
        <v>14</v>
      </c>
    </row>
    <row r="272" spans="1:4">
      <c r="A272" t="s">
        <v>20</v>
      </c>
      <c r="B272">
        <v>142</v>
      </c>
      <c r="C272" t="s">
        <v>14</v>
      </c>
      <c r="D272">
        <v>656</v>
      </c>
    </row>
    <row r="273" spans="1:4">
      <c r="A273" t="s">
        <v>20</v>
      </c>
      <c r="B273">
        <v>211</v>
      </c>
      <c r="C273" t="s">
        <v>14</v>
      </c>
      <c r="D273">
        <v>1596</v>
      </c>
    </row>
    <row r="274" spans="1:4">
      <c r="A274" t="s">
        <v>20</v>
      </c>
      <c r="B274">
        <v>2756</v>
      </c>
      <c r="C274" t="s">
        <v>14</v>
      </c>
      <c r="D274">
        <v>10</v>
      </c>
    </row>
    <row r="275" spans="1:4">
      <c r="A275" t="s">
        <v>20</v>
      </c>
      <c r="B275">
        <v>173</v>
      </c>
      <c r="C275" t="s">
        <v>14</v>
      </c>
      <c r="D275">
        <v>1121</v>
      </c>
    </row>
    <row r="276" spans="1:4">
      <c r="A276" t="s">
        <v>20</v>
      </c>
      <c r="B276">
        <v>87</v>
      </c>
      <c r="C276" t="s">
        <v>14</v>
      </c>
      <c r="D276">
        <v>15</v>
      </c>
    </row>
    <row r="277" spans="1:4">
      <c r="A277" t="s">
        <v>20</v>
      </c>
      <c r="B277">
        <v>1572</v>
      </c>
      <c r="C277" t="s">
        <v>14</v>
      </c>
      <c r="D277">
        <v>191</v>
      </c>
    </row>
    <row r="278" spans="1:4">
      <c r="A278" t="s">
        <v>20</v>
      </c>
      <c r="B278">
        <v>2346</v>
      </c>
      <c r="C278" t="s">
        <v>14</v>
      </c>
      <c r="D278">
        <v>16</v>
      </c>
    </row>
    <row r="279" spans="1:4">
      <c r="A279" t="s">
        <v>20</v>
      </c>
      <c r="B279">
        <v>115</v>
      </c>
      <c r="C279" t="s">
        <v>14</v>
      </c>
      <c r="D279">
        <v>17</v>
      </c>
    </row>
    <row r="280" spans="1:4">
      <c r="A280" t="s">
        <v>20</v>
      </c>
      <c r="B280">
        <v>85</v>
      </c>
      <c r="C280" t="s">
        <v>14</v>
      </c>
      <c r="D280">
        <v>34</v>
      </c>
    </row>
    <row r="281" spans="1:4">
      <c r="A281" t="s">
        <v>20</v>
      </c>
      <c r="B281">
        <v>144</v>
      </c>
      <c r="C281" t="s">
        <v>14</v>
      </c>
      <c r="D281">
        <v>1</v>
      </c>
    </row>
    <row r="282" spans="1:4">
      <c r="A282" t="s">
        <v>20</v>
      </c>
      <c r="B282">
        <v>2443</v>
      </c>
      <c r="C282" t="s">
        <v>14</v>
      </c>
      <c r="D282">
        <v>1274</v>
      </c>
    </row>
    <row r="283" spans="1:4">
      <c r="A283" t="s">
        <v>20</v>
      </c>
      <c r="B283">
        <v>64</v>
      </c>
      <c r="C283" t="s">
        <v>14</v>
      </c>
      <c r="D283">
        <v>210</v>
      </c>
    </row>
    <row r="284" spans="1:4">
      <c r="A284" t="s">
        <v>20</v>
      </c>
      <c r="B284">
        <v>268</v>
      </c>
      <c r="C284" t="s">
        <v>14</v>
      </c>
      <c r="D284">
        <v>248</v>
      </c>
    </row>
    <row r="285" spans="1:4">
      <c r="A285" t="s">
        <v>20</v>
      </c>
      <c r="B285">
        <v>195</v>
      </c>
      <c r="C285" t="s">
        <v>14</v>
      </c>
      <c r="D285">
        <v>513</v>
      </c>
    </row>
    <row r="286" spans="1:4">
      <c r="A286" t="s">
        <v>20</v>
      </c>
      <c r="B286">
        <v>186</v>
      </c>
      <c r="C286" t="s">
        <v>14</v>
      </c>
      <c r="D286">
        <v>3410</v>
      </c>
    </row>
    <row r="287" spans="1:4">
      <c r="A287" t="s">
        <v>20</v>
      </c>
      <c r="B287">
        <v>460</v>
      </c>
      <c r="C287" t="s">
        <v>14</v>
      </c>
      <c r="D287">
        <v>10</v>
      </c>
    </row>
    <row r="288" spans="1:4">
      <c r="A288" t="s">
        <v>20</v>
      </c>
      <c r="B288">
        <v>2528</v>
      </c>
      <c r="C288" t="s">
        <v>14</v>
      </c>
      <c r="D288">
        <v>2201</v>
      </c>
    </row>
    <row r="289" spans="1:4">
      <c r="A289" t="s">
        <v>20</v>
      </c>
      <c r="B289">
        <v>3657</v>
      </c>
      <c r="C289" t="s">
        <v>14</v>
      </c>
      <c r="D289">
        <v>676</v>
      </c>
    </row>
    <row r="290" spans="1:4">
      <c r="A290" t="s">
        <v>20</v>
      </c>
      <c r="B290">
        <v>131</v>
      </c>
      <c r="C290" t="s">
        <v>14</v>
      </c>
      <c r="D290">
        <v>831</v>
      </c>
    </row>
    <row r="291" spans="1:4">
      <c r="A291" t="s">
        <v>20</v>
      </c>
      <c r="B291">
        <v>239</v>
      </c>
      <c r="C291" t="s">
        <v>14</v>
      </c>
      <c r="D291">
        <v>859</v>
      </c>
    </row>
    <row r="292" spans="1:4">
      <c r="A292" t="s">
        <v>20</v>
      </c>
      <c r="B292">
        <v>78</v>
      </c>
      <c r="C292" t="s">
        <v>14</v>
      </c>
      <c r="D292">
        <v>45</v>
      </c>
    </row>
    <row r="293" spans="1:4">
      <c r="A293" t="s">
        <v>20</v>
      </c>
      <c r="B293">
        <v>1773</v>
      </c>
      <c r="C293" t="s">
        <v>14</v>
      </c>
      <c r="D293">
        <v>6</v>
      </c>
    </row>
    <row r="294" spans="1:4">
      <c r="A294" t="s">
        <v>20</v>
      </c>
      <c r="B294">
        <v>32</v>
      </c>
      <c r="C294" t="s">
        <v>14</v>
      </c>
      <c r="D294">
        <v>7</v>
      </c>
    </row>
    <row r="295" spans="1:4">
      <c r="A295" t="s">
        <v>20</v>
      </c>
      <c r="B295">
        <v>369</v>
      </c>
      <c r="C295" t="s">
        <v>14</v>
      </c>
      <c r="D295">
        <v>31</v>
      </c>
    </row>
    <row r="296" spans="1:4">
      <c r="A296" t="s">
        <v>20</v>
      </c>
      <c r="B296">
        <v>89</v>
      </c>
      <c r="C296" t="s">
        <v>14</v>
      </c>
      <c r="D296">
        <v>78</v>
      </c>
    </row>
    <row r="297" spans="1:4">
      <c r="A297" t="s">
        <v>20</v>
      </c>
      <c r="B297">
        <v>147</v>
      </c>
      <c r="C297" t="s">
        <v>14</v>
      </c>
      <c r="D297">
        <v>1225</v>
      </c>
    </row>
    <row r="298" spans="1:4">
      <c r="A298" t="s">
        <v>20</v>
      </c>
      <c r="B298">
        <v>126</v>
      </c>
      <c r="C298" t="s">
        <v>14</v>
      </c>
      <c r="D298">
        <v>1</v>
      </c>
    </row>
    <row r="299" spans="1:4">
      <c r="A299" t="s">
        <v>20</v>
      </c>
      <c r="B299">
        <v>2218</v>
      </c>
      <c r="C299" t="s">
        <v>14</v>
      </c>
      <c r="D299">
        <v>67</v>
      </c>
    </row>
    <row r="300" spans="1:4">
      <c r="A300" t="s">
        <v>20</v>
      </c>
      <c r="B300">
        <v>202</v>
      </c>
      <c r="C300" t="s">
        <v>14</v>
      </c>
      <c r="D300">
        <v>19</v>
      </c>
    </row>
    <row r="301" spans="1:4">
      <c r="A301" t="s">
        <v>20</v>
      </c>
      <c r="B301">
        <v>140</v>
      </c>
      <c r="C301" t="s">
        <v>14</v>
      </c>
      <c r="D301">
        <v>2108</v>
      </c>
    </row>
    <row r="302" spans="1:4">
      <c r="A302" t="s">
        <v>20</v>
      </c>
      <c r="B302">
        <v>1052</v>
      </c>
      <c r="C302" t="s">
        <v>14</v>
      </c>
      <c r="D302">
        <v>679</v>
      </c>
    </row>
    <row r="303" spans="1:4">
      <c r="A303" t="s">
        <v>20</v>
      </c>
      <c r="B303">
        <v>247</v>
      </c>
      <c r="C303" t="s">
        <v>14</v>
      </c>
      <c r="D303">
        <v>36</v>
      </c>
    </row>
    <row r="304" spans="1:4">
      <c r="A304" t="s">
        <v>20</v>
      </c>
      <c r="B304">
        <v>84</v>
      </c>
      <c r="C304" t="s">
        <v>14</v>
      </c>
      <c r="D304">
        <v>47</v>
      </c>
    </row>
    <row r="305" spans="1:4">
      <c r="A305" t="s">
        <v>20</v>
      </c>
      <c r="B305">
        <v>88</v>
      </c>
      <c r="C305" t="s">
        <v>14</v>
      </c>
      <c r="D305">
        <v>70</v>
      </c>
    </row>
    <row r="306" spans="1:4">
      <c r="A306" t="s">
        <v>20</v>
      </c>
      <c r="B306">
        <v>156</v>
      </c>
      <c r="C306" t="s">
        <v>14</v>
      </c>
      <c r="D306">
        <v>154</v>
      </c>
    </row>
    <row r="307" spans="1:4">
      <c r="A307" t="s">
        <v>20</v>
      </c>
      <c r="B307">
        <v>2985</v>
      </c>
      <c r="C307" t="s">
        <v>14</v>
      </c>
      <c r="D307">
        <v>22</v>
      </c>
    </row>
    <row r="308" spans="1:4">
      <c r="A308" t="s">
        <v>20</v>
      </c>
      <c r="B308">
        <v>762</v>
      </c>
      <c r="C308" t="s">
        <v>14</v>
      </c>
      <c r="D308">
        <v>1758</v>
      </c>
    </row>
    <row r="309" spans="1:4">
      <c r="A309" t="s">
        <v>20</v>
      </c>
      <c r="B309">
        <v>554</v>
      </c>
      <c r="C309" t="s">
        <v>14</v>
      </c>
      <c r="D309">
        <v>94</v>
      </c>
    </row>
    <row r="310" spans="1:4">
      <c r="A310" t="s">
        <v>20</v>
      </c>
      <c r="B310">
        <v>135</v>
      </c>
      <c r="C310" t="s">
        <v>14</v>
      </c>
      <c r="D310">
        <v>33</v>
      </c>
    </row>
    <row r="311" spans="1:4">
      <c r="A311" t="s">
        <v>20</v>
      </c>
      <c r="B311">
        <v>122</v>
      </c>
      <c r="C311" t="s">
        <v>14</v>
      </c>
      <c r="D311">
        <v>1</v>
      </c>
    </row>
    <row r="312" spans="1:4">
      <c r="A312" t="s">
        <v>20</v>
      </c>
      <c r="B312">
        <v>221</v>
      </c>
      <c r="C312" t="s">
        <v>14</v>
      </c>
      <c r="D312">
        <v>31</v>
      </c>
    </row>
    <row r="313" spans="1:4">
      <c r="A313" t="s">
        <v>20</v>
      </c>
      <c r="B313">
        <v>126</v>
      </c>
      <c r="C313" t="s">
        <v>14</v>
      </c>
      <c r="D313">
        <v>35</v>
      </c>
    </row>
    <row r="314" spans="1:4">
      <c r="A314" t="s">
        <v>20</v>
      </c>
      <c r="B314">
        <v>1022</v>
      </c>
      <c r="C314" t="s">
        <v>14</v>
      </c>
      <c r="D314">
        <v>63</v>
      </c>
    </row>
    <row r="315" spans="1:4">
      <c r="A315" t="s">
        <v>20</v>
      </c>
      <c r="B315">
        <v>3177</v>
      </c>
      <c r="C315" t="s">
        <v>14</v>
      </c>
      <c r="D315">
        <v>526</v>
      </c>
    </row>
    <row r="316" spans="1:4">
      <c r="A316" t="s">
        <v>20</v>
      </c>
      <c r="B316">
        <v>198</v>
      </c>
      <c r="C316" t="s">
        <v>14</v>
      </c>
      <c r="D316">
        <v>121</v>
      </c>
    </row>
    <row r="317" spans="1:4">
      <c r="A317" t="s">
        <v>20</v>
      </c>
      <c r="B317">
        <v>85</v>
      </c>
      <c r="C317" t="s">
        <v>14</v>
      </c>
      <c r="D317">
        <v>67</v>
      </c>
    </row>
    <row r="318" spans="1:4">
      <c r="A318" t="s">
        <v>20</v>
      </c>
      <c r="B318">
        <v>3596</v>
      </c>
      <c r="C318" t="s">
        <v>14</v>
      </c>
      <c r="D318">
        <v>57</v>
      </c>
    </row>
    <row r="319" spans="1:4">
      <c r="A319" t="s">
        <v>20</v>
      </c>
      <c r="B319">
        <v>244</v>
      </c>
      <c r="C319" t="s">
        <v>14</v>
      </c>
      <c r="D319">
        <v>1229</v>
      </c>
    </row>
    <row r="320" spans="1:4">
      <c r="A320" t="s">
        <v>20</v>
      </c>
      <c r="B320">
        <v>5180</v>
      </c>
      <c r="C320" t="s">
        <v>14</v>
      </c>
      <c r="D320">
        <v>12</v>
      </c>
    </row>
    <row r="321" spans="1:4">
      <c r="A321" t="s">
        <v>20</v>
      </c>
      <c r="B321">
        <v>589</v>
      </c>
      <c r="C321" t="s">
        <v>14</v>
      </c>
      <c r="D321">
        <v>452</v>
      </c>
    </row>
    <row r="322" spans="1:4">
      <c r="A322" t="s">
        <v>20</v>
      </c>
      <c r="B322">
        <v>2725</v>
      </c>
      <c r="C322" t="s">
        <v>14</v>
      </c>
      <c r="D322">
        <v>1886</v>
      </c>
    </row>
    <row r="323" spans="1:4">
      <c r="A323" t="s">
        <v>20</v>
      </c>
      <c r="B323">
        <v>300</v>
      </c>
      <c r="C323" t="s">
        <v>14</v>
      </c>
      <c r="D323">
        <v>1825</v>
      </c>
    </row>
    <row r="324" spans="1:4">
      <c r="A324" t="s">
        <v>20</v>
      </c>
      <c r="B324">
        <v>144</v>
      </c>
      <c r="C324" t="s">
        <v>14</v>
      </c>
      <c r="D324">
        <v>31</v>
      </c>
    </row>
    <row r="325" spans="1:4">
      <c r="A325" t="s">
        <v>20</v>
      </c>
      <c r="B325">
        <v>87</v>
      </c>
      <c r="C325" t="s">
        <v>14</v>
      </c>
      <c r="D325">
        <v>107</v>
      </c>
    </row>
    <row r="326" spans="1:4">
      <c r="A326" t="s">
        <v>20</v>
      </c>
      <c r="B326">
        <v>3116</v>
      </c>
      <c r="C326" t="s">
        <v>14</v>
      </c>
      <c r="D326">
        <v>27</v>
      </c>
    </row>
    <row r="327" spans="1:4">
      <c r="A327" t="s">
        <v>20</v>
      </c>
      <c r="B327">
        <v>909</v>
      </c>
      <c r="C327" t="s">
        <v>14</v>
      </c>
      <c r="D327">
        <v>1221</v>
      </c>
    </row>
    <row r="328" spans="1:4">
      <c r="A328" t="s">
        <v>20</v>
      </c>
      <c r="B328">
        <v>1613</v>
      </c>
      <c r="C328" t="s">
        <v>14</v>
      </c>
      <c r="D328">
        <v>1</v>
      </c>
    </row>
    <row r="329" spans="1:4">
      <c r="A329" t="s">
        <v>20</v>
      </c>
      <c r="B329">
        <v>136</v>
      </c>
      <c r="C329" t="s">
        <v>14</v>
      </c>
      <c r="D329">
        <v>16</v>
      </c>
    </row>
    <row r="330" spans="1:4">
      <c r="A330" t="s">
        <v>20</v>
      </c>
      <c r="B330">
        <v>130</v>
      </c>
      <c r="C330" t="s">
        <v>14</v>
      </c>
      <c r="D330">
        <v>41</v>
      </c>
    </row>
    <row r="331" spans="1:4">
      <c r="A331" t="s">
        <v>20</v>
      </c>
      <c r="B331">
        <v>102</v>
      </c>
      <c r="C331" t="s">
        <v>14</v>
      </c>
      <c r="D331">
        <v>523</v>
      </c>
    </row>
    <row r="332" spans="1:4">
      <c r="A332" t="s">
        <v>20</v>
      </c>
      <c r="B332">
        <v>4006</v>
      </c>
      <c r="C332" t="s">
        <v>14</v>
      </c>
      <c r="D332">
        <v>141</v>
      </c>
    </row>
    <row r="333" spans="1:4">
      <c r="A333" t="s">
        <v>20</v>
      </c>
      <c r="B333">
        <v>1629</v>
      </c>
      <c r="C333" t="s">
        <v>14</v>
      </c>
      <c r="D333">
        <v>52</v>
      </c>
    </row>
    <row r="334" spans="1:4">
      <c r="A334" t="s">
        <v>20</v>
      </c>
      <c r="B334">
        <v>2188</v>
      </c>
      <c r="C334" t="s">
        <v>14</v>
      </c>
      <c r="D334">
        <v>225</v>
      </c>
    </row>
    <row r="335" spans="1:4">
      <c r="A335" t="s">
        <v>20</v>
      </c>
      <c r="B335">
        <v>2409</v>
      </c>
      <c r="C335" t="s">
        <v>14</v>
      </c>
      <c r="D335">
        <v>38</v>
      </c>
    </row>
    <row r="336" spans="1:4">
      <c r="A336" t="s">
        <v>20</v>
      </c>
      <c r="B336">
        <v>194</v>
      </c>
      <c r="C336" t="s">
        <v>14</v>
      </c>
      <c r="D336">
        <v>15</v>
      </c>
    </row>
    <row r="337" spans="1:4">
      <c r="A337" t="s">
        <v>20</v>
      </c>
      <c r="B337">
        <v>1140</v>
      </c>
      <c r="C337" t="s">
        <v>14</v>
      </c>
      <c r="D337">
        <v>37</v>
      </c>
    </row>
    <row r="338" spans="1:4">
      <c r="A338" t="s">
        <v>20</v>
      </c>
      <c r="B338">
        <v>102</v>
      </c>
      <c r="C338" t="s">
        <v>14</v>
      </c>
      <c r="D338">
        <v>112</v>
      </c>
    </row>
    <row r="339" spans="1:4">
      <c r="A339" t="s">
        <v>20</v>
      </c>
      <c r="B339">
        <v>2857</v>
      </c>
      <c r="C339" t="s">
        <v>14</v>
      </c>
      <c r="D339">
        <v>21</v>
      </c>
    </row>
    <row r="340" spans="1:4">
      <c r="A340" t="s">
        <v>20</v>
      </c>
      <c r="B340">
        <v>107</v>
      </c>
      <c r="C340" t="s">
        <v>14</v>
      </c>
      <c r="D340">
        <v>67</v>
      </c>
    </row>
    <row r="341" spans="1:4">
      <c r="A341" t="s">
        <v>20</v>
      </c>
      <c r="B341">
        <v>160</v>
      </c>
      <c r="C341" t="s">
        <v>14</v>
      </c>
      <c r="D341">
        <v>78</v>
      </c>
    </row>
    <row r="342" spans="1:4">
      <c r="A342" t="s">
        <v>20</v>
      </c>
      <c r="B342">
        <v>2230</v>
      </c>
      <c r="C342" t="s">
        <v>14</v>
      </c>
      <c r="D342">
        <v>67</v>
      </c>
    </row>
    <row r="343" spans="1:4">
      <c r="A343" t="s">
        <v>20</v>
      </c>
      <c r="B343">
        <v>316</v>
      </c>
      <c r="C343" t="s">
        <v>14</v>
      </c>
      <c r="D343">
        <v>263</v>
      </c>
    </row>
    <row r="344" spans="1:4">
      <c r="A344" t="s">
        <v>20</v>
      </c>
      <c r="B344">
        <v>117</v>
      </c>
      <c r="C344" t="s">
        <v>14</v>
      </c>
      <c r="D344">
        <v>1691</v>
      </c>
    </row>
    <row r="345" spans="1:4">
      <c r="A345" t="s">
        <v>20</v>
      </c>
      <c r="B345">
        <v>6406</v>
      </c>
      <c r="C345" t="s">
        <v>14</v>
      </c>
      <c r="D345">
        <v>181</v>
      </c>
    </row>
    <row r="346" spans="1:4">
      <c r="A346" t="s">
        <v>20</v>
      </c>
      <c r="B346">
        <v>192</v>
      </c>
      <c r="C346" t="s">
        <v>14</v>
      </c>
      <c r="D346">
        <v>13</v>
      </c>
    </row>
    <row r="347" spans="1:4">
      <c r="A347" t="s">
        <v>20</v>
      </c>
      <c r="B347">
        <v>26</v>
      </c>
      <c r="C347" t="s">
        <v>14</v>
      </c>
      <c r="D347">
        <v>1</v>
      </c>
    </row>
    <row r="348" spans="1:4">
      <c r="A348" t="s">
        <v>20</v>
      </c>
      <c r="B348">
        <v>723</v>
      </c>
      <c r="C348" t="s">
        <v>14</v>
      </c>
      <c r="D348">
        <v>21</v>
      </c>
    </row>
    <row r="349" spans="1:4">
      <c r="A349" t="s">
        <v>20</v>
      </c>
      <c r="B349">
        <v>170</v>
      </c>
      <c r="C349" t="s">
        <v>14</v>
      </c>
      <c r="D349">
        <v>830</v>
      </c>
    </row>
    <row r="350" spans="1:4">
      <c r="A350" t="s">
        <v>20</v>
      </c>
      <c r="B350">
        <v>238</v>
      </c>
      <c r="C350" t="s">
        <v>14</v>
      </c>
      <c r="D350">
        <v>130</v>
      </c>
    </row>
    <row r="351" spans="1:4">
      <c r="A351" t="s">
        <v>20</v>
      </c>
      <c r="B351">
        <v>55</v>
      </c>
      <c r="C351" t="s">
        <v>14</v>
      </c>
      <c r="D351">
        <v>55</v>
      </c>
    </row>
    <row r="352" spans="1:4">
      <c r="A352" t="s">
        <v>20</v>
      </c>
      <c r="B352">
        <v>128</v>
      </c>
      <c r="C352" t="s">
        <v>14</v>
      </c>
      <c r="D352">
        <v>114</v>
      </c>
    </row>
    <row r="353" spans="1:4">
      <c r="A353" t="s">
        <v>20</v>
      </c>
      <c r="B353">
        <v>2144</v>
      </c>
      <c r="C353" t="s">
        <v>14</v>
      </c>
      <c r="D353">
        <v>594</v>
      </c>
    </row>
    <row r="354" spans="1:4">
      <c r="A354" t="s">
        <v>20</v>
      </c>
      <c r="B354">
        <v>2693</v>
      </c>
      <c r="C354" t="s">
        <v>14</v>
      </c>
      <c r="D354">
        <v>24</v>
      </c>
    </row>
    <row r="355" spans="1:4">
      <c r="A355" t="s">
        <v>20</v>
      </c>
      <c r="B355">
        <v>432</v>
      </c>
      <c r="C355" t="s">
        <v>14</v>
      </c>
      <c r="D355">
        <v>252</v>
      </c>
    </row>
    <row r="356" spans="1:4">
      <c r="A356" t="s">
        <v>20</v>
      </c>
      <c r="B356">
        <v>189</v>
      </c>
      <c r="C356" t="s">
        <v>14</v>
      </c>
      <c r="D356">
        <v>67</v>
      </c>
    </row>
    <row r="357" spans="1:4">
      <c r="A357" t="s">
        <v>20</v>
      </c>
      <c r="B357">
        <v>154</v>
      </c>
      <c r="C357" t="s">
        <v>14</v>
      </c>
      <c r="D357">
        <v>742</v>
      </c>
    </row>
    <row r="358" spans="1:4">
      <c r="A358" t="s">
        <v>20</v>
      </c>
      <c r="B358">
        <v>96</v>
      </c>
      <c r="C358" t="s">
        <v>14</v>
      </c>
      <c r="D358">
        <v>75</v>
      </c>
    </row>
    <row r="359" spans="1:4">
      <c r="A359" t="s">
        <v>20</v>
      </c>
      <c r="B359">
        <v>3063</v>
      </c>
      <c r="C359" t="s">
        <v>14</v>
      </c>
      <c r="D359">
        <v>4405</v>
      </c>
    </row>
    <row r="360" spans="1:4">
      <c r="A360" t="s">
        <v>20</v>
      </c>
      <c r="B360">
        <v>2266</v>
      </c>
      <c r="C360" t="s">
        <v>14</v>
      </c>
      <c r="D360">
        <v>92</v>
      </c>
    </row>
    <row r="361" spans="1:4">
      <c r="A361" t="s">
        <v>20</v>
      </c>
      <c r="B361">
        <v>194</v>
      </c>
      <c r="C361" t="s">
        <v>14</v>
      </c>
      <c r="D361">
        <v>64</v>
      </c>
    </row>
    <row r="362" spans="1:4">
      <c r="A362" t="s">
        <v>20</v>
      </c>
      <c r="B362">
        <v>129</v>
      </c>
      <c r="C362" t="s">
        <v>14</v>
      </c>
      <c r="D362">
        <v>64</v>
      </c>
    </row>
    <row r="363" spans="1:4">
      <c r="A363" t="s">
        <v>20</v>
      </c>
      <c r="B363">
        <v>375</v>
      </c>
      <c r="C363" t="s">
        <v>14</v>
      </c>
      <c r="D363">
        <v>842</v>
      </c>
    </row>
    <row r="364" spans="1:4">
      <c r="A364" t="s">
        <v>20</v>
      </c>
      <c r="B364">
        <v>409</v>
      </c>
      <c r="C364" t="s">
        <v>14</v>
      </c>
      <c r="D364">
        <v>112</v>
      </c>
    </row>
    <row r="365" spans="1:4">
      <c r="A365" t="s">
        <v>20</v>
      </c>
      <c r="B365">
        <v>234</v>
      </c>
      <c r="C365" t="s">
        <v>14</v>
      </c>
      <c r="D365">
        <v>374</v>
      </c>
    </row>
    <row r="366" spans="1:4">
      <c r="A366" t="s">
        <v>20</v>
      </c>
      <c r="B366">
        <v>3016</v>
      </c>
    </row>
    <row r="367" spans="1:4">
      <c r="A367" t="s">
        <v>20</v>
      </c>
      <c r="B367">
        <v>264</v>
      </c>
    </row>
    <row r="368" spans="1:4">
      <c r="A368" t="s">
        <v>20</v>
      </c>
      <c r="B368">
        <v>272</v>
      </c>
    </row>
    <row r="369" spans="1:2">
      <c r="A369" t="s">
        <v>20</v>
      </c>
      <c r="B369">
        <v>419</v>
      </c>
    </row>
    <row r="370" spans="1:2">
      <c r="A370" t="s">
        <v>20</v>
      </c>
      <c r="B370">
        <v>1621</v>
      </c>
    </row>
    <row r="371" spans="1:2">
      <c r="A371" t="s">
        <v>20</v>
      </c>
      <c r="B371">
        <v>1101</v>
      </c>
    </row>
    <row r="372" spans="1:2">
      <c r="A372" t="s">
        <v>20</v>
      </c>
      <c r="B372">
        <v>1073</v>
      </c>
    </row>
    <row r="373" spans="1:2">
      <c r="A373" t="s">
        <v>20</v>
      </c>
      <c r="B373">
        <v>331</v>
      </c>
    </row>
    <row r="374" spans="1:2">
      <c r="A374" t="s">
        <v>20</v>
      </c>
      <c r="B374">
        <v>1170</v>
      </c>
    </row>
    <row r="375" spans="1:2">
      <c r="A375" t="s">
        <v>20</v>
      </c>
      <c r="B375">
        <v>363</v>
      </c>
    </row>
    <row r="376" spans="1:2">
      <c r="A376" t="s">
        <v>20</v>
      </c>
      <c r="B376">
        <v>103</v>
      </c>
    </row>
    <row r="377" spans="1:2">
      <c r="A377" t="s">
        <v>20</v>
      </c>
      <c r="B377">
        <v>147</v>
      </c>
    </row>
    <row r="378" spans="1:2">
      <c r="A378" t="s">
        <v>20</v>
      </c>
      <c r="B378">
        <v>110</v>
      </c>
    </row>
    <row r="379" spans="1:2">
      <c r="A379" t="s">
        <v>20</v>
      </c>
      <c r="B379">
        <v>134</v>
      </c>
    </row>
    <row r="380" spans="1:2">
      <c r="A380" t="s">
        <v>20</v>
      </c>
      <c r="B380">
        <v>269</v>
      </c>
    </row>
    <row r="381" spans="1:2">
      <c r="A381" t="s">
        <v>20</v>
      </c>
      <c r="B381">
        <v>175</v>
      </c>
    </row>
    <row r="382" spans="1:2">
      <c r="A382" t="s">
        <v>20</v>
      </c>
      <c r="B382">
        <v>69</v>
      </c>
    </row>
    <row r="383" spans="1:2">
      <c r="A383" t="s">
        <v>20</v>
      </c>
      <c r="B383">
        <v>190</v>
      </c>
    </row>
    <row r="384" spans="1:2">
      <c r="A384" t="s">
        <v>20</v>
      </c>
      <c r="B384">
        <v>237</v>
      </c>
    </row>
    <row r="385" spans="1:2">
      <c r="A385" t="s">
        <v>20</v>
      </c>
      <c r="B385">
        <v>196</v>
      </c>
    </row>
    <row r="386" spans="1:2">
      <c r="A386" t="s">
        <v>20</v>
      </c>
      <c r="B386">
        <v>7295</v>
      </c>
    </row>
    <row r="387" spans="1:2">
      <c r="A387" t="s">
        <v>20</v>
      </c>
      <c r="B387">
        <v>2893</v>
      </c>
    </row>
    <row r="388" spans="1:2">
      <c r="A388" t="s">
        <v>20</v>
      </c>
      <c r="B388">
        <v>820</v>
      </c>
    </row>
    <row r="389" spans="1:2">
      <c r="A389" t="s">
        <v>20</v>
      </c>
      <c r="B389">
        <v>2038</v>
      </c>
    </row>
    <row r="390" spans="1:2">
      <c r="A390" t="s">
        <v>20</v>
      </c>
      <c r="B390">
        <v>116</v>
      </c>
    </row>
    <row r="391" spans="1:2">
      <c r="A391" t="s">
        <v>20</v>
      </c>
      <c r="B391">
        <v>1345</v>
      </c>
    </row>
    <row r="392" spans="1:2">
      <c r="A392" t="s">
        <v>20</v>
      </c>
      <c r="B392">
        <v>168</v>
      </c>
    </row>
    <row r="393" spans="1:2">
      <c r="A393" t="s">
        <v>20</v>
      </c>
      <c r="B393">
        <v>137</v>
      </c>
    </row>
    <row r="394" spans="1:2">
      <c r="A394" t="s">
        <v>20</v>
      </c>
      <c r="B394">
        <v>186</v>
      </c>
    </row>
    <row r="395" spans="1:2">
      <c r="A395" t="s">
        <v>20</v>
      </c>
      <c r="B395">
        <v>125</v>
      </c>
    </row>
    <row r="396" spans="1:2">
      <c r="A396" t="s">
        <v>20</v>
      </c>
      <c r="B396">
        <v>202</v>
      </c>
    </row>
    <row r="397" spans="1:2">
      <c r="A397" t="s">
        <v>20</v>
      </c>
      <c r="B397">
        <v>103</v>
      </c>
    </row>
    <row r="398" spans="1:2">
      <c r="A398" t="s">
        <v>20</v>
      </c>
      <c r="B398">
        <v>1785</v>
      </c>
    </row>
    <row r="399" spans="1:2">
      <c r="A399" t="s">
        <v>20</v>
      </c>
      <c r="B399">
        <v>157</v>
      </c>
    </row>
    <row r="400" spans="1:2">
      <c r="A400" t="s">
        <v>20</v>
      </c>
      <c r="B400">
        <v>555</v>
      </c>
    </row>
    <row r="401" spans="1:2">
      <c r="A401" t="s">
        <v>20</v>
      </c>
      <c r="B401">
        <v>297</v>
      </c>
    </row>
    <row r="402" spans="1:2">
      <c r="A402" t="s">
        <v>20</v>
      </c>
      <c r="B402">
        <v>123</v>
      </c>
    </row>
    <row r="403" spans="1:2">
      <c r="A403" t="s">
        <v>20</v>
      </c>
      <c r="B403">
        <v>3036</v>
      </c>
    </row>
    <row r="404" spans="1:2">
      <c r="A404" t="s">
        <v>20</v>
      </c>
      <c r="B404">
        <v>144</v>
      </c>
    </row>
    <row r="405" spans="1:2">
      <c r="A405" t="s">
        <v>20</v>
      </c>
      <c r="B405">
        <v>121</v>
      </c>
    </row>
    <row r="406" spans="1:2">
      <c r="A406" t="s">
        <v>20</v>
      </c>
      <c r="B406">
        <v>181</v>
      </c>
    </row>
    <row r="407" spans="1:2">
      <c r="A407" t="s">
        <v>20</v>
      </c>
      <c r="B407">
        <v>122</v>
      </c>
    </row>
    <row r="408" spans="1:2">
      <c r="A408" t="s">
        <v>20</v>
      </c>
      <c r="B408">
        <v>1071</v>
      </c>
    </row>
    <row r="409" spans="1:2">
      <c r="A409" t="s">
        <v>20</v>
      </c>
      <c r="B409">
        <v>980</v>
      </c>
    </row>
    <row r="410" spans="1:2">
      <c r="A410" t="s">
        <v>20</v>
      </c>
      <c r="B410">
        <v>536</v>
      </c>
    </row>
    <row r="411" spans="1:2">
      <c r="A411" t="s">
        <v>20</v>
      </c>
      <c r="B411">
        <v>1991</v>
      </c>
    </row>
    <row r="412" spans="1:2">
      <c r="A412" t="s">
        <v>20</v>
      </c>
      <c r="B412">
        <v>180</v>
      </c>
    </row>
    <row r="413" spans="1:2">
      <c r="A413" t="s">
        <v>20</v>
      </c>
      <c r="B413">
        <v>130</v>
      </c>
    </row>
    <row r="414" spans="1:2">
      <c r="A414" t="s">
        <v>20</v>
      </c>
      <c r="B414">
        <v>122</v>
      </c>
    </row>
    <row r="415" spans="1:2">
      <c r="A415" t="s">
        <v>20</v>
      </c>
      <c r="B415">
        <v>140</v>
      </c>
    </row>
    <row r="416" spans="1:2">
      <c r="A416" t="s">
        <v>20</v>
      </c>
      <c r="B416">
        <v>3388</v>
      </c>
    </row>
    <row r="417" spans="1:2">
      <c r="A417" t="s">
        <v>20</v>
      </c>
      <c r="B417">
        <v>280</v>
      </c>
    </row>
    <row r="418" spans="1:2">
      <c r="A418" t="s">
        <v>20</v>
      </c>
      <c r="B418">
        <v>366</v>
      </c>
    </row>
    <row r="419" spans="1:2">
      <c r="A419" t="s">
        <v>20</v>
      </c>
      <c r="B419">
        <v>270</v>
      </c>
    </row>
    <row r="420" spans="1:2">
      <c r="A420" t="s">
        <v>20</v>
      </c>
      <c r="B420">
        <v>137</v>
      </c>
    </row>
    <row r="421" spans="1:2">
      <c r="A421" t="s">
        <v>20</v>
      </c>
      <c r="B421">
        <v>3205</v>
      </c>
    </row>
    <row r="422" spans="1:2">
      <c r="A422" t="s">
        <v>20</v>
      </c>
      <c r="B422">
        <v>288</v>
      </c>
    </row>
    <row r="423" spans="1:2">
      <c r="A423" t="s">
        <v>20</v>
      </c>
      <c r="B423">
        <v>148</v>
      </c>
    </row>
    <row r="424" spans="1:2">
      <c r="A424" t="s">
        <v>20</v>
      </c>
      <c r="B424">
        <v>114</v>
      </c>
    </row>
    <row r="425" spans="1:2">
      <c r="A425" t="s">
        <v>20</v>
      </c>
      <c r="B425">
        <v>1518</v>
      </c>
    </row>
    <row r="426" spans="1:2">
      <c r="A426" t="s">
        <v>20</v>
      </c>
      <c r="B426">
        <v>166</v>
      </c>
    </row>
    <row r="427" spans="1:2">
      <c r="A427" t="s">
        <v>20</v>
      </c>
      <c r="B427">
        <v>100</v>
      </c>
    </row>
    <row r="428" spans="1:2">
      <c r="A428" t="s">
        <v>20</v>
      </c>
      <c r="B428">
        <v>235</v>
      </c>
    </row>
    <row r="429" spans="1:2">
      <c r="A429" t="s">
        <v>20</v>
      </c>
      <c r="B429">
        <v>148</v>
      </c>
    </row>
    <row r="430" spans="1:2">
      <c r="A430" t="s">
        <v>20</v>
      </c>
      <c r="B430">
        <v>198</v>
      </c>
    </row>
    <row r="431" spans="1:2">
      <c r="A431" t="s">
        <v>20</v>
      </c>
      <c r="B431">
        <v>150</v>
      </c>
    </row>
    <row r="432" spans="1:2">
      <c r="A432" t="s">
        <v>20</v>
      </c>
      <c r="B432">
        <v>216</v>
      </c>
    </row>
    <row r="433" spans="1:2">
      <c r="A433" t="s">
        <v>20</v>
      </c>
      <c r="B433">
        <v>5139</v>
      </c>
    </row>
    <row r="434" spans="1:2">
      <c r="A434" t="s">
        <v>20</v>
      </c>
      <c r="B434">
        <v>2353</v>
      </c>
    </row>
    <row r="435" spans="1:2">
      <c r="A435" t="s">
        <v>20</v>
      </c>
      <c r="B435">
        <v>78</v>
      </c>
    </row>
    <row r="436" spans="1:2">
      <c r="A436" t="s">
        <v>20</v>
      </c>
      <c r="B436">
        <v>174</v>
      </c>
    </row>
    <row r="437" spans="1:2">
      <c r="A437" t="s">
        <v>20</v>
      </c>
      <c r="B437">
        <v>164</v>
      </c>
    </row>
    <row r="438" spans="1:2">
      <c r="A438" t="s">
        <v>20</v>
      </c>
      <c r="B438">
        <v>161</v>
      </c>
    </row>
    <row r="439" spans="1:2">
      <c r="A439" t="s">
        <v>20</v>
      </c>
      <c r="B439">
        <v>138</v>
      </c>
    </row>
    <row r="440" spans="1:2">
      <c r="A440" t="s">
        <v>20</v>
      </c>
      <c r="B440">
        <v>3308</v>
      </c>
    </row>
    <row r="441" spans="1:2">
      <c r="A441" t="s">
        <v>20</v>
      </c>
      <c r="B441">
        <v>127</v>
      </c>
    </row>
    <row r="442" spans="1:2">
      <c r="A442" t="s">
        <v>20</v>
      </c>
      <c r="B442">
        <v>207</v>
      </c>
    </row>
    <row r="443" spans="1:2">
      <c r="A443" t="s">
        <v>20</v>
      </c>
      <c r="B443">
        <v>181</v>
      </c>
    </row>
    <row r="444" spans="1:2">
      <c r="A444" t="s">
        <v>20</v>
      </c>
      <c r="B444">
        <v>110</v>
      </c>
    </row>
    <row r="445" spans="1:2">
      <c r="A445" t="s">
        <v>20</v>
      </c>
      <c r="B445">
        <v>185</v>
      </c>
    </row>
    <row r="446" spans="1:2">
      <c r="A446" t="s">
        <v>20</v>
      </c>
      <c r="B446">
        <v>121</v>
      </c>
    </row>
    <row r="447" spans="1:2">
      <c r="A447" t="s">
        <v>20</v>
      </c>
      <c r="B447">
        <v>106</v>
      </c>
    </row>
    <row r="448" spans="1:2">
      <c r="A448" t="s">
        <v>20</v>
      </c>
      <c r="B448">
        <v>142</v>
      </c>
    </row>
    <row r="449" spans="1:2">
      <c r="A449" t="s">
        <v>20</v>
      </c>
      <c r="B449">
        <v>233</v>
      </c>
    </row>
    <row r="450" spans="1:2">
      <c r="A450" t="s">
        <v>20</v>
      </c>
      <c r="B450">
        <v>218</v>
      </c>
    </row>
    <row r="451" spans="1:2">
      <c r="A451" t="s">
        <v>20</v>
      </c>
      <c r="B451">
        <v>76</v>
      </c>
    </row>
    <row r="452" spans="1:2">
      <c r="A452" t="s">
        <v>20</v>
      </c>
      <c r="B452">
        <v>43</v>
      </c>
    </row>
    <row r="453" spans="1:2">
      <c r="A453" t="s">
        <v>20</v>
      </c>
      <c r="B453">
        <v>221</v>
      </c>
    </row>
    <row r="454" spans="1:2">
      <c r="A454" t="s">
        <v>20</v>
      </c>
      <c r="B454">
        <v>2805</v>
      </c>
    </row>
    <row r="455" spans="1:2">
      <c r="A455" t="s">
        <v>20</v>
      </c>
      <c r="B455">
        <v>68</v>
      </c>
    </row>
    <row r="456" spans="1:2">
      <c r="A456" t="s">
        <v>20</v>
      </c>
      <c r="B456">
        <v>183</v>
      </c>
    </row>
    <row r="457" spans="1:2">
      <c r="A457" t="s">
        <v>20</v>
      </c>
      <c r="B457">
        <v>133</v>
      </c>
    </row>
    <row r="458" spans="1:2">
      <c r="A458" t="s">
        <v>20</v>
      </c>
      <c r="B458">
        <v>2489</v>
      </c>
    </row>
    <row r="459" spans="1:2">
      <c r="A459" t="s">
        <v>20</v>
      </c>
      <c r="B459">
        <v>69</v>
      </c>
    </row>
    <row r="460" spans="1:2">
      <c r="A460" t="s">
        <v>20</v>
      </c>
      <c r="B460">
        <v>279</v>
      </c>
    </row>
    <row r="461" spans="1:2">
      <c r="A461" t="s">
        <v>20</v>
      </c>
      <c r="B461">
        <v>210</v>
      </c>
    </row>
    <row r="462" spans="1:2">
      <c r="A462" t="s">
        <v>20</v>
      </c>
      <c r="B462">
        <v>2100</v>
      </c>
    </row>
    <row r="463" spans="1:2">
      <c r="A463" t="s">
        <v>20</v>
      </c>
      <c r="B463">
        <v>252</v>
      </c>
    </row>
    <row r="464" spans="1:2">
      <c r="A464" t="s">
        <v>20</v>
      </c>
      <c r="B464">
        <v>1280</v>
      </c>
    </row>
    <row r="465" spans="1:2">
      <c r="A465" t="s">
        <v>20</v>
      </c>
      <c r="B465">
        <v>157</v>
      </c>
    </row>
    <row r="466" spans="1:2">
      <c r="A466" t="s">
        <v>20</v>
      </c>
      <c r="B466">
        <v>194</v>
      </c>
    </row>
    <row r="467" spans="1:2">
      <c r="A467" t="s">
        <v>20</v>
      </c>
      <c r="B467">
        <v>82</v>
      </c>
    </row>
    <row r="468" spans="1:2">
      <c r="A468" t="s">
        <v>20</v>
      </c>
      <c r="B468">
        <v>4233</v>
      </c>
    </row>
    <row r="469" spans="1:2">
      <c r="A469" t="s">
        <v>20</v>
      </c>
      <c r="B469">
        <v>1297</v>
      </c>
    </row>
    <row r="470" spans="1:2">
      <c r="A470" t="s">
        <v>20</v>
      </c>
      <c r="B470">
        <v>165</v>
      </c>
    </row>
    <row r="471" spans="1:2">
      <c r="A471" t="s">
        <v>20</v>
      </c>
      <c r="B471">
        <v>119</v>
      </c>
    </row>
    <row r="472" spans="1:2">
      <c r="A472" t="s">
        <v>20</v>
      </c>
      <c r="B472">
        <v>1797</v>
      </c>
    </row>
    <row r="473" spans="1:2">
      <c r="A473" t="s">
        <v>20</v>
      </c>
      <c r="B473">
        <v>261</v>
      </c>
    </row>
    <row r="474" spans="1:2">
      <c r="A474" t="s">
        <v>20</v>
      </c>
      <c r="B474">
        <v>157</v>
      </c>
    </row>
    <row r="475" spans="1:2">
      <c r="A475" t="s">
        <v>20</v>
      </c>
      <c r="B475">
        <v>3533</v>
      </c>
    </row>
    <row r="476" spans="1:2">
      <c r="A476" t="s">
        <v>20</v>
      </c>
      <c r="B476">
        <v>155</v>
      </c>
    </row>
    <row r="477" spans="1:2">
      <c r="A477" t="s">
        <v>20</v>
      </c>
      <c r="B477">
        <v>132</v>
      </c>
    </row>
    <row r="478" spans="1:2">
      <c r="A478" t="s">
        <v>20</v>
      </c>
      <c r="B478">
        <v>1354</v>
      </c>
    </row>
    <row r="479" spans="1:2">
      <c r="A479" t="s">
        <v>20</v>
      </c>
      <c r="B479">
        <v>48</v>
      </c>
    </row>
    <row r="480" spans="1:2">
      <c r="A480" t="s">
        <v>20</v>
      </c>
      <c r="B480">
        <v>110</v>
      </c>
    </row>
    <row r="481" spans="1:2">
      <c r="A481" t="s">
        <v>20</v>
      </c>
      <c r="B481">
        <v>172</v>
      </c>
    </row>
    <row r="482" spans="1:2">
      <c r="A482" t="s">
        <v>20</v>
      </c>
      <c r="B482">
        <v>307</v>
      </c>
    </row>
    <row r="483" spans="1:2">
      <c r="A483" t="s">
        <v>20</v>
      </c>
      <c r="B483">
        <v>160</v>
      </c>
    </row>
    <row r="484" spans="1:2">
      <c r="A484" t="s">
        <v>20</v>
      </c>
      <c r="B484">
        <v>1467</v>
      </c>
    </row>
    <row r="485" spans="1:2">
      <c r="A485" t="s">
        <v>20</v>
      </c>
      <c r="B485">
        <v>2662</v>
      </c>
    </row>
    <row r="486" spans="1:2">
      <c r="A486" t="s">
        <v>20</v>
      </c>
      <c r="B486">
        <v>452</v>
      </c>
    </row>
    <row r="487" spans="1:2">
      <c r="A487" t="s">
        <v>20</v>
      </c>
      <c r="B487">
        <v>158</v>
      </c>
    </row>
    <row r="488" spans="1:2">
      <c r="A488" t="s">
        <v>20</v>
      </c>
      <c r="B488">
        <v>225</v>
      </c>
    </row>
    <row r="489" spans="1:2">
      <c r="A489" t="s">
        <v>20</v>
      </c>
      <c r="B489">
        <v>65</v>
      </c>
    </row>
    <row r="490" spans="1:2">
      <c r="A490" t="s">
        <v>20</v>
      </c>
      <c r="B490">
        <v>163</v>
      </c>
    </row>
    <row r="491" spans="1:2">
      <c r="A491" t="s">
        <v>20</v>
      </c>
      <c r="B491">
        <v>85</v>
      </c>
    </row>
    <row r="492" spans="1:2">
      <c r="A492" t="s">
        <v>20</v>
      </c>
      <c r="B492">
        <v>217</v>
      </c>
    </row>
    <row r="493" spans="1:2">
      <c r="A493" t="s">
        <v>20</v>
      </c>
      <c r="B493">
        <v>150</v>
      </c>
    </row>
    <row r="494" spans="1:2">
      <c r="A494" t="s">
        <v>20</v>
      </c>
      <c r="B494">
        <v>3272</v>
      </c>
    </row>
    <row r="495" spans="1:2">
      <c r="A495" t="s">
        <v>20</v>
      </c>
      <c r="B495">
        <v>300</v>
      </c>
    </row>
    <row r="496" spans="1:2">
      <c r="A496" t="s">
        <v>20</v>
      </c>
      <c r="B496">
        <v>126</v>
      </c>
    </row>
    <row r="497" spans="1:2">
      <c r="A497" t="s">
        <v>20</v>
      </c>
      <c r="B497">
        <v>2320</v>
      </c>
    </row>
    <row r="498" spans="1:2">
      <c r="A498" t="s">
        <v>20</v>
      </c>
      <c r="B498">
        <v>81</v>
      </c>
    </row>
    <row r="499" spans="1:2">
      <c r="A499" t="s">
        <v>20</v>
      </c>
      <c r="B499">
        <v>1887</v>
      </c>
    </row>
    <row r="500" spans="1:2">
      <c r="A500" t="s">
        <v>20</v>
      </c>
      <c r="B500">
        <v>4358</v>
      </c>
    </row>
    <row r="501" spans="1:2">
      <c r="A501" t="s">
        <v>20</v>
      </c>
      <c r="B501">
        <v>53</v>
      </c>
    </row>
    <row r="502" spans="1:2">
      <c r="A502" t="s">
        <v>20</v>
      </c>
      <c r="B502">
        <v>2414</v>
      </c>
    </row>
    <row r="503" spans="1:2">
      <c r="A503" t="s">
        <v>20</v>
      </c>
      <c r="B503">
        <v>80</v>
      </c>
    </row>
    <row r="504" spans="1:2">
      <c r="A504" t="s">
        <v>20</v>
      </c>
      <c r="B504">
        <v>193</v>
      </c>
    </row>
    <row r="505" spans="1:2">
      <c r="A505" t="s">
        <v>20</v>
      </c>
      <c r="B505">
        <v>52</v>
      </c>
    </row>
    <row r="506" spans="1:2">
      <c r="A506" t="s">
        <v>20</v>
      </c>
      <c r="B506">
        <v>290</v>
      </c>
    </row>
    <row r="507" spans="1:2">
      <c r="A507" t="s">
        <v>20</v>
      </c>
      <c r="B507">
        <v>122</v>
      </c>
    </row>
    <row r="508" spans="1:2">
      <c r="A508" t="s">
        <v>20</v>
      </c>
      <c r="B508">
        <v>1470</v>
      </c>
    </row>
    <row r="509" spans="1:2">
      <c r="A509" t="s">
        <v>20</v>
      </c>
      <c r="B509">
        <v>165</v>
      </c>
    </row>
    <row r="510" spans="1:2">
      <c r="A510" t="s">
        <v>20</v>
      </c>
      <c r="B510">
        <v>182</v>
      </c>
    </row>
    <row r="511" spans="1:2">
      <c r="A511" t="s">
        <v>20</v>
      </c>
      <c r="B511">
        <v>199</v>
      </c>
    </row>
    <row r="512" spans="1:2">
      <c r="A512" t="s">
        <v>20</v>
      </c>
      <c r="B512">
        <v>56</v>
      </c>
    </row>
    <row r="513" spans="1:2">
      <c r="A513" t="s">
        <v>20</v>
      </c>
      <c r="B513">
        <v>1460</v>
      </c>
    </row>
    <row r="514" spans="1:2">
      <c r="A514" t="s">
        <v>20</v>
      </c>
      <c r="B514">
        <v>123</v>
      </c>
    </row>
    <row r="515" spans="1:2">
      <c r="A515" t="s">
        <v>20</v>
      </c>
      <c r="B515">
        <v>159</v>
      </c>
    </row>
    <row r="516" spans="1:2">
      <c r="A516" t="s">
        <v>20</v>
      </c>
      <c r="B516">
        <v>110</v>
      </c>
    </row>
    <row r="517" spans="1:2">
      <c r="A517" t="s">
        <v>20</v>
      </c>
      <c r="B517">
        <v>236</v>
      </c>
    </row>
    <row r="518" spans="1:2">
      <c r="A518" t="s">
        <v>20</v>
      </c>
      <c r="B518">
        <v>191</v>
      </c>
    </row>
    <row r="519" spans="1:2">
      <c r="A519" t="s">
        <v>20</v>
      </c>
      <c r="B519">
        <v>3934</v>
      </c>
    </row>
    <row r="520" spans="1:2">
      <c r="A520" t="s">
        <v>20</v>
      </c>
      <c r="B520">
        <v>80</v>
      </c>
    </row>
    <row r="521" spans="1:2">
      <c r="A521" t="s">
        <v>20</v>
      </c>
      <c r="B521">
        <v>462</v>
      </c>
    </row>
    <row r="522" spans="1:2">
      <c r="A522" t="s">
        <v>20</v>
      </c>
      <c r="B522">
        <v>179</v>
      </c>
    </row>
    <row r="523" spans="1:2">
      <c r="A523" t="s">
        <v>20</v>
      </c>
      <c r="B523">
        <v>1866</v>
      </c>
    </row>
    <row r="524" spans="1:2">
      <c r="A524" t="s">
        <v>20</v>
      </c>
      <c r="B524">
        <v>156</v>
      </c>
    </row>
    <row r="525" spans="1:2">
      <c r="A525" t="s">
        <v>20</v>
      </c>
      <c r="B525">
        <v>255</v>
      </c>
    </row>
    <row r="526" spans="1:2">
      <c r="A526" t="s">
        <v>20</v>
      </c>
      <c r="B526">
        <v>2261</v>
      </c>
    </row>
    <row r="527" spans="1:2">
      <c r="A527" t="s">
        <v>20</v>
      </c>
      <c r="B527">
        <v>40</v>
      </c>
    </row>
    <row r="528" spans="1:2">
      <c r="A528" t="s">
        <v>20</v>
      </c>
      <c r="B528">
        <v>2289</v>
      </c>
    </row>
    <row r="529" spans="1:2">
      <c r="A529" t="s">
        <v>20</v>
      </c>
      <c r="B529">
        <v>65</v>
      </c>
    </row>
    <row r="530" spans="1:2">
      <c r="A530" t="s">
        <v>20</v>
      </c>
      <c r="B530">
        <v>3777</v>
      </c>
    </row>
    <row r="531" spans="1:2">
      <c r="A531" t="s">
        <v>20</v>
      </c>
      <c r="B531">
        <v>184</v>
      </c>
    </row>
    <row r="532" spans="1:2">
      <c r="A532" t="s">
        <v>20</v>
      </c>
      <c r="B532">
        <v>85</v>
      </c>
    </row>
    <row r="533" spans="1:2">
      <c r="A533" t="s">
        <v>20</v>
      </c>
      <c r="B533">
        <v>144</v>
      </c>
    </row>
    <row r="534" spans="1:2">
      <c r="A534" t="s">
        <v>20</v>
      </c>
      <c r="B534">
        <v>1902</v>
      </c>
    </row>
    <row r="535" spans="1:2">
      <c r="A535" t="s">
        <v>20</v>
      </c>
      <c r="B535">
        <v>105</v>
      </c>
    </row>
    <row r="536" spans="1:2">
      <c r="A536" t="s">
        <v>20</v>
      </c>
      <c r="B536">
        <v>132</v>
      </c>
    </row>
    <row r="537" spans="1:2">
      <c r="A537" t="s">
        <v>20</v>
      </c>
      <c r="B537">
        <v>96</v>
      </c>
    </row>
    <row r="538" spans="1:2">
      <c r="A538" t="s">
        <v>20</v>
      </c>
      <c r="B538">
        <v>114</v>
      </c>
    </row>
    <row r="539" spans="1:2">
      <c r="A539" t="s">
        <v>20</v>
      </c>
      <c r="B539">
        <v>203</v>
      </c>
    </row>
    <row r="540" spans="1:2">
      <c r="A540" t="s">
        <v>20</v>
      </c>
      <c r="B540">
        <v>1559</v>
      </c>
    </row>
    <row r="541" spans="1:2">
      <c r="A541" t="s">
        <v>20</v>
      </c>
      <c r="B541">
        <v>1548</v>
      </c>
    </row>
    <row r="542" spans="1:2">
      <c r="A542" t="s">
        <v>20</v>
      </c>
      <c r="B542">
        <v>80</v>
      </c>
    </row>
    <row r="543" spans="1:2">
      <c r="A543" t="s">
        <v>20</v>
      </c>
      <c r="B543">
        <v>131</v>
      </c>
    </row>
    <row r="544" spans="1:2">
      <c r="A544" t="s">
        <v>20</v>
      </c>
      <c r="B544">
        <v>112</v>
      </c>
    </row>
    <row r="545" spans="1:2">
      <c r="A545" t="s">
        <v>20</v>
      </c>
      <c r="B545">
        <v>155</v>
      </c>
    </row>
    <row r="546" spans="1:2">
      <c r="A546" t="s">
        <v>20</v>
      </c>
      <c r="B546">
        <v>266</v>
      </c>
    </row>
    <row r="547" spans="1:2">
      <c r="A547" t="s">
        <v>20</v>
      </c>
      <c r="B547">
        <v>155</v>
      </c>
    </row>
    <row r="548" spans="1:2">
      <c r="A548" t="s">
        <v>20</v>
      </c>
      <c r="B548">
        <v>207</v>
      </c>
    </row>
    <row r="549" spans="1:2">
      <c r="A549" t="s">
        <v>20</v>
      </c>
      <c r="B549">
        <v>245</v>
      </c>
    </row>
    <row r="550" spans="1:2">
      <c r="A550" t="s">
        <v>20</v>
      </c>
      <c r="B550">
        <v>1573</v>
      </c>
    </row>
    <row r="551" spans="1:2">
      <c r="A551" t="s">
        <v>20</v>
      </c>
      <c r="B551">
        <v>114</v>
      </c>
    </row>
    <row r="552" spans="1:2">
      <c r="A552" t="s">
        <v>20</v>
      </c>
      <c r="B552">
        <v>93</v>
      </c>
    </row>
    <row r="553" spans="1:2">
      <c r="A553" t="s">
        <v>20</v>
      </c>
      <c r="B553">
        <v>1681</v>
      </c>
    </row>
    <row r="554" spans="1:2">
      <c r="A554" t="s">
        <v>20</v>
      </c>
      <c r="B554">
        <v>32</v>
      </c>
    </row>
    <row r="555" spans="1:2">
      <c r="A555" t="s">
        <v>20</v>
      </c>
      <c r="B555">
        <v>135</v>
      </c>
    </row>
    <row r="556" spans="1:2">
      <c r="A556" t="s">
        <v>20</v>
      </c>
      <c r="B556">
        <v>140</v>
      </c>
    </row>
    <row r="557" spans="1:2">
      <c r="A557" t="s">
        <v>20</v>
      </c>
      <c r="B557">
        <v>92</v>
      </c>
    </row>
    <row r="558" spans="1:2">
      <c r="A558" t="s">
        <v>20</v>
      </c>
      <c r="B558">
        <v>1015</v>
      </c>
    </row>
    <row r="559" spans="1:2">
      <c r="A559" t="s">
        <v>20</v>
      </c>
      <c r="B559">
        <v>323</v>
      </c>
    </row>
    <row r="560" spans="1:2">
      <c r="A560" t="s">
        <v>20</v>
      </c>
      <c r="B560">
        <v>2326</v>
      </c>
    </row>
    <row r="561" spans="1:2">
      <c r="A561" t="s">
        <v>20</v>
      </c>
      <c r="B561">
        <v>381</v>
      </c>
    </row>
    <row r="562" spans="1:2">
      <c r="A562" t="s">
        <v>20</v>
      </c>
      <c r="B562">
        <v>480</v>
      </c>
    </row>
    <row r="563" spans="1:2">
      <c r="A563" t="s">
        <v>20</v>
      </c>
      <c r="B563">
        <v>226</v>
      </c>
    </row>
    <row r="564" spans="1:2">
      <c r="A564" t="s">
        <v>20</v>
      </c>
      <c r="B564">
        <v>241</v>
      </c>
    </row>
    <row r="565" spans="1:2">
      <c r="A565" t="s">
        <v>20</v>
      </c>
      <c r="B565">
        <v>132</v>
      </c>
    </row>
    <row r="566" spans="1:2">
      <c r="A566" t="s">
        <v>20</v>
      </c>
      <c r="B566">
        <v>2043</v>
      </c>
    </row>
  </sheetData>
  <mergeCells count="2">
    <mergeCell ref="F3:G3"/>
    <mergeCell ref="F11:G11"/>
  </mergeCells>
  <conditionalFormatting sqref="A2:A566">
    <cfRule type="containsText" dxfId="11" priority="5" operator="containsText" text="live">
      <formula>NOT(ISERROR(SEARCH("live",A2)))</formula>
    </cfRule>
    <cfRule type="containsText" dxfId="10" priority="6" operator="containsText" text="canceled">
      <formula>NOT(ISERROR(SEARCH("canceled",A2)))</formula>
    </cfRule>
    <cfRule type="containsText" dxfId="9" priority="7" operator="containsText" text="successful">
      <formula>NOT(ISERROR(SEARCH("successful",A2)))</formula>
    </cfRule>
    <cfRule type="containsText" dxfId="8" priority="8" operator="containsText" text="failed">
      <formula>NOT(ISERROR(SEARCH("failed",A2)))</formula>
    </cfRule>
  </conditionalFormatting>
  <conditionalFormatting sqref="C1:C1047940">
    <cfRule type="containsText" dxfId="7" priority="1" operator="containsText" text="live">
      <formula>NOT(ISERROR(SEARCH("live",C1)))</formula>
    </cfRule>
    <cfRule type="containsText" dxfId="6" priority="2" operator="containsText" text="canceled">
      <formula>NOT(ISERROR(SEARCH("canceled",C1)))</formula>
    </cfRule>
    <cfRule type="containsText" dxfId="5" priority="3" operator="containsText" text="successful">
      <formula>NOT(ISERROR(SEARCH("successful",C1)))</formula>
    </cfRule>
    <cfRule type="containsText" dxfId="4" priority="4" operator="containsText" text="failed">
      <formula>NOT(ISERROR(SEARCH("failed",C1)))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workbookViewId="0">
      <selection activeCell="K18" sqref="K18"/>
    </sheetView>
  </sheetViews>
  <sheetFormatPr baseColWidth="10" defaultRowHeight="16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33203125" style="4" customWidth="1"/>
    <col min="16" max="16" width="16" bestFit="1" customWidth="1"/>
    <col min="17" max="17" width="14.33203125" bestFit="1" customWidth="1"/>
    <col min="18" max="18" width="12.1640625" bestFit="1" customWidth="1"/>
    <col min="19" max="19" width="19.83203125" bestFit="1" customWidth="1"/>
  </cols>
  <sheetData>
    <row r="1" spans="1:20" s="1" customFormat="1" ht="17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8" t="s">
        <v>2029</v>
      </c>
      <c r="P1" s="1" t="s">
        <v>2030</v>
      </c>
      <c r="Q1" s="1" t="s">
        <v>2031</v>
      </c>
      <c r="R1" s="1" t="s">
        <v>2032</v>
      </c>
      <c r="S1" s="1" t="s">
        <v>2075</v>
      </c>
      <c r="T1" s="1" t="s">
        <v>2089</v>
      </c>
    </row>
    <row r="2" spans="1:20" ht="17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5" t="e">
        <f>E2/G2</f>
        <v>#DIV/0!</v>
      </c>
      <c r="Q2" t="str" cm="1">
        <f t="array" ref="Q2:R2">_xlfn.TEXTSPLIT($N2,"/")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ht="17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>E3/D3</f>
        <v>10.4</v>
      </c>
      <c r="P3" s="5">
        <f t="shared" ref="P3:P66" si="0">E3/G3</f>
        <v>92.151898734177209</v>
      </c>
      <c r="Q3" t="str" cm="1">
        <f t="array" ref="Q3:R3">_xlfn.TEXTSPLIT($N3,"/")</f>
        <v>music</v>
      </c>
      <c r="R3" t="str">
        <v>rock</v>
      </c>
      <c r="S3" s="9">
        <f t="shared" ref="S3:S66" si="1">(((J3/60)/60)/24)+DATE(1970,1,1)</f>
        <v>41870.208333333336</v>
      </c>
      <c r="T3" s="9">
        <f t="shared" ref="T3:T66" si="2">(((K3/60)/60)/24)+DATE(1970,1,1)</f>
        <v>41872.208333333336</v>
      </c>
    </row>
    <row r="4" spans="1:20" ht="3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ref="O4:O66" si="3">E4/D4</f>
        <v>1.3147878228782288</v>
      </c>
      <c r="P4" s="5">
        <f t="shared" si="0"/>
        <v>100.01614035087719</v>
      </c>
      <c r="Q4" t="str" cm="1">
        <f t="array" ref="Q4:R4">_xlfn.TEXTSPLIT($N4,"/")</f>
        <v>technology</v>
      </c>
      <c r="R4" t="str">
        <v>web</v>
      </c>
      <c r="S4" s="9">
        <f t="shared" si="1"/>
        <v>41595.25</v>
      </c>
      <c r="T4" s="9">
        <f t="shared" si="2"/>
        <v>41597.25</v>
      </c>
    </row>
    <row r="5" spans="1:20" ht="3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3"/>
        <v>0.58976190476190471</v>
      </c>
      <c r="P5" s="5">
        <f t="shared" si="0"/>
        <v>103.20833333333333</v>
      </c>
      <c r="Q5" t="str" cm="1">
        <f t="array" ref="Q5:R5">_xlfn.TEXTSPLIT($N5,"/")</f>
        <v>music</v>
      </c>
      <c r="R5" t="str">
        <v>rock</v>
      </c>
      <c r="S5" s="9">
        <f t="shared" si="1"/>
        <v>43688.208333333328</v>
      </c>
      <c r="T5" s="9">
        <f t="shared" si="2"/>
        <v>43728.208333333328</v>
      </c>
    </row>
    <row r="6" spans="1:20" ht="17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3"/>
        <v>0.69276315789473686</v>
      </c>
      <c r="P6" s="5">
        <f t="shared" si="0"/>
        <v>99.339622641509436</v>
      </c>
      <c r="Q6" t="str" cm="1">
        <f t="array" ref="Q6:R6">_xlfn.TEXTSPLIT($N6,"/")</f>
        <v>theater</v>
      </c>
      <c r="R6" t="str">
        <v>plays</v>
      </c>
      <c r="S6" s="9">
        <f t="shared" si="1"/>
        <v>43485.25</v>
      </c>
      <c r="T6" s="9">
        <f t="shared" si="2"/>
        <v>43489.25</v>
      </c>
    </row>
    <row r="7" spans="1:20" ht="17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3"/>
        <v>1.7361842105263159</v>
      </c>
      <c r="P7" s="5">
        <f t="shared" si="0"/>
        <v>75.833333333333329</v>
      </c>
      <c r="Q7" t="str" cm="1">
        <f t="array" ref="Q7:R7">_xlfn.TEXTSPLIT($N7,"/")</f>
        <v>theater</v>
      </c>
      <c r="R7" t="str">
        <v>plays</v>
      </c>
      <c r="S7" s="9">
        <f t="shared" si="1"/>
        <v>41149.208333333336</v>
      </c>
      <c r="T7" s="9">
        <f t="shared" si="2"/>
        <v>41160.208333333336</v>
      </c>
    </row>
    <row r="8" spans="1:20" ht="17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3"/>
        <v>0.20961538461538462</v>
      </c>
      <c r="P8" s="5">
        <f t="shared" si="0"/>
        <v>60.555555555555557</v>
      </c>
      <c r="Q8" t="str" cm="1">
        <f t="array" ref="Q8:R8">_xlfn.TEXTSPLIT($N8,"/")</f>
        <v>film &amp; video</v>
      </c>
      <c r="R8" t="str">
        <v>documentary</v>
      </c>
      <c r="S8" s="9">
        <f t="shared" si="1"/>
        <v>42991.208333333328</v>
      </c>
      <c r="T8" s="9">
        <f t="shared" si="2"/>
        <v>42992.208333333328</v>
      </c>
    </row>
    <row r="9" spans="1:20" ht="17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3"/>
        <v>3.2757777777777779</v>
      </c>
      <c r="P9" s="5">
        <f t="shared" si="0"/>
        <v>64.93832599118943</v>
      </c>
      <c r="Q9" t="str" cm="1">
        <f t="array" ref="Q9:R9">_xlfn.TEXTSPLIT($N9,"/")</f>
        <v>theater</v>
      </c>
      <c r="R9" t="str">
        <v>plays</v>
      </c>
      <c r="S9" s="9">
        <f t="shared" si="1"/>
        <v>42229.208333333328</v>
      </c>
      <c r="T9" s="9">
        <f t="shared" si="2"/>
        <v>42231.208333333328</v>
      </c>
    </row>
    <row r="10" spans="1:20" ht="17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3"/>
        <v>0.19932788374205268</v>
      </c>
      <c r="P10" s="5">
        <f t="shared" si="0"/>
        <v>30.997175141242938</v>
      </c>
      <c r="Q10" t="str" cm="1">
        <f t="array" ref="Q10:R10">_xlfn.TEXTSPLIT($N10,"/")</f>
        <v>theater</v>
      </c>
      <c r="R10" t="str">
        <v>plays</v>
      </c>
      <c r="S10" s="9">
        <f t="shared" si="1"/>
        <v>40399.208333333336</v>
      </c>
      <c r="T10" s="9">
        <f t="shared" si="2"/>
        <v>40401.208333333336</v>
      </c>
    </row>
    <row r="11" spans="1:20" ht="17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3"/>
        <v>0.51741935483870971</v>
      </c>
      <c r="P11" s="5">
        <f t="shared" si="0"/>
        <v>72.909090909090907</v>
      </c>
      <c r="Q11" t="str" cm="1">
        <f t="array" ref="Q11:R11">_xlfn.TEXTSPLIT($N11,"/")</f>
        <v>music</v>
      </c>
      <c r="R11" t="str">
        <v>electric music</v>
      </c>
      <c r="S11" s="9">
        <f t="shared" si="1"/>
        <v>41536.208333333336</v>
      </c>
      <c r="T11" s="9">
        <f t="shared" si="2"/>
        <v>41585.25</v>
      </c>
    </row>
    <row r="12" spans="1:20" ht="17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3"/>
        <v>2.6611538461538462</v>
      </c>
      <c r="P12" s="5">
        <f t="shared" si="0"/>
        <v>62.9</v>
      </c>
      <c r="Q12" t="str" cm="1">
        <f t="array" ref="Q12:R12">_xlfn.TEXTSPLIT($N12,"/")</f>
        <v>film &amp; video</v>
      </c>
      <c r="R12" t="str">
        <v>drama</v>
      </c>
      <c r="S12" s="9">
        <f t="shared" si="1"/>
        <v>40404.208333333336</v>
      </c>
      <c r="T12" s="9">
        <f t="shared" si="2"/>
        <v>40452.208333333336</v>
      </c>
    </row>
    <row r="13" spans="1:20" ht="3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3"/>
        <v>0.48095238095238096</v>
      </c>
      <c r="P13" s="5">
        <f t="shared" si="0"/>
        <v>112.22222222222223</v>
      </c>
      <c r="Q13" t="str" cm="1">
        <f t="array" ref="Q13:R13">_xlfn.TEXTSPLIT($N13,"/")</f>
        <v>theater</v>
      </c>
      <c r="R13" t="str">
        <v>plays</v>
      </c>
      <c r="S13" s="9">
        <f t="shared" si="1"/>
        <v>40442.208333333336</v>
      </c>
      <c r="T13" s="9">
        <f t="shared" si="2"/>
        <v>40448.208333333336</v>
      </c>
    </row>
    <row r="14" spans="1:20" ht="17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3"/>
        <v>0.89349206349206345</v>
      </c>
      <c r="P14" s="5">
        <f t="shared" si="0"/>
        <v>102.34545454545454</v>
      </c>
      <c r="Q14" t="str" cm="1">
        <f t="array" ref="Q14:R14">_xlfn.TEXTSPLIT($N14,"/")</f>
        <v>film &amp; video</v>
      </c>
      <c r="R14" t="str">
        <v>drama</v>
      </c>
      <c r="S14" s="9">
        <f t="shared" si="1"/>
        <v>43760.208333333328</v>
      </c>
      <c r="T14" s="9">
        <f t="shared" si="2"/>
        <v>43768.208333333328</v>
      </c>
    </row>
    <row r="15" spans="1:20" ht="3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3"/>
        <v>2.4511904761904764</v>
      </c>
      <c r="P15" s="5">
        <f t="shared" si="0"/>
        <v>105.05102040816327</v>
      </c>
      <c r="Q15" t="str" cm="1">
        <f t="array" ref="Q15:R15">_xlfn.TEXTSPLIT($N15,"/")</f>
        <v>music</v>
      </c>
      <c r="R15" t="str">
        <v>indie rock</v>
      </c>
      <c r="S15" s="9">
        <f t="shared" si="1"/>
        <v>42532.208333333328</v>
      </c>
      <c r="T15" s="9">
        <f t="shared" si="2"/>
        <v>42544.208333333328</v>
      </c>
    </row>
    <row r="16" spans="1:20" ht="17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3"/>
        <v>0.66769503546099296</v>
      </c>
      <c r="P16" s="5">
        <f t="shared" si="0"/>
        <v>94.144999999999996</v>
      </c>
      <c r="Q16" t="str" cm="1">
        <f t="array" ref="Q16:R16">_xlfn.TEXTSPLIT($N16,"/")</f>
        <v>music</v>
      </c>
      <c r="R16" t="str">
        <v>indie rock</v>
      </c>
      <c r="S16" s="9">
        <f t="shared" si="1"/>
        <v>40974.25</v>
      </c>
      <c r="T16" s="9">
        <f t="shared" si="2"/>
        <v>41001.208333333336</v>
      </c>
    </row>
    <row r="17" spans="1:20" ht="17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3"/>
        <v>0.47307881773399013</v>
      </c>
      <c r="P17" s="5">
        <f t="shared" si="0"/>
        <v>84.986725663716811</v>
      </c>
      <c r="Q17" t="str" cm="1">
        <f t="array" ref="Q17:R17">_xlfn.TEXTSPLIT($N17,"/")</f>
        <v>technology</v>
      </c>
      <c r="R17" t="str">
        <v>wearables</v>
      </c>
      <c r="S17" s="9">
        <f t="shared" si="1"/>
        <v>43809.25</v>
      </c>
      <c r="T17" s="9">
        <f t="shared" si="2"/>
        <v>43813.25</v>
      </c>
    </row>
    <row r="18" spans="1:20" ht="17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3"/>
        <v>6.4947058823529416</v>
      </c>
      <c r="P18" s="5">
        <f t="shared" si="0"/>
        <v>110.41</v>
      </c>
      <c r="Q18" t="str" cm="1">
        <f t="array" ref="Q18:R18">_xlfn.TEXTSPLIT($N18,"/")</f>
        <v>publishing</v>
      </c>
      <c r="R18" t="str">
        <v>nonfiction</v>
      </c>
      <c r="S18" s="9">
        <f t="shared" si="1"/>
        <v>41661.25</v>
      </c>
      <c r="T18" s="9">
        <f t="shared" si="2"/>
        <v>41683.25</v>
      </c>
    </row>
    <row r="19" spans="1:20" ht="17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3"/>
        <v>1.5939125295508274</v>
      </c>
      <c r="P19" s="5">
        <f t="shared" si="0"/>
        <v>107.96236989591674</v>
      </c>
      <c r="Q19" t="str" cm="1">
        <f t="array" ref="Q19:R19">_xlfn.TEXTSPLIT($N19,"/")</f>
        <v>film &amp; video</v>
      </c>
      <c r="R19" t="str">
        <v>animation</v>
      </c>
      <c r="S19" s="9">
        <f t="shared" si="1"/>
        <v>40555.25</v>
      </c>
      <c r="T19" s="9">
        <f t="shared" si="2"/>
        <v>40556.25</v>
      </c>
    </row>
    <row r="20" spans="1:20" ht="17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3"/>
        <v>0.66912087912087914</v>
      </c>
      <c r="P20" s="5">
        <f t="shared" si="0"/>
        <v>45.103703703703701</v>
      </c>
      <c r="Q20" t="str" cm="1">
        <f t="array" ref="Q20:R20">_xlfn.TEXTSPLIT($N20,"/")</f>
        <v>theater</v>
      </c>
      <c r="R20" t="str">
        <v>plays</v>
      </c>
      <c r="S20" s="9">
        <f t="shared" si="1"/>
        <v>43351.208333333328</v>
      </c>
      <c r="T20" s="9">
        <f t="shared" si="2"/>
        <v>43359.208333333328</v>
      </c>
    </row>
    <row r="21" spans="1:20" ht="17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3"/>
        <v>0.48529600000000001</v>
      </c>
      <c r="P21" s="5">
        <f t="shared" si="0"/>
        <v>45.001483679525222</v>
      </c>
      <c r="Q21" t="str" cm="1">
        <f t="array" ref="Q21:R21">_xlfn.TEXTSPLIT($N21,"/")</f>
        <v>theater</v>
      </c>
      <c r="R21" t="str">
        <v>plays</v>
      </c>
      <c r="S21" s="9">
        <f t="shared" si="1"/>
        <v>43528.25</v>
      </c>
      <c r="T21" s="9">
        <f t="shared" si="2"/>
        <v>43549.208333333328</v>
      </c>
    </row>
    <row r="22" spans="1:20" ht="17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3"/>
        <v>1.1224279210925645</v>
      </c>
      <c r="P22" s="5">
        <f t="shared" si="0"/>
        <v>105.97134670487107</v>
      </c>
      <c r="Q22" t="str" cm="1">
        <f t="array" ref="Q22:R22">_xlfn.TEXTSPLIT($N22,"/")</f>
        <v>film &amp; video</v>
      </c>
      <c r="R22" t="str">
        <v>drama</v>
      </c>
      <c r="S22" s="9">
        <f t="shared" si="1"/>
        <v>41848.208333333336</v>
      </c>
      <c r="T22" s="9">
        <f t="shared" si="2"/>
        <v>41848.208333333336</v>
      </c>
    </row>
    <row r="23" spans="1:20" ht="17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3"/>
        <v>0.40992553191489361</v>
      </c>
      <c r="P23" s="5">
        <f t="shared" si="0"/>
        <v>69.055555555555557</v>
      </c>
      <c r="Q23" t="str" cm="1">
        <f t="array" ref="Q23:R23">_xlfn.TEXTSPLIT($N23,"/")</f>
        <v>theater</v>
      </c>
      <c r="R23" t="str">
        <v>plays</v>
      </c>
      <c r="S23" s="9">
        <f t="shared" si="1"/>
        <v>40770.208333333336</v>
      </c>
      <c r="T23" s="9">
        <f t="shared" si="2"/>
        <v>40804.208333333336</v>
      </c>
    </row>
    <row r="24" spans="1:20" ht="17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3"/>
        <v>1.2807106598984772</v>
      </c>
      <c r="P24" s="5">
        <f t="shared" si="0"/>
        <v>85.044943820224717</v>
      </c>
      <c r="Q24" t="str" cm="1">
        <f t="array" ref="Q24:R24">_xlfn.TEXTSPLIT($N24,"/")</f>
        <v>theater</v>
      </c>
      <c r="R24" t="str">
        <v>plays</v>
      </c>
      <c r="S24" s="9">
        <f t="shared" si="1"/>
        <v>43193.208333333328</v>
      </c>
      <c r="T24" s="9">
        <f t="shared" si="2"/>
        <v>43208.208333333328</v>
      </c>
    </row>
    <row r="25" spans="1:20" ht="17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3"/>
        <v>3.3204444444444445</v>
      </c>
      <c r="P25" s="5">
        <f t="shared" si="0"/>
        <v>105.22535211267606</v>
      </c>
      <c r="Q25" t="str" cm="1">
        <f t="array" ref="Q25:R25">_xlfn.TEXTSPLIT($N25,"/")</f>
        <v>film &amp; video</v>
      </c>
      <c r="R25" t="str">
        <v>documentary</v>
      </c>
      <c r="S25" s="9">
        <f t="shared" si="1"/>
        <v>43510.25</v>
      </c>
      <c r="T25" s="9">
        <f t="shared" si="2"/>
        <v>43563.208333333328</v>
      </c>
    </row>
    <row r="26" spans="1:20" ht="17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3"/>
        <v>1.1283225108225108</v>
      </c>
      <c r="P26" s="5">
        <f t="shared" si="0"/>
        <v>39.003741114852225</v>
      </c>
      <c r="Q26" t="str" cm="1">
        <f t="array" ref="Q26:R26">_xlfn.TEXTSPLIT($N26,"/")</f>
        <v>technology</v>
      </c>
      <c r="R26" t="str">
        <v>wearables</v>
      </c>
      <c r="S26" s="9">
        <f t="shared" si="1"/>
        <v>41811.208333333336</v>
      </c>
      <c r="T26" s="9">
        <f t="shared" si="2"/>
        <v>41813.208333333336</v>
      </c>
    </row>
    <row r="27" spans="1:20" ht="17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3"/>
        <v>2.1643636363636363</v>
      </c>
      <c r="P27" s="5">
        <f t="shared" si="0"/>
        <v>73.030674846625772</v>
      </c>
      <c r="Q27" t="str" cm="1">
        <f t="array" ref="Q27:R27">_xlfn.TEXTSPLIT($N27,"/")</f>
        <v>games</v>
      </c>
      <c r="R27" t="str">
        <v>video games</v>
      </c>
      <c r="S27" s="9">
        <f t="shared" si="1"/>
        <v>40681.208333333336</v>
      </c>
      <c r="T27" s="9">
        <f t="shared" si="2"/>
        <v>40701.208333333336</v>
      </c>
    </row>
    <row r="28" spans="1:20" ht="17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3"/>
        <v>0.4819906976744186</v>
      </c>
      <c r="P28" s="5">
        <f t="shared" si="0"/>
        <v>35.009459459459457</v>
      </c>
      <c r="Q28" t="str" cm="1">
        <f t="array" ref="Q28:R28">_xlfn.TEXTSPLIT($N28,"/")</f>
        <v>theater</v>
      </c>
      <c r="R28" t="str">
        <v>plays</v>
      </c>
      <c r="S28" s="9">
        <f t="shared" si="1"/>
        <v>43312.208333333328</v>
      </c>
      <c r="T28" s="9">
        <f t="shared" si="2"/>
        <v>43339.208333333328</v>
      </c>
    </row>
    <row r="29" spans="1:20" ht="17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3"/>
        <v>0.79949999999999999</v>
      </c>
      <c r="P29" s="5">
        <f t="shared" si="0"/>
        <v>106.6</v>
      </c>
      <c r="Q29" t="str" cm="1">
        <f t="array" ref="Q29:R29">_xlfn.TEXTSPLIT($N29,"/")</f>
        <v>music</v>
      </c>
      <c r="R29" t="str">
        <v>rock</v>
      </c>
      <c r="S29" s="9">
        <f t="shared" si="1"/>
        <v>42280.208333333328</v>
      </c>
      <c r="T29" s="9">
        <f t="shared" si="2"/>
        <v>42288.208333333328</v>
      </c>
    </row>
    <row r="30" spans="1:20" ht="17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3"/>
        <v>1.0522553516819573</v>
      </c>
      <c r="P30" s="5">
        <f t="shared" si="0"/>
        <v>61.997747747747745</v>
      </c>
      <c r="Q30" t="str" cm="1">
        <f t="array" ref="Q30:R30">_xlfn.TEXTSPLIT($N30,"/")</f>
        <v>theater</v>
      </c>
      <c r="R30" t="str">
        <v>plays</v>
      </c>
      <c r="S30" s="9">
        <f t="shared" si="1"/>
        <v>40218.25</v>
      </c>
      <c r="T30" s="9">
        <f t="shared" si="2"/>
        <v>40241.25</v>
      </c>
    </row>
    <row r="31" spans="1:20" ht="17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3"/>
        <v>3.2889978213507627</v>
      </c>
      <c r="P31" s="5">
        <f t="shared" si="0"/>
        <v>94.000622665006233</v>
      </c>
      <c r="Q31" t="str" cm="1">
        <f t="array" ref="Q31:R31">_xlfn.TEXTSPLIT($N31,"/")</f>
        <v>film &amp; video</v>
      </c>
      <c r="R31" t="str">
        <v>shorts</v>
      </c>
      <c r="S31" s="9">
        <f t="shared" si="1"/>
        <v>43301.208333333328</v>
      </c>
      <c r="T31" s="9">
        <f t="shared" si="2"/>
        <v>43341.208333333328</v>
      </c>
    </row>
    <row r="32" spans="1:20" ht="17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3"/>
        <v>1.606111111111111</v>
      </c>
      <c r="P32" s="5">
        <f t="shared" si="0"/>
        <v>112.05426356589147</v>
      </c>
      <c r="Q32" t="str" cm="1">
        <f t="array" ref="Q32:R32">_xlfn.TEXTSPLIT($N32,"/")</f>
        <v>film &amp; video</v>
      </c>
      <c r="R32" t="str">
        <v>animation</v>
      </c>
      <c r="S32" s="9">
        <f t="shared" si="1"/>
        <v>43609.208333333328</v>
      </c>
      <c r="T32" s="9">
        <f t="shared" si="2"/>
        <v>43614.208333333328</v>
      </c>
    </row>
    <row r="33" spans="1:20" ht="17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3"/>
        <v>3.1</v>
      </c>
      <c r="P33" s="5">
        <f t="shared" si="0"/>
        <v>48.008849557522126</v>
      </c>
      <c r="Q33" t="str" cm="1">
        <f t="array" ref="Q33:R33">_xlfn.TEXTSPLIT($N33,"/")</f>
        <v>games</v>
      </c>
      <c r="R33" t="str">
        <v>video games</v>
      </c>
      <c r="S33" s="9">
        <f t="shared" si="1"/>
        <v>42374.25</v>
      </c>
      <c r="T33" s="9">
        <f t="shared" si="2"/>
        <v>42402.25</v>
      </c>
    </row>
    <row r="34" spans="1:20" ht="17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3"/>
        <v>0.86807920792079207</v>
      </c>
      <c r="P34" s="5">
        <f t="shared" si="0"/>
        <v>38.004334633723452</v>
      </c>
      <c r="Q34" t="str" cm="1">
        <f t="array" ref="Q34:R34">_xlfn.TEXTSPLIT($N34,"/")</f>
        <v>film &amp; video</v>
      </c>
      <c r="R34" t="str">
        <v>documentary</v>
      </c>
      <c r="S34" s="9">
        <f>(((J34/60)/60)/24)+DATE(1970,1,1)</f>
        <v>43110.25</v>
      </c>
      <c r="T34" s="9">
        <f t="shared" si="2"/>
        <v>43137.25</v>
      </c>
    </row>
    <row r="35" spans="1:20" ht="17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3"/>
        <v>3.7782071713147412</v>
      </c>
      <c r="P35" s="5">
        <f t="shared" si="0"/>
        <v>35.000184535892231</v>
      </c>
      <c r="Q35" t="str" cm="1">
        <f t="array" ref="Q35:R35">_xlfn.TEXTSPLIT($N35,"/")</f>
        <v>theater</v>
      </c>
      <c r="R35" t="str">
        <v>plays</v>
      </c>
      <c r="S35" s="9">
        <f t="shared" si="1"/>
        <v>41917.208333333336</v>
      </c>
      <c r="T35" s="9">
        <f t="shared" si="2"/>
        <v>41954.25</v>
      </c>
    </row>
    <row r="36" spans="1:20" ht="3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3"/>
        <v>1.5080645161290323</v>
      </c>
      <c r="P36" s="5">
        <f t="shared" si="0"/>
        <v>85</v>
      </c>
      <c r="Q36" t="str" cm="1">
        <f t="array" ref="Q36:R36">_xlfn.TEXTSPLIT($N36,"/")</f>
        <v>film &amp; video</v>
      </c>
      <c r="R36" t="str">
        <v>documentary</v>
      </c>
      <c r="S36" s="9">
        <f t="shared" si="1"/>
        <v>42817.208333333328</v>
      </c>
      <c r="T36" s="9">
        <f t="shared" si="2"/>
        <v>42822.208333333328</v>
      </c>
    </row>
    <row r="37" spans="1:20" ht="17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3"/>
        <v>1.5030119521912351</v>
      </c>
      <c r="P37" s="5">
        <f t="shared" si="0"/>
        <v>95.993893129770996</v>
      </c>
      <c r="Q37" t="str" cm="1">
        <f t="array" ref="Q37:R37">_xlfn.TEXTSPLIT($N37,"/")</f>
        <v>film &amp; video</v>
      </c>
      <c r="R37" t="str">
        <v>drama</v>
      </c>
      <c r="S37" s="9">
        <f t="shared" si="1"/>
        <v>43484.25</v>
      </c>
      <c r="T37" s="9">
        <f t="shared" si="2"/>
        <v>43526.25</v>
      </c>
    </row>
    <row r="38" spans="1:20" ht="17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3"/>
        <v>1.572857142857143</v>
      </c>
      <c r="P38" s="5">
        <f t="shared" si="0"/>
        <v>68.8125</v>
      </c>
      <c r="Q38" t="str" cm="1">
        <f t="array" ref="Q38:R38">_xlfn.TEXTSPLIT($N38,"/")</f>
        <v>theater</v>
      </c>
      <c r="R38" t="str">
        <v>plays</v>
      </c>
      <c r="S38" s="9">
        <f t="shared" si="1"/>
        <v>40600.25</v>
      </c>
      <c r="T38" s="9">
        <f t="shared" si="2"/>
        <v>40625.208333333336</v>
      </c>
    </row>
    <row r="39" spans="1:20" ht="3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3"/>
        <v>1.3998765432098765</v>
      </c>
      <c r="P39" s="5">
        <f t="shared" si="0"/>
        <v>105.97196261682242</v>
      </c>
      <c r="Q39" t="str" cm="1">
        <f t="array" ref="Q39:R39">_xlfn.TEXTSPLIT($N39,"/")</f>
        <v>publishing</v>
      </c>
      <c r="R39" t="str">
        <v>fiction</v>
      </c>
      <c r="S39" s="9">
        <f t="shared" si="1"/>
        <v>43744.208333333328</v>
      </c>
      <c r="T39" s="9">
        <f t="shared" si="2"/>
        <v>43777.25</v>
      </c>
    </row>
    <row r="40" spans="1:20" ht="17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3"/>
        <v>3.2532258064516131</v>
      </c>
      <c r="P40" s="5">
        <f t="shared" si="0"/>
        <v>75.261194029850742</v>
      </c>
      <c r="Q40" t="str" cm="1">
        <f t="array" ref="Q40:R40">_xlfn.TEXTSPLIT($N40,"/")</f>
        <v>photography</v>
      </c>
      <c r="R40" t="str">
        <v>photography books</v>
      </c>
      <c r="S40" s="9">
        <f t="shared" si="1"/>
        <v>40469.208333333336</v>
      </c>
      <c r="T40" s="9">
        <f t="shared" si="2"/>
        <v>40474.208333333336</v>
      </c>
    </row>
    <row r="41" spans="1:20" ht="17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3"/>
        <v>0.50777777777777777</v>
      </c>
      <c r="P41" s="5">
        <f t="shared" si="0"/>
        <v>57.125</v>
      </c>
      <c r="Q41" t="str" cm="1">
        <f t="array" ref="Q41:R41">_xlfn.TEXTSPLIT($N41,"/")</f>
        <v>theater</v>
      </c>
      <c r="R41" t="str">
        <v>plays</v>
      </c>
      <c r="S41" s="9">
        <f t="shared" si="1"/>
        <v>41330.25</v>
      </c>
      <c r="T41" s="9">
        <f t="shared" si="2"/>
        <v>41344.208333333336</v>
      </c>
    </row>
    <row r="42" spans="1:20" ht="17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3"/>
        <v>1.6906818181818182</v>
      </c>
      <c r="P42" s="5">
        <f t="shared" si="0"/>
        <v>75.141414141414145</v>
      </c>
      <c r="Q42" t="str" cm="1">
        <f t="array" ref="Q42:R42">_xlfn.TEXTSPLIT($N42,"/")</f>
        <v>technology</v>
      </c>
      <c r="R42" t="str">
        <v>wearables</v>
      </c>
      <c r="S42" s="9">
        <f t="shared" si="1"/>
        <v>40334.208333333336</v>
      </c>
      <c r="T42" s="9">
        <f t="shared" si="2"/>
        <v>40353.208333333336</v>
      </c>
    </row>
    <row r="43" spans="1:20" ht="17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3"/>
        <v>2.1292857142857144</v>
      </c>
      <c r="P43" s="5">
        <f t="shared" si="0"/>
        <v>107.42342342342343</v>
      </c>
      <c r="Q43" t="str" cm="1">
        <f t="array" ref="Q43:R43">_xlfn.TEXTSPLIT($N43,"/")</f>
        <v>music</v>
      </c>
      <c r="R43" t="str">
        <v>rock</v>
      </c>
      <c r="S43" s="9">
        <f t="shared" si="1"/>
        <v>41156.208333333336</v>
      </c>
      <c r="T43" s="9">
        <f t="shared" si="2"/>
        <v>41182.208333333336</v>
      </c>
    </row>
    <row r="44" spans="1:20" ht="17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3"/>
        <v>4.4394444444444447</v>
      </c>
      <c r="P44" s="5">
        <f t="shared" si="0"/>
        <v>35.995495495495497</v>
      </c>
      <c r="Q44" t="str" cm="1">
        <f t="array" ref="Q44:R44">_xlfn.TEXTSPLIT($N44,"/")</f>
        <v>food</v>
      </c>
      <c r="R44" t="str">
        <v>food trucks</v>
      </c>
      <c r="S44" s="9">
        <f t="shared" si="1"/>
        <v>40728.208333333336</v>
      </c>
      <c r="T44" s="9">
        <f t="shared" si="2"/>
        <v>40737.208333333336</v>
      </c>
    </row>
    <row r="45" spans="1:20" ht="17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3"/>
        <v>1.859390243902439</v>
      </c>
      <c r="P45" s="5">
        <f t="shared" si="0"/>
        <v>26.998873148744366</v>
      </c>
      <c r="Q45" t="str" cm="1">
        <f t="array" ref="Q45:R45">_xlfn.TEXTSPLIT($N45,"/")</f>
        <v>publishing</v>
      </c>
      <c r="R45" t="str">
        <v>radio &amp; podcasts</v>
      </c>
      <c r="S45" s="9">
        <f t="shared" si="1"/>
        <v>41844.208333333336</v>
      </c>
      <c r="T45" s="9">
        <f t="shared" si="2"/>
        <v>41860.208333333336</v>
      </c>
    </row>
    <row r="46" spans="1:20" ht="17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3"/>
        <v>6.5881249999999998</v>
      </c>
      <c r="P46" s="5">
        <f t="shared" si="0"/>
        <v>107.56122448979592</v>
      </c>
      <c r="Q46" t="str" cm="1">
        <f t="array" ref="Q46:R46">_xlfn.TEXTSPLIT($N46,"/")</f>
        <v>publishing</v>
      </c>
      <c r="R46" t="str">
        <v>fiction</v>
      </c>
      <c r="S46" s="9">
        <f t="shared" si="1"/>
        <v>43541.208333333328</v>
      </c>
      <c r="T46" s="9">
        <f t="shared" si="2"/>
        <v>43542.208333333328</v>
      </c>
    </row>
    <row r="47" spans="1:20" ht="3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3"/>
        <v>0.4768421052631579</v>
      </c>
      <c r="P47" s="5">
        <f t="shared" si="0"/>
        <v>94.375</v>
      </c>
      <c r="Q47" t="str" cm="1">
        <f t="array" ref="Q47:R47">_xlfn.TEXTSPLIT($N47,"/")</f>
        <v>theater</v>
      </c>
      <c r="R47" t="str">
        <v>plays</v>
      </c>
      <c r="S47" s="9">
        <f t="shared" si="1"/>
        <v>42676.208333333328</v>
      </c>
      <c r="T47" s="9">
        <f t="shared" si="2"/>
        <v>42691.25</v>
      </c>
    </row>
    <row r="48" spans="1:20" ht="17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3"/>
        <v>1.1478378378378378</v>
      </c>
      <c r="P48" s="5">
        <f t="shared" si="0"/>
        <v>46.163043478260867</v>
      </c>
      <c r="Q48" t="str" cm="1">
        <f t="array" ref="Q48:R48">_xlfn.TEXTSPLIT($N48,"/")</f>
        <v>music</v>
      </c>
      <c r="R48" t="str">
        <v>rock</v>
      </c>
      <c r="S48" s="9">
        <f t="shared" si="1"/>
        <v>40367.208333333336</v>
      </c>
      <c r="T48" s="9">
        <f t="shared" si="2"/>
        <v>40390.208333333336</v>
      </c>
    </row>
    <row r="49" spans="1:20" ht="17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3"/>
        <v>4.7526666666666664</v>
      </c>
      <c r="P49" s="5">
        <f t="shared" si="0"/>
        <v>47.845637583892618</v>
      </c>
      <c r="Q49" t="str" cm="1">
        <f t="array" ref="Q49:R49">_xlfn.TEXTSPLIT($N49,"/")</f>
        <v>theater</v>
      </c>
      <c r="R49" t="str">
        <v>plays</v>
      </c>
      <c r="S49" s="9">
        <f t="shared" si="1"/>
        <v>41727.208333333336</v>
      </c>
      <c r="T49" s="9">
        <f t="shared" si="2"/>
        <v>41757.208333333336</v>
      </c>
    </row>
    <row r="50" spans="1:20" ht="17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3"/>
        <v>3.86972972972973</v>
      </c>
      <c r="P50" s="5">
        <f t="shared" si="0"/>
        <v>53.007815713698065</v>
      </c>
      <c r="Q50" t="str" cm="1">
        <f t="array" ref="Q50:R50">_xlfn.TEXTSPLIT($N50,"/")</f>
        <v>theater</v>
      </c>
      <c r="R50" t="str">
        <v>plays</v>
      </c>
      <c r="S50" s="9">
        <f t="shared" si="1"/>
        <v>42180.208333333328</v>
      </c>
      <c r="T50" s="9">
        <f t="shared" si="2"/>
        <v>42192.208333333328</v>
      </c>
    </row>
    <row r="51" spans="1:20" ht="17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3"/>
        <v>1.89625</v>
      </c>
      <c r="P51" s="5">
        <f t="shared" si="0"/>
        <v>45.059405940594061</v>
      </c>
      <c r="Q51" t="str" cm="1">
        <f t="array" ref="Q51:R51">_xlfn.TEXTSPLIT($N51,"/")</f>
        <v>music</v>
      </c>
      <c r="R51" t="str">
        <v>rock</v>
      </c>
      <c r="S51" s="9">
        <f t="shared" si="1"/>
        <v>43758.208333333328</v>
      </c>
      <c r="T51" s="9">
        <f t="shared" si="2"/>
        <v>43803.25</v>
      </c>
    </row>
    <row r="52" spans="1:20" ht="3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3"/>
        <v>0.02</v>
      </c>
      <c r="P52" s="5">
        <f t="shared" si="0"/>
        <v>2</v>
      </c>
      <c r="Q52" t="str" cm="1">
        <f t="array" ref="Q52:R52">_xlfn.TEXTSPLIT($N52,"/")</f>
        <v>music</v>
      </c>
      <c r="R52" t="str">
        <v>metal</v>
      </c>
      <c r="S52" s="9">
        <f t="shared" si="1"/>
        <v>41487.208333333336</v>
      </c>
      <c r="T52" s="9">
        <f t="shared" si="2"/>
        <v>41515.208333333336</v>
      </c>
    </row>
    <row r="53" spans="1:20" ht="17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3"/>
        <v>0.91867805186590767</v>
      </c>
      <c r="P53" s="5">
        <f t="shared" si="0"/>
        <v>99.006816632583508</v>
      </c>
      <c r="Q53" t="str" cm="1">
        <f t="array" ref="Q53:R53">_xlfn.TEXTSPLIT($N53,"/")</f>
        <v>technology</v>
      </c>
      <c r="R53" t="str">
        <v>wearables</v>
      </c>
      <c r="S53" s="9">
        <f t="shared" si="1"/>
        <v>40995.208333333336</v>
      </c>
      <c r="T53" s="9">
        <f t="shared" si="2"/>
        <v>41011.208333333336</v>
      </c>
    </row>
    <row r="54" spans="1:20" ht="17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3"/>
        <v>0.34152777777777776</v>
      </c>
      <c r="P54" s="5">
        <f t="shared" si="0"/>
        <v>32.786666666666669</v>
      </c>
      <c r="Q54" t="str" cm="1">
        <f t="array" ref="Q54:R54">_xlfn.TEXTSPLIT($N54,"/")</f>
        <v>theater</v>
      </c>
      <c r="R54" t="str">
        <v>plays</v>
      </c>
      <c r="S54" s="9">
        <f t="shared" si="1"/>
        <v>40436.208333333336</v>
      </c>
      <c r="T54" s="9">
        <f t="shared" si="2"/>
        <v>40440.208333333336</v>
      </c>
    </row>
    <row r="55" spans="1:20" ht="17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3"/>
        <v>1.4040909090909091</v>
      </c>
      <c r="P55" s="5">
        <f t="shared" si="0"/>
        <v>59.119617224880386</v>
      </c>
      <c r="Q55" t="str" cm="1">
        <f t="array" ref="Q55:R55">_xlfn.TEXTSPLIT($N55,"/")</f>
        <v>film &amp; video</v>
      </c>
      <c r="R55" t="str">
        <v>drama</v>
      </c>
      <c r="S55" s="9">
        <f t="shared" si="1"/>
        <v>41779.208333333336</v>
      </c>
      <c r="T55" s="9">
        <f t="shared" si="2"/>
        <v>41818.208333333336</v>
      </c>
    </row>
    <row r="56" spans="1:20" ht="3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3"/>
        <v>0.89866666666666661</v>
      </c>
      <c r="P56" s="5">
        <f t="shared" si="0"/>
        <v>44.93333333333333</v>
      </c>
      <c r="Q56" t="str" cm="1">
        <f t="array" ref="Q56:R56">_xlfn.TEXTSPLIT($N56,"/")</f>
        <v>technology</v>
      </c>
      <c r="R56" t="str">
        <v>wearables</v>
      </c>
      <c r="S56" s="9">
        <f t="shared" si="1"/>
        <v>43170.25</v>
      </c>
      <c r="T56" s="9">
        <f t="shared" si="2"/>
        <v>43176.208333333328</v>
      </c>
    </row>
    <row r="57" spans="1:20" ht="3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3"/>
        <v>1.7796969696969698</v>
      </c>
      <c r="P57" s="5">
        <f t="shared" si="0"/>
        <v>89.664122137404576</v>
      </c>
      <c r="Q57" t="str" cm="1">
        <f t="array" ref="Q57:R57">_xlfn.TEXTSPLIT($N57,"/")</f>
        <v>music</v>
      </c>
      <c r="R57" t="str">
        <v>jazz</v>
      </c>
      <c r="S57" s="9">
        <f t="shared" si="1"/>
        <v>43311.208333333328</v>
      </c>
      <c r="T57" s="9">
        <f t="shared" si="2"/>
        <v>43316.208333333328</v>
      </c>
    </row>
    <row r="58" spans="1:20" ht="3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3"/>
        <v>1.436625</v>
      </c>
      <c r="P58" s="5">
        <f t="shared" si="0"/>
        <v>70.079268292682926</v>
      </c>
      <c r="Q58" t="str" cm="1">
        <f t="array" ref="Q58:R58">_xlfn.TEXTSPLIT($N58,"/")</f>
        <v>technology</v>
      </c>
      <c r="R58" t="str">
        <v>wearables</v>
      </c>
      <c r="S58" s="9">
        <f t="shared" si="1"/>
        <v>42014.25</v>
      </c>
      <c r="T58" s="9">
        <f t="shared" si="2"/>
        <v>42021.25</v>
      </c>
    </row>
    <row r="59" spans="1:20" ht="17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3"/>
        <v>2.1527586206896552</v>
      </c>
      <c r="P59" s="5">
        <f t="shared" si="0"/>
        <v>31.059701492537314</v>
      </c>
      <c r="Q59" t="str" cm="1">
        <f t="array" ref="Q59:R59">_xlfn.TEXTSPLIT($N59,"/")</f>
        <v>games</v>
      </c>
      <c r="R59" t="str">
        <v>video games</v>
      </c>
      <c r="S59" s="9">
        <f t="shared" si="1"/>
        <v>42979.208333333328</v>
      </c>
      <c r="T59" s="9">
        <f t="shared" si="2"/>
        <v>42991.208333333328</v>
      </c>
    </row>
    <row r="60" spans="1:20" ht="17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3"/>
        <v>2.2711111111111113</v>
      </c>
      <c r="P60" s="5">
        <f t="shared" si="0"/>
        <v>29.061611374407583</v>
      </c>
      <c r="Q60" t="str" cm="1">
        <f t="array" ref="Q60:R60">_xlfn.TEXTSPLIT($N60,"/")</f>
        <v>theater</v>
      </c>
      <c r="R60" t="str">
        <v>plays</v>
      </c>
      <c r="S60" s="9">
        <f t="shared" si="1"/>
        <v>42268.208333333328</v>
      </c>
      <c r="T60" s="9">
        <f t="shared" si="2"/>
        <v>42281.208333333328</v>
      </c>
    </row>
    <row r="61" spans="1:20" ht="17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3"/>
        <v>2.7507142857142859</v>
      </c>
      <c r="P61" s="5">
        <f t="shared" si="0"/>
        <v>30.0859375</v>
      </c>
      <c r="Q61" t="str" cm="1">
        <f t="array" ref="Q61:R61">_xlfn.TEXTSPLIT($N61,"/")</f>
        <v>theater</v>
      </c>
      <c r="R61" t="str">
        <v>plays</v>
      </c>
      <c r="S61" s="9">
        <f t="shared" si="1"/>
        <v>42898.208333333328</v>
      </c>
      <c r="T61" s="9">
        <f t="shared" si="2"/>
        <v>42913.208333333328</v>
      </c>
    </row>
    <row r="62" spans="1:20" ht="17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3"/>
        <v>1.4437048832271762</v>
      </c>
      <c r="P62" s="5">
        <f t="shared" si="0"/>
        <v>84.998125000000002</v>
      </c>
      <c r="Q62" t="str" cm="1">
        <f t="array" ref="Q62:R62">_xlfn.TEXTSPLIT($N62,"/")</f>
        <v>theater</v>
      </c>
      <c r="R62" t="str">
        <v>plays</v>
      </c>
      <c r="S62" s="9">
        <f t="shared" si="1"/>
        <v>41107.208333333336</v>
      </c>
      <c r="T62" s="9">
        <f t="shared" si="2"/>
        <v>41110.208333333336</v>
      </c>
    </row>
    <row r="63" spans="1:20" ht="3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3"/>
        <v>0.92745983935742971</v>
      </c>
      <c r="P63" s="5">
        <f t="shared" si="0"/>
        <v>82.001775410563695</v>
      </c>
      <c r="Q63" t="str" cm="1">
        <f t="array" ref="Q63:R63">_xlfn.TEXTSPLIT($N63,"/")</f>
        <v>theater</v>
      </c>
      <c r="R63" t="str">
        <v>plays</v>
      </c>
      <c r="S63" s="9">
        <f t="shared" si="1"/>
        <v>40595.25</v>
      </c>
      <c r="T63" s="9">
        <f t="shared" si="2"/>
        <v>40635.208333333336</v>
      </c>
    </row>
    <row r="64" spans="1:20" ht="3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3"/>
        <v>7.226</v>
      </c>
      <c r="P64" s="5">
        <f t="shared" si="0"/>
        <v>58.040160642570278</v>
      </c>
      <c r="Q64" t="str" cm="1">
        <f t="array" ref="Q64:R64">_xlfn.TEXTSPLIT($N64,"/")</f>
        <v>technology</v>
      </c>
      <c r="R64" t="str">
        <v>web</v>
      </c>
      <c r="S64" s="9">
        <f t="shared" si="1"/>
        <v>42160.208333333328</v>
      </c>
      <c r="T64" s="9">
        <f t="shared" si="2"/>
        <v>42161.208333333328</v>
      </c>
    </row>
    <row r="65" spans="1:20" ht="17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3"/>
        <v>0.11851063829787234</v>
      </c>
      <c r="P65" s="5">
        <f t="shared" si="0"/>
        <v>111.4</v>
      </c>
      <c r="Q65" t="str" cm="1">
        <f t="array" ref="Q65:R65">_xlfn.TEXTSPLIT($N65,"/")</f>
        <v>theater</v>
      </c>
      <c r="R65" t="str">
        <v>plays</v>
      </c>
      <c r="S65" s="9">
        <f t="shared" si="1"/>
        <v>42853.208333333328</v>
      </c>
      <c r="T65" s="9">
        <f t="shared" si="2"/>
        <v>42859.208333333328</v>
      </c>
    </row>
    <row r="66" spans="1:20" ht="17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3"/>
        <v>0.97642857142857142</v>
      </c>
      <c r="P66" s="5">
        <f t="shared" si="0"/>
        <v>71.94736842105263</v>
      </c>
      <c r="Q66" t="str" cm="1">
        <f t="array" ref="Q66:R66">_xlfn.TEXTSPLIT($N66,"/")</f>
        <v>technology</v>
      </c>
      <c r="R66" t="str">
        <v>web</v>
      </c>
      <c r="S66" s="9">
        <f t="shared" si="1"/>
        <v>43283.208333333328</v>
      </c>
      <c r="T66" s="9">
        <f t="shared" si="2"/>
        <v>43298.208333333328</v>
      </c>
    </row>
    <row r="67" spans="1:20" ht="17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 s="5">
        <f t="shared" ref="P67:P130" si="5">E67/G67</f>
        <v>61.038135593220339</v>
      </c>
      <c r="Q67" t="str" cm="1">
        <f t="array" ref="Q67:R67">_xlfn.TEXTSPLIT($N67,"/")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ht="17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5">
        <f t="shared" si="5"/>
        <v>108.91666666666667</v>
      </c>
      <c r="Q68" t="str" cm="1">
        <f t="array" ref="Q68:R68">_xlfn.TEXTSPLIT($N68,"/")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5">
        <f t="shared" si="5"/>
        <v>29.001722017220171</v>
      </c>
      <c r="Q69" t="str" cm="1">
        <f t="array" ref="Q69:R69">_xlfn.TEXTSPLIT($N69,"/")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ht="17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5">
        <f t="shared" si="5"/>
        <v>58.975609756097562</v>
      </c>
      <c r="Q70" t="str" cm="1">
        <f t="array" ref="Q70:R70">_xlfn.TEXTSPLIT($N70,"/")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ht="17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5">
        <f t="shared" si="5"/>
        <v>111.82352941176471</v>
      </c>
      <c r="Q71" t="str" cm="1">
        <f t="array" ref="Q71:R71">_xlfn.TEXTSPLIT($N71,"/")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ht="17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5">
        <f t="shared" si="5"/>
        <v>63.995555555555555</v>
      </c>
      <c r="Q72" t="str" cm="1">
        <f t="array" ref="Q72:R72">_xlfn.TEXTSPLIT($N72,"/")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5">
        <f t="shared" si="5"/>
        <v>85.315789473684205</v>
      </c>
      <c r="Q73" t="str" cm="1">
        <f t="array" ref="Q73:R73">_xlfn.TEXTSPLIT($N73,"/")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ht="17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5">
        <f t="shared" si="5"/>
        <v>74.481481481481481</v>
      </c>
      <c r="Q74" t="str" cm="1">
        <f t="array" ref="Q74:R74">_xlfn.TEXTSPLIT($N74,"/")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ht="17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5">
        <f t="shared" si="5"/>
        <v>105.14772727272727</v>
      </c>
      <c r="Q75" t="str" cm="1">
        <f t="array" ref="Q75:R75">_xlfn.TEXTSPLIT($N75,"/")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ht="17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5">
        <f t="shared" si="5"/>
        <v>56.188235294117646</v>
      </c>
      <c r="Q76" t="str" cm="1">
        <f t="array" ref="Q76:R76">_xlfn.TEXTSPLIT($N76,"/")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ht="17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5">
        <f t="shared" si="5"/>
        <v>85.917647058823533</v>
      </c>
      <c r="Q77" t="str" cm="1">
        <f t="array" ref="Q77:R77">_xlfn.TEXTSPLIT($N77,"/")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ht="17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5">
        <f t="shared" si="5"/>
        <v>57.00296912114014</v>
      </c>
      <c r="Q78" t="str" cm="1">
        <f t="array" ref="Q78:R78">_xlfn.TEXTSPLIT($N78,"/")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ht="17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5">
        <f t="shared" si="5"/>
        <v>79.642857142857139</v>
      </c>
      <c r="Q79" t="str" cm="1">
        <f t="array" ref="Q79:R79">_xlfn.TEXTSPLIT($N79,"/")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ht="3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5">
        <f t="shared" si="5"/>
        <v>41.018181818181816</v>
      </c>
      <c r="Q80" t="str" cm="1">
        <f t="array" ref="Q80:R80">_xlfn.TEXTSPLIT($N80,"/")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ht="17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5">
        <f t="shared" si="5"/>
        <v>48.004773269689736</v>
      </c>
      <c r="Q81" t="str" cm="1">
        <f t="array" ref="Q81:R81">_xlfn.TEXTSPLIT($N81,"/")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ht="17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5">
        <f t="shared" si="5"/>
        <v>55.212598425196852</v>
      </c>
      <c r="Q82" t="str" cm="1">
        <f t="array" ref="Q82:R82">_xlfn.TEXTSPLIT($N82,"/")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ht="17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5">
        <f t="shared" si="5"/>
        <v>92.109489051094897</v>
      </c>
      <c r="Q83" t="str" cm="1">
        <f t="array" ref="Q83:R83">_xlfn.TEXTSPLIT($N83,"/")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ht="17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5">
        <f t="shared" si="5"/>
        <v>83.183333333333337</v>
      </c>
      <c r="Q84" t="str" cm="1">
        <f t="array" ref="Q84:R84">_xlfn.TEXTSPLIT($N84,"/")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ht="17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5">
        <f t="shared" si="5"/>
        <v>39.996000000000002</v>
      </c>
      <c r="Q85" t="str" cm="1">
        <f t="array" ref="Q85:R85">_xlfn.TEXTSPLIT($N85,"/")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ht="17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5">
        <f t="shared" si="5"/>
        <v>111.1336898395722</v>
      </c>
      <c r="Q86" t="str" cm="1">
        <f t="array" ref="Q86:R86">_xlfn.TEXTSPLIT($N86,"/")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ht="17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5">
        <f t="shared" si="5"/>
        <v>90.563380281690144</v>
      </c>
      <c r="Q87" t="str" cm="1">
        <f t="array" ref="Q87:R87">_xlfn.TEXTSPLIT($N87,"/")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ht="17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5">
        <f t="shared" si="5"/>
        <v>61.108374384236456</v>
      </c>
      <c r="Q88" t="str" cm="1">
        <f t="array" ref="Q88:R88">_xlfn.TEXTSPLIT($N88,"/")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5">
        <f t="shared" si="5"/>
        <v>83.022941970310384</v>
      </c>
      <c r="Q89" t="str" cm="1">
        <f t="array" ref="Q89:R89">_xlfn.TEXTSPLIT($N89,"/")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ht="17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5">
        <f t="shared" si="5"/>
        <v>110.76106194690266</v>
      </c>
      <c r="Q90" t="str" cm="1">
        <f t="array" ref="Q90:R90">_xlfn.TEXTSPLIT($N90,"/")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ht="17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5">
        <f t="shared" si="5"/>
        <v>89.458333333333329</v>
      </c>
      <c r="Q91" t="str" cm="1">
        <f t="array" ref="Q91:R91">_xlfn.TEXTSPLIT($N91,"/")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ht="17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5">
        <f t="shared" si="5"/>
        <v>57.849056603773583</v>
      </c>
      <c r="Q92" t="str" cm="1">
        <f t="array" ref="Q92:R92">_xlfn.TEXTSPLIT($N92,"/")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ht="17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5">
        <f t="shared" si="5"/>
        <v>109.99705449189985</v>
      </c>
      <c r="Q93" t="str" cm="1">
        <f t="array" ref="Q93:R93">_xlfn.TEXTSPLIT($N93,"/")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5">
        <f t="shared" si="5"/>
        <v>103.96586345381526</v>
      </c>
      <c r="Q94" t="str" cm="1">
        <f t="array" ref="Q94:R94">_xlfn.TEXTSPLIT($N94,"/")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ht="17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5">
        <f t="shared" si="5"/>
        <v>107.99508196721311</v>
      </c>
      <c r="Q95" t="str" cm="1">
        <f t="array" ref="Q95:R95">_xlfn.TEXTSPLIT($N95,"/")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ht="17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5">
        <f t="shared" si="5"/>
        <v>48.927777777777777</v>
      </c>
      <c r="Q96" t="str" cm="1">
        <f t="array" ref="Q96:R96">_xlfn.TEXTSPLIT($N96,"/")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5">
        <f t="shared" si="5"/>
        <v>37.666666666666664</v>
      </c>
      <c r="Q97" t="str" cm="1">
        <f t="array" ref="Q97:R97">_xlfn.TEXTSPLIT($N97,"/")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ht="17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5">
        <f t="shared" si="5"/>
        <v>64.999141999141997</v>
      </c>
      <c r="Q98" t="str" cm="1">
        <f t="array" ref="Q98:R98">_xlfn.TEXTSPLIT($N98,"/")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ht="17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5">
        <f t="shared" si="5"/>
        <v>106.61061946902655</v>
      </c>
      <c r="Q99" t="str" cm="1">
        <f t="array" ref="Q99:R99">_xlfn.TEXTSPLIT($N99,"/")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ht="17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5">
        <f t="shared" si="5"/>
        <v>27.009016393442622</v>
      </c>
      <c r="Q100" t="str" cm="1">
        <f t="array" ref="Q100:R100">_xlfn.TEXTSPLIT($N100,"/")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ht="3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5">
        <f t="shared" si="5"/>
        <v>91.16463414634147</v>
      </c>
      <c r="Q101" t="str" cm="1">
        <f t="array" ref="Q101:R101">_xlfn.TEXTSPLIT($N101,"/")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ht="17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5">
        <f t="shared" si="5"/>
        <v>1</v>
      </c>
      <c r="Q102" t="str" cm="1">
        <f t="array" ref="Q102:R102">_xlfn.TEXTSPLIT($N102,"/")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ht="17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5">
        <f t="shared" si="5"/>
        <v>56.054878048780488</v>
      </c>
      <c r="Q103" t="str" cm="1">
        <f t="array" ref="Q103:R103">_xlfn.TEXTSPLIT($N103,"/")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ht="17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5">
        <f t="shared" si="5"/>
        <v>31.017857142857142</v>
      </c>
      <c r="Q104" t="str" cm="1">
        <f t="array" ref="Q104:R104">_xlfn.TEXTSPLIT($N104,"/")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ht="17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5">
        <f t="shared" si="5"/>
        <v>66.513513513513516</v>
      </c>
      <c r="Q105" t="str" cm="1">
        <f t="array" ref="Q105:R105">_xlfn.TEXTSPLIT($N105,"/")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ht="17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5">
        <f t="shared" si="5"/>
        <v>89.005216484089729</v>
      </c>
      <c r="Q106" t="str" cm="1">
        <f t="array" ref="Q106:R106">_xlfn.TEXTSPLIT($N106,"/")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ht="17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5">
        <f t="shared" si="5"/>
        <v>103.46315789473684</v>
      </c>
      <c r="Q107" t="str" cm="1">
        <f t="array" ref="Q107:R107">_xlfn.TEXTSPLIT($N107,"/")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ht="17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5">
        <f t="shared" si="5"/>
        <v>95.278911564625844</v>
      </c>
      <c r="Q108" t="str" cm="1">
        <f t="array" ref="Q108:R108">_xlfn.TEXTSPLIT($N108,"/")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5">
        <f t="shared" si="5"/>
        <v>75.895348837209298</v>
      </c>
      <c r="Q109" t="str" cm="1">
        <f t="array" ref="Q109:R109">_xlfn.TEXTSPLIT($N109,"/")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5">
        <f t="shared" si="5"/>
        <v>107.57831325301204</v>
      </c>
      <c r="Q110" t="str" cm="1">
        <f t="array" ref="Q110:R110">_xlfn.TEXTSPLIT($N110,"/")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ht="17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5">
        <f t="shared" si="5"/>
        <v>51.31666666666667</v>
      </c>
      <c r="Q111" t="str" cm="1">
        <f t="array" ref="Q111:R111">_xlfn.TEXTSPLIT($N111,"/")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5">
        <f t="shared" si="5"/>
        <v>71.983108108108112</v>
      </c>
      <c r="Q112" t="str" cm="1">
        <f t="array" ref="Q112:R112">_xlfn.TEXTSPLIT($N112,"/")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ht="17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5">
        <f t="shared" si="5"/>
        <v>108.95414201183432</v>
      </c>
      <c r="Q113" t="str" cm="1">
        <f t="array" ref="Q113:R113">_xlfn.TEXTSPLIT($N113,"/")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ht="17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5">
        <f t="shared" si="5"/>
        <v>35</v>
      </c>
      <c r="Q114" t="str" cm="1">
        <f t="array" ref="Q114:R114">_xlfn.TEXTSPLIT($N114,"/")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ht="17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5">
        <f t="shared" si="5"/>
        <v>94.938931297709928</v>
      </c>
      <c r="Q115" t="str" cm="1">
        <f t="array" ref="Q115:R115">_xlfn.TEXTSPLIT($N115,"/")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ht="17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5">
        <f t="shared" si="5"/>
        <v>109.65079365079364</v>
      </c>
      <c r="Q116" t="str" cm="1">
        <f t="array" ref="Q116:R116">_xlfn.TEXTSPLIT($N116,"/")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ht="17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5">
        <f t="shared" si="5"/>
        <v>44.001815980629537</v>
      </c>
      <c r="Q117" t="str" cm="1">
        <f t="array" ref="Q117:R117">_xlfn.TEXTSPLIT($N117,"/")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5">
        <f t="shared" si="5"/>
        <v>86.794520547945211</v>
      </c>
      <c r="Q118" t="str" cm="1">
        <f t="array" ref="Q118:R118">_xlfn.TEXTSPLIT($N118,"/")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ht="17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5">
        <f t="shared" si="5"/>
        <v>30.992727272727272</v>
      </c>
      <c r="Q119" t="str" cm="1">
        <f t="array" ref="Q119:R119">_xlfn.TEXTSPLIT($N119,"/")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ht="17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5">
        <f t="shared" si="5"/>
        <v>94.791044776119406</v>
      </c>
      <c r="Q120" t="str" cm="1">
        <f t="array" ref="Q120:R120">_xlfn.TEXTSPLIT($N120,"/")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5">
        <f t="shared" si="5"/>
        <v>69.79220779220779</v>
      </c>
      <c r="Q121" t="str" cm="1">
        <f t="array" ref="Q121:R121">_xlfn.TEXTSPLIT($N121,"/")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ht="17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5">
        <f t="shared" si="5"/>
        <v>63.003367003367003</v>
      </c>
      <c r="Q122" t="str" cm="1">
        <f t="array" ref="Q122:R122">_xlfn.TEXTSPLIT($N122,"/")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ht="17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5">
        <f t="shared" si="5"/>
        <v>110.0343300110742</v>
      </c>
      <c r="Q123" t="str" cm="1">
        <f t="array" ref="Q123:R123">_xlfn.TEXTSPLIT($N123,"/")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ht="17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5">
        <f t="shared" si="5"/>
        <v>25.997933274284026</v>
      </c>
      <c r="Q124" t="str" cm="1">
        <f t="array" ref="Q124:R124">_xlfn.TEXTSPLIT($N124,"/")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ht="17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5">
        <f t="shared" si="5"/>
        <v>49.987915407854985</v>
      </c>
      <c r="Q125" t="str" cm="1">
        <f t="array" ref="Q125:R125">_xlfn.TEXTSPLIT($N125,"/")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ht="17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5">
        <f t="shared" si="5"/>
        <v>101.72340425531915</v>
      </c>
      <c r="Q126" t="str" cm="1">
        <f t="array" ref="Q126:R126">_xlfn.TEXTSPLIT($N126,"/")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ht="17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5">
        <f t="shared" si="5"/>
        <v>47.083333333333336</v>
      </c>
      <c r="Q127" t="str" cm="1">
        <f t="array" ref="Q127:R127">_xlfn.TEXTSPLIT($N127,"/")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ht="17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5">
        <f t="shared" si="5"/>
        <v>89.944444444444443</v>
      </c>
      <c r="Q128" t="str" cm="1">
        <f t="array" ref="Q128:R128">_xlfn.TEXTSPLIT($N128,"/")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ht="17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5">
        <f t="shared" si="5"/>
        <v>78.96875</v>
      </c>
      <c r="Q129" t="str" cm="1">
        <f t="array" ref="Q129:R129">_xlfn.TEXTSPLIT($N129,"/")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ht="17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5">
        <f t="shared" si="5"/>
        <v>80.067669172932327</v>
      </c>
      <c r="Q130" t="str" cm="1">
        <f t="array" ref="Q130:R130">_xlfn.TEXTSPLIT($N130,"/")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ht="17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 s="5">
        <f t="shared" ref="P131:P194" si="9">E131/G131</f>
        <v>86.472727272727269</v>
      </c>
      <c r="Q131" t="str" cm="1">
        <f t="array" ref="Q131:R131">_xlfn.TEXTSPLIT($N131,"/")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ht="17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5">
        <f t="shared" si="9"/>
        <v>28.001876172607879</v>
      </c>
      <c r="Q132" t="str" cm="1">
        <f t="array" ref="Q132:R132">_xlfn.TEXTSPLIT($N132,"/")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5">
        <f t="shared" si="9"/>
        <v>67.996725337699544</v>
      </c>
      <c r="Q133" t="str" cm="1">
        <f t="array" ref="Q133:R133">_xlfn.TEXTSPLIT($N133,"/")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ht="17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5">
        <f t="shared" si="9"/>
        <v>43.078651685393261</v>
      </c>
      <c r="Q134" t="str" cm="1">
        <f t="array" ref="Q134:R134">_xlfn.TEXTSPLIT($N134,"/")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ht="17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5">
        <f t="shared" si="9"/>
        <v>87.95597484276729</v>
      </c>
      <c r="Q135" t="str" cm="1">
        <f t="array" ref="Q135:R135">_xlfn.TEXTSPLIT($N135,"/")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ht="17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5">
        <f t="shared" si="9"/>
        <v>94.987234042553197</v>
      </c>
      <c r="Q136" t="str" cm="1">
        <f t="array" ref="Q136:R136">_xlfn.TEXTSPLIT($N136,"/")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ht="17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5">
        <f t="shared" si="9"/>
        <v>46.905982905982903</v>
      </c>
      <c r="Q137" t="str" cm="1">
        <f t="array" ref="Q137:R137">_xlfn.TEXTSPLIT($N137,"/")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ht="17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5">
        <f t="shared" si="9"/>
        <v>46.913793103448278</v>
      </c>
      <c r="Q138" t="str" cm="1">
        <f t="array" ref="Q138:R138">_xlfn.TEXTSPLIT($N138,"/")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ht="17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5">
        <f t="shared" si="9"/>
        <v>94.24</v>
      </c>
      <c r="Q139" t="str" cm="1">
        <f t="array" ref="Q139:R139">_xlfn.TEXTSPLIT($N139,"/")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5">
        <f t="shared" si="9"/>
        <v>80.139130434782615</v>
      </c>
      <c r="Q140" t="str" cm="1">
        <f t="array" ref="Q140:R140">_xlfn.TEXTSPLIT($N140,"/")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ht="17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5">
        <f t="shared" si="9"/>
        <v>59.036809815950917</v>
      </c>
      <c r="Q141" t="str" cm="1">
        <f t="array" ref="Q141:R141">_xlfn.TEXTSPLIT($N141,"/")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5">
        <f t="shared" si="9"/>
        <v>65.989247311827953</v>
      </c>
      <c r="Q142" t="str" cm="1">
        <f t="array" ref="Q142:R142">_xlfn.TEXTSPLIT($N142,"/")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ht="17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5">
        <f t="shared" si="9"/>
        <v>60.992530345471522</v>
      </c>
      <c r="Q143" t="str" cm="1">
        <f t="array" ref="Q143:R143">_xlfn.TEXTSPLIT($N143,"/")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ht="3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5">
        <f t="shared" si="9"/>
        <v>98.307692307692307</v>
      </c>
      <c r="Q144" t="str" cm="1">
        <f t="array" ref="Q144:R144">_xlfn.TEXTSPLIT($N144,"/")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ht="17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5">
        <f t="shared" si="9"/>
        <v>104.6</v>
      </c>
      <c r="Q145" t="str" cm="1">
        <f t="array" ref="Q145:R145">_xlfn.TEXTSPLIT($N145,"/")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ht="17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5">
        <f t="shared" si="9"/>
        <v>86.066666666666663</v>
      </c>
      <c r="Q146" t="str" cm="1">
        <f t="array" ref="Q146:R146">_xlfn.TEXTSPLIT($N146,"/")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ht="17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5">
        <f t="shared" si="9"/>
        <v>76.989583333333329</v>
      </c>
      <c r="Q147" t="str" cm="1">
        <f t="array" ref="Q147:R147">_xlfn.TEXTSPLIT($N147,"/")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5">
        <f t="shared" si="9"/>
        <v>29.764705882352942</v>
      </c>
      <c r="Q148" t="str" cm="1">
        <f t="array" ref="Q148:R148">_xlfn.TEXTSPLIT($N148,"/")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t="3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5">
        <f t="shared" si="9"/>
        <v>46.91959798994975</v>
      </c>
      <c r="Q149" t="str" cm="1">
        <f t="array" ref="Q149:R149">_xlfn.TEXTSPLIT($N149,"/")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ht="17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5">
        <f t="shared" si="9"/>
        <v>105.18691588785046</v>
      </c>
      <c r="Q150" t="str" cm="1">
        <f t="array" ref="Q150:R150">_xlfn.TEXTSPLIT($N150,"/")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ht="17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5">
        <f t="shared" si="9"/>
        <v>69.907692307692301</v>
      </c>
      <c r="Q151" t="str" cm="1">
        <f t="array" ref="Q151:R151">_xlfn.TEXTSPLIT($N151,"/")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ht="17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5">
        <f t="shared" si="9"/>
        <v>1</v>
      </c>
      <c r="Q152" t="str" cm="1">
        <f t="array" ref="Q152:R152">_xlfn.TEXTSPLIT($N152,"/")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ht="17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5">
        <f t="shared" si="9"/>
        <v>60.011588275391958</v>
      </c>
      <c r="Q153" t="str" cm="1">
        <f t="array" ref="Q153:R153">_xlfn.TEXTSPLIT($N153,"/")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ht="17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5">
        <f t="shared" si="9"/>
        <v>52.006220379146917</v>
      </c>
      <c r="Q154" t="str" cm="1">
        <f t="array" ref="Q154:R154">_xlfn.TEXTSPLIT($N154,"/")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ht="17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5">
        <f t="shared" si="9"/>
        <v>31.000176025347649</v>
      </c>
      <c r="Q155" t="str" cm="1">
        <f t="array" ref="Q155:R155">_xlfn.TEXTSPLIT($N155,"/")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ht="17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5">
        <f t="shared" si="9"/>
        <v>95.042492917847028</v>
      </c>
      <c r="Q156" t="str" cm="1">
        <f t="array" ref="Q156:R156">_xlfn.TEXTSPLIT($N156,"/")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ht="17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5">
        <f t="shared" si="9"/>
        <v>75.968174204355108</v>
      </c>
      <c r="Q157" t="str" cm="1">
        <f t="array" ref="Q157:R157">_xlfn.TEXTSPLIT($N157,"/")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ht="17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5">
        <f t="shared" si="9"/>
        <v>71.013192612137203</v>
      </c>
      <c r="Q158" t="str" cm="1">
        <f t="array" ref="Q158:R158">_xlfn.TEXTSPLIT($N158,"/")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ht="17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5">
        <f t="shared" si="9"/>
        <v>73.733333333333334</v>
      </c>
      <c r="Q159" t="str" cm="1">
        <f t="array" ref="Q159:R159">_xlfn.TEXTSPLIT($N159,"/")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ht="17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5">
        <f t="shared" si="9"/>
        <v>113.17073170731707</v>
      </c>
      <c r="Q160" t="str" cm="1">
        <f t="array" ref="Q160:R160">_xlfn.TEXTSPLIT($N160,"/")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ht="17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5">
        <f t="shared" si="9"/>
        <v>105.00933552992861</v>
      </c>
      <c r="Q161" t="str" cm="1">
        <f t="array" ref="Q161:R161">_xlfn.TEXTSPLIT($N161,"/")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ht="17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5">
        <f t="shared" si="9"/>
        <v>79.176829268292678</v>
      </c>
      <c r="Q162" t="str" cm="1">
        <f t="array" ref="Q162:R162">_xlfn.TEXTSPLIT($N162,"/")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5">
        <f t="shared" si="9"/>
        <v>57.333333333333336</v>
      </c>
      <c r="Q163" t="str" cm="1">
        <f t="array" ref="Q163:R163">_xlfn.TEXTSPLIT($N163,"/")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5">
        <f t="shared" si="9"/>
        <v>58.178343949044589</v>
      </c>
      <c r="Q164" t="str" cm="1">
        <f t="array" ref="Q164:R164">_xlfn.TEXTSPLIT($N164,"/")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ht="17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5">
        <f t="shared" si="9"/>
        <v>36.032520325203251</v>
      </c>
      <c r="Q165" t="str" cm="1">
        <f t="array" ref="Q165:R165">_xlfn.TEXTSPLIT($N165,"/")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ht="17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5">
        <f t="shared" si="9"/>
        <v>107.99068767908309</v>
      </c>
      <c r="Q166" t="str" cm="1">
        <f t="array" ref="Q166:R166">_xlfn.TEXTSPLIT($N166,"/")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ht="17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5">
        <f t="shared" si="9"/>
        <v>44.005985634477256</v>
      </c>
      <c r="Q167" t="str" cm="1">
        <f t="array" ref="Q167:R167">_xlfn.TEXTSPLIT($N167,"/")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ht="17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5">
        <f t="shared" si="9"/>
        <v>55.077868852459019</v>
      </c>
      <c r="Q168" t="str" cm="1">
        <f t="array" ref="Q168:R168">_xlfn.TEXTSPLIT($N168,"/")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ht="17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5">
        <f t="shared" si="9"/>
        <v>74</v>
      </c>
      <c r="Q169" t="str" cm="1">
        <f t="array" ref="Q169:R169">_xlfn.TEXTSPLIT($N169,"/")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ht="17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5">
        <f t="shared" si="9"/>
        <v>41.996858638743454</v>
      </c>
      <c r="Q170" t="str" cm="1">
        <f t="array" ref="Q170:R170">_xlfn.TEXTSPLIT($N170,"/")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ht="17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5">
        <f t="shared" si="9"/>
        <v>77.988161010260455</v>
      </c>
      <c r="Q171" t="str" cm="1">
        <f t="array" ref="Q171:R171">_xlfn.TEXTSPLIT($N171,"/")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ht="17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5">
        <f t="shared" si="9"/>
        <v>82.507462686567166</v>
      </c>
      <c r="Q172" t="str" cm="1">
        <f t="array" ref="Q172:R172">_xlfn.TEXTSPLIT($N172,"/")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5">
        <f t="shared" si="9"/>
        <v>104.2</v>
      </c>
      <c r="Q173" t="str" cm="1">
        <f t="array" ref="Q173:R173">_xlfn.TEXTSPLIT($N173,"/")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ht="17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5">
        <f t="shared" si="9"/>
        <v>25.5</v>
      </c>
      <c r="Q174" t="str" cm="1">
        <f t="array" ref="Q174:R174">_xlfn.TEXTSPLIT($N174,"/")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ht="3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5">
        <f t="shared" si="9"/>
        <v>100.98334401024984</v>
      </c>
      <c r="Q175" t="str" cm="1">
        <f t="array" ref="Q175:R175">_xlfn.TEXTSPLIT($N175,"/")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ht="17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5">
        <f t="shared" si="9"/>
        <v>111.83333333333333</v>
      </c>
      <c r="Q176" t="str" cm="1">
        <f t="array" ref="Q176:R176">_xlfn.TEXTSPLIT($N176,"/")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ht="17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5">
        <f t="shared" si="9"/>
        <v>41.999115044247787</v>
      </c>
      <c r="Q177" t="str" cm="1">
        <f t="array" ref="Q177:R177">_xlfn.TEXTSPLIT($N177,"/")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5">
        <f t="shared" si="9"/>
        <v>110.05115089514067</v>
      </c>
      <c r="Q178" t="str" cm="1">
        <f t="array" ref="Q178:R178">_xlfn.TEXTSPLIT($N178,"/")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ht="17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5">
        <f t="shared" si="9"/>
        <v>58.997079225994888</v>
      </c>
      <c r="Q179" t="str" cm="1">
        <f t="array" ref="Q179:R179">_xlfn.TEXTSPLIT($N179,"/")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ht="17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5">
        <f t="shared" si="9"/>
        <v>32.985714285714288</v>
      </c>
      <c r="Q180" t="str" cm="1">
        <f t="array" ref="Q180:R180">_xlfn.TEXTSPLIT($N180,"/")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5">
        <f t="shared" si="9"/>
        <v>45.005654509471306</v>
      </c>
      <c r="Q181" t="str" cm="1">
        <f t="array" ref="Q181:R181">_xlfn.TEXTSPLIT($N181,"/")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ht="17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5">
        <f t="shared" si="9"/>
        <v>81.98196487897485</v>
      </c>
      <c r="Q182" t="str" cm="1">
        <f t="array" ref="Q182:R182">_xlfn.TEXTSPLIT($N182,"/")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ht="17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5">
        <f t="shared" si="9"/>
        <v>39.080882352941174</v>
      </c>
      <c r="Q183" t="str" cm="1">
        <f t="array" ref="Q183:R183">_xlfn.TEXTSPLIT($N183,"/")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5">
        <f t="shared" si="9"/>
        <v>58.996383363471971</v>
      </c>
      <c r="Q184" t="str" cm="1">
        <f t="array" ref="Q184:R184">_xlfn.TEXTSPLIT($N184,"/")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5">
        <f t="shared" si="9"/>
        <v>40.988372093023258</v>
      </c>
      <c r="Q185" t="str" cm="1">
        <f t="array" ref="Q185:R185">_xlfn.TEXTSPLIT($N185,"/")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ht="17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5">
        <f t="shared" si="9"/>
        <v>31.029411764705884</v>
      </c>
      <c r="Q186" t="str" cm="1">
        <f t="array" ref="Q186:R186">_xlfn.TEXTSPLIT($N186,"/")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ht="17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5">
        <f t="shared" si="9"/>
        <v>37.789473684210527</v>
      </c>
      <c r="Q187" t="str" cm="1">
        <f t="array" ref="Q187:R187">_xlfn.TEXTSPLIT($N187,"/")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ht="17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5">
        <f t="shared" si="9"/>
        <v>32.006772009029348</v>
      </c>
      <c r="Q188" t="str" cm="1">
        <f t="array" ref="Q188:R188">_xlfn.TEXTSPLIT($N188,"/")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ht="17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5">
        <f t="shared" si="9"/>
        <v>95.966712898751737</v>
      </c>
      <c r="Q189" t="str" cm="1">
        <f t="array" ref="Q189:R189">_xlfn.TEXTSPLIT($N189,"/")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ht="17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5">
        <f t="shared" si="9"/>
        <v>75</v>
      </c>
      <c r="Q190" t="str" cm="1">
        <f t="array" ref="Q190:R190">_xlfn.TEXTSPLIT($N190,"/")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ht="17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5">
        <f t="shared" si="9"/>
        <v>102.0498866213152</v>
      </c>
      <c r="Q191" t="str" cm="1">
        <f t="array" ref="Q191:R191">_xlfn.TEXTSPLIT($N191,"/")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ht="17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5">
        <f t="shared" si="9"/>
        <v>105.75</v>
      </c>
      <c r="Q192" t="str" cm="1">
        <f t="array" ref="Q192:R192">_xlfn.TEXTSPLIT($N192,"/")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ht="17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5">
        <f t="shared" si="9"/>
        <v>37.069767441860463</v>
      </c>
      <c r="Q193" t="str" cm="1">
        <f t="array" ref="Q193:R193">_xlfn.TEXTSPLIT($N193,"/")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ht="17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5">
        <f t="shared" si="9"/>
        <v>35.049382716049379</v>
      </c>
      <c r="Q194" t="str" cm="1">
        <f t="array" ref="Q194:R194">_xlfn.TEXTSPLIT($N194,"/")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ht="17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 s="5">
        <f t="shared" ref="P195:P258" si="13">E195/G195</f>
        <v>46.338461538461537</v>
      </c>
      <c r="Q195" t="str" cm="1">
        <f t="array" ref="Q195:R195">_xlfn.TEXTSPLIT($N195,"/")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ht="17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5">
        <f t="shared" si="13"/>
        <v>69.174603174603178</v>
      </c>
      <c r="Q196" t="str" cm="1">
        <f t="array" ref="Q196:R196">_xlfn.TEXTSPLIT($N196,"/")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ht="17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5">
        <f t="shared" si="13"/>
        <v>109.07824427480917</v>
      </c>
      <c r="Q197" t="str" cm="1">
        <f t="array" ref="Q197:R197">_xlfn.TEXTSPLIT($N197,"/")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ht="17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5">
        <f t="shared" si="13"/>
        <v>51.78</v>
      </c>
      <c r="Q198" t="str" cm="1">
        <f t="array" ref="Q198:R198">_xlfn.TEXTSPLIT($N198,"/")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ht="17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5">
        <f t="shared" si="13"/>
        <v>82.010055304172951</v>
      </c>
      <c r="Q199" t="str" cm="1">
        <f t="array" ref="Q199:R199">_xlfn.TEXTSPLIT($N199,"/")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ht="17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5">
        <f t="shared" si="13"/>
        <v>35.958333333333336</v>
      </c>
      <c r="Q200" t="str" cm="1">
        <f t="array" ref="Q200:R200">_xlfn.TEXTSPLIT($N200,"/")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ht="17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5">
        <f t="shared" si="13"/>
        <v>74.461538461538467</v>
      </c>
      <c r="Q201" t="str" cm="1">
        <f t="array" ref="Q201:R201">_xlfn.TEXTSPLIT($N201,"/")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ht="17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5">
        <f t="shared" si="13"/>
        <v>2</v>
      </c>
      <c r="Q202" t="str" cm="1">
        <f t="array" ref="Q202:R202">_xlfn.TEXTSPLIT($N202,"/")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ht="3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5">
        <f t="shared" si="13"/>
        <v>91.114649681528661</v>
      </c>
      <c r="Q203" t="str" cm="1">
        <f t="array" ref="Q203:R203">_xlfn.TEXTSPLIT($N203,"/")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ht="17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5">
        <f t="shared" si="13"/>
        <v>79.792682926829272</v>
      </c>
      <c r="Q204" t="str" cm="1">
        <f t="array" ref="Q204:R204">_xlfn.TEXTSPLIT($N204,"/")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5">
        <f t="shared" si="13"/>
        <v>42.999777678968428</v>
      </c>
      <c r="Q205" t="str" cm="1">
        <f t="array" ref="Q205:R205">_xlfn.TEXTSPLIT($N205,"/")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ht="17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5">
        <f t="shared" si="13"/>
        <v>63.225000000000001</v>
      </c>
      <c r="Q206" t="str" cm="1">
        <f t="array" ref="Q206:R206">_xlfn.TEXTSPLIT($N206,"/")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ht="17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5">
        <f t="shared" si="13"/>
        <v>70.174999999999997</v>
      </c>
      <c r="Q207" t="str" cm="1">
        <f t="array" ref="Q207:R207">_xlfn.TEXTSPLIT($N207,"/")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ht="17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5">
        <f t="shared" si="13"/>
        <v>61.333333333333336</v>
      </c>
      <c r="Q208" t="str" cm="1">
        <f t="array" ref="Q208:R208">_xlfn.TEXTSPLIT($N208,"/")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5">
        <f t="shared" si="13"/>
        <v>99</v>
      </c>
      <c r="Q209" t="str" cm="1">
        <f t="array" ref="Q209:R209">_xlfn.TEXTSPLIT($N209,"/")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ht="17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5">
        <f t="shared" si="13"/>
        <v>96.984900146127615</v>
      </c>
      <c r="Q210" t="str" cm="1">
        <f t="array" ref="Q210:R210">_xlfn.TEXTSPLIT($N210,"/")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ht="17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5">
        <f t="shared" si="13"/>
        <v>51.004950495049506</v>
      </c>
      <c r="Q211" t="str" cm="1">
        <f t="array" ref="Q211:R211">_xlfn.TEXTSPLIT($N211,"/")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ht="17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5">
        <f t="shared" si="13"/>
        <v>28.044247787610619</v>
      </c>
      <c r="Q212" t="str" cm="1">
        <f t="array" ref="Q212:R212">_xlfn.TEXTSPLIT($N212,"/")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5">
        <f t="shared" si="13"/>
        <v>60.984615384615381</v>
      </c>
      <c r="Q213" t="str" cm="1">
        <f t="array" ref="Q213:R213">_xlfn.TEXTSPLIT($N213,"/")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t="3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5">
        <f t="shared" si="13"/>
        <v>73.214285714285708</v>
      </c>
      <c r="Q214" t="str" cm="1">
        <f t="array" ref="Q214:R214">_xlfn.TEXTSPLIT($N214,"/")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5">
        <f t="shared" si="13"/>
        <v>39.997435299603637</v>
      </c>
      <c r="Q215" t="str" cm="1">
        <f t="array" ref="Q215:R215">_xlfn.TEXTSPLIT($N215,"/")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ht="17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5">
        <f t="shared" si="13"/>
        <v>86.812121212121212</v>
      </c>
      <c r="Q216" t="str" cm="1">
        <f t="array" ref="Q216:R216">_xlfn.TEXTSPLIT($N216,"/")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ht="17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5">
        <f t="shared" si="13"/>
        <v>42.125874125874127</v>
      </c>
      <c r="Q217" t="str" cm="1">
        <f t="array" ref="Q217:R217">_xlfn.TEXTSPLIT($N217,"/")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ht="17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5">
        <f t="shared" si="13"/>
        <v>103.97851239669421</v>
      </c>
      <c r="Q218" t="str" cm="1">
        <f t="array" ref="Q218:R218">_xlfn.TEXTSPLIT($N218,"/")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ht="17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5">
        <f t="shared" si="13"/>
        <v>62.003211991434689</v>
      </c>
      <c r="Q219" t="str" cm="1">
        <f t="array" ref="Q219:R219">_xlfn.TEXTSPLIT($N219,"/")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ht="17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5">
        <f t="shared" si="13"/>
        <v>31.005037783375315</v>
      </c>
      <c r="Q220" t="str" cm="1">
        <f t="array" ref="Q220:R220">_xlfn.TEXTSPLIT($N220,"/")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ht="17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5">
        <f t="shared" si="13"/>
        <v>89.991552956465242</v>
      </c>
      <c r="Q221" t="str" cm="1">
        <f t="array" ref="Q221:R221">_xlfn.TEXTSPLIT($N221,"/")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ht="17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5">
        <f t="shared" si="13"/>
        <v>39.235294117647058</v>
      </c>
      <c r="Q222" t="str" cm="1">
        <f t="array" ref="Q222:R222">_xlfn.TEXTSPLIT($N222,"/")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5">
        <f t="shared" si="13"/>
        <v>54.993116108306566</v>
      </c>
      <c r="Q223" t="str" cm="1">
        <f t="array" ref="Q223:R223">_xlfn.TEXTSPLIT($N223,"/")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ht="17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5">
        <f t="shared" si="13"/>
        <v>47.992753623188406</v>
      </c>
      <c r="Q224" t="str" cm="1">
        <f t="array" ref="Q224:R224">_xlfn.TEXTSPLIT($N224,"/")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ht="17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5">
        <f t="shared" si="13"/>
        <v>87.966702470461868</v>
      </c>
      <c r="Q225" t="str" cm="1">
        <f t="array" ref="Q225:R225">_xlfn.TEXTSPLIT($N225,"/")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ht="17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5">
        <f t="shared" si="13"/>
        <v>51.999165275459099</v>
      </c>
      <c r="Q226" t="str" cm="1">
        <f t="array" ref="Q226:R226">_xlfn.TEXTSPLIT($N226,"/")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ht="17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5">
        <f t="shared" si="13"/>
        <v>29.999659863945578</v>
      </c>
      <c r="Q227" t="str" cm="1">
        <f t="array" ref="Q227:R227">_xlfn.TEXTSPLIT($N227,"/")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ht="17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5">
        <f t="shared" si="13"/>
        <v>98.205357142857139</v>
      </c>
      <c r="Q228" t="str" cm="1">
        <f t="array" ref="Q228:R228">_xlfn.TEXTSPLIT($N228,"/")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ht="17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5">
        <f t="shared" si="13"/>
        <v>108.96182396606575</v>
      </c>
      <c r="Q229" t="str" cm="1">
        <f t="array" ref="Q229:R229">_xlfn.TEXTSPLIT($N229,"/")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ht="17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5">
        <f t="shared" si="13"/>
        <v>66.998379254457049</v>
      </c>
      <c r="Q230" t="str" cm="1">
        <f t="array" ref="Q230:R230">_xlfn.TEXTSPLIT($N230,"/")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ht="17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5">
        <f t="shared" si="13"/>
        <v>64.99333594668758</v>
      </c>
      <c r="Q231" t="str" cm="1">
        <f t="array" ref="Q231:R231">_xlfn.TEXTSPLIT($N231,"/")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ht="17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5">
        <f t="shared" si="13"/>
        <v>99.841584158415841</v>
      </c>
      <c r="Q232" t="str" cm="1">
        <f t="array" ref="Q232:R232">_xlfn.TEXTSPLIT($N232,"/")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ht="17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5">
        <f t="shared" si="13"/>
        <v>82.432835820895519</v>
      </c>
      <c r="Q233" t="str" cm="1">
        <f t="array" ref="Q233:R233">_xlfn.TEXTSPLIT($N233,"/")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ht="17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5">
        <f t="shared" si="13"/>
        <v>63.293478260869563</v>
      </c>
      <c r="Q234" t="str" cm="1">
        <f t="array" ref="Q234:R234">_xlfn.TEXTSPLIT($N234,"/")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ht="17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5">
        <f t="shared" si="13"/>
        <v>96.774193548387103</v>
      </c>
      <c r="Q235" t="str" cm="1">
        <f t="array" ref="Q235:R235">_xlfn.TEXTSPLIT($N235,"/")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ht="17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5">
        <f t="shared" si="13"/>
        <v>54.906040268456373</v>
      </c>
      <c r="Q236" t="str" cm="1">
        <f t="array" ref="Q236:R236">_xlfn.TEXTSPLIT($N236,"/")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5">
        <f t="shared" si="13"/>
        <v>39.010869565217391</v>
      </c>
      <c r="Q237" t="str" cm="1">
        <f t="array" ref="Q237:R237">_xlfn.TEXTSPLIT($N237,"/")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ht="17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5">
        <f t="shared" si="13"/>
        <v>75.84210526315789</v>
      </c>
      <c r="Q238" t="str" cm="1">
        <f t="array" ref="Q238:R238">_xlfn.TEXTSPLIT($N238,"/")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5">
        <f t="shared" si="13"/>
        <v>45.051671732522799</v>
      </c>
      <c r="Q239" t="str" cm="1">
        <f t="array" ref="Q239:R239">_xlfn.TEXTSPLIT($N239,"/")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ht="17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5">
        <f t="shared" si="13"/>
        <v>104.51546391752578</v>
      </c>
      <c r="Q240" t="str" cm="1">
        <f t="array" ref="Q240:R240">_xlfn.TEXTSPLIT($N240,"/")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ht="3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5">
        <f t="shared" si="13"/>
        <v>76.268292682926827</v>
      </c>
      <c r="Q241" t="str" cm="1">
        <f t="array" ref="Q241:R241">_xlfn.TEXTSPLIT($N241,"/")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ht="17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5">
        <f t="shared" si="13"/>
        <v>69.015695067264573</v>
      </c>
      <c r="Q242" t="str" cm="1">
        <f t="array" ref="Q242:R242">_xlfn.TEXTSPLIT($N242,"/")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ht="17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5">
        <f t="shared" si="13"/>
        <v>101.97684085510689</v>
      </c>
      <c r="Q243" t="str" cm="1">
        <f t="array" ref="Q243:R243">_xlfn.TEXTSPLIT($N243,"/")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ht="17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5">
        <f t="shared" si="13"/>
        <v>42.915999999999997</v>
      </c>
      <c r="Q244" t="str" cm="1">
        <f t="array" ref="Q244:R244">_xlfn.TEXTSPLIT($N244,"/")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5">
        <f t="shared" si="13"/>
        <v>43.025210084033617</v>
      </c>
      <c r="Q245" t="str" cm="1">
        <f t="array" ref="Q245:R245">_xlfn.TEXTSPLIT($N245,"/")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5">
        <f t="shared" si="13"/>
        <v>75.245283018867923</v>
      </c>
      <c r="Q246" t="str" cm="1">
        <f t="array" ref="Q246:R246">_xlfn.TEXTSPLIT($N246,"/")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ht="17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5">
        <f t="shared" si="13"/>
        <v>69.023364485981304</v>
      </c>
      <c r="Q247" t="str" cm="1">
        <f t="array" ref="Q247:R247">_xlfn.TEXTSPLIT($N247,"/")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ht="17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5">
        <f t="shared" si="13"/>
        <v>65.986486486486484</v>
      </c>
      <c r="Q248" t="str" cm="1">
        <f t="array" ref="Q248:R248">_xlfn.TEXTSPLIT($N248,"/")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ht="17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5">
        <f t="shared" si="13"/>
        <v>98.013800424628457</v>
      </c>
      <c r="Q249" t="str" cm="1">
        <f t="array" ref="Q249:R249">_xlfn.TEXTSPLIT($N249,"/")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ht="17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5">
        <f t="shared" si="13"/>
        <v>60.105504587155963</v>
      </c>
      <c r="Q250" t="str" cm="1">
        <f t="array" ref="Q250:R250">_xlfn.TEXTSPLIT($N250,"/")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ht="17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5">
        <f t="shared" si="13"/>
        <v>26.000773395204948</v>
      </c>
      <c r="Q251" t="str" cm="1">
        <f t="array" ref="Q251:R251">_xlfn.TEXTSPLIT($N251,"/")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ht="17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5">
        <f t="shared" si="13"/>
        <v>3</v>
      </c>
      <c r="Q252" t="str" cm="1">
        <f t="array" ref="Q252:R252">_xlfn.TEXTSPLIT($N252,"/")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ht="17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5">
        <f t="shared" si="13"/>
        <v>38.019801980198018</v>
      </c>
      <c r="Q253" t="str" cm="1">
        <f t="array" ref="Q253:R253">_xlfn.TEXTSPLIT($N253,"/")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5">
        <f t="shared" si="13"/>
        <v>106.15254237288136</v>
      </c>
      <c r="Q254" t="str" cm="1">
        <f t="array" ref="Q254:R254">_xlfn.TEXTSPLIT($N254,"/")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ht="17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5">
        <f t="shared" si="13"/>
        <v>81.019475655430711</v>
      </c>
      <c r="Q255" t="str" cm="1">
        <f t="array" ref="Q255:R255">_xlfn.TEXTSPLIT($N255,"/")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5">
        <f t="shared" si="13"/>
        <v>96.647727272727266</v>
      </c>
      <c r="Q256" t="str" cm="1">
        <f t="array" ref="Q256:R256">_xlfn.TEXTSPLIT($N256,"/")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5">
        <f t="shared" si="13"/>
        <v>57.003535651149086</v>
      </c>
      <c r="Q257" t="str" cm="1">
        <f t="array" ref="Q257:R257">_xlfn.TEXTSPLIT($N257,"/")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ht="17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5">
        <f t="shared" si="13"/>
        <v>63.93333333333333</v>
      </c>
      <c r="Q258" t="str" cm="1">
        <f t="array" ref="Q258:R258">_xlfn.TEXTSPLIT($N258,"/")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ht="17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 s="5">
        <f t="shared" ref="P259:P322" si="17">E259/G259</f>
        <v>90.456521739130437</v>
      </c>
      <c r="Q259" t="str" cm="1">
        <f t="array" ref="Q259:R259">_xlfn.TEXTSPLIT($N259,"/")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ht="17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5">
        <f t="shared" si="17"/>
        <v>72.172043010752688</v>
      </c>
      <c r="Q260" t="str" cm="1">
        <f t="array" ref="Q260:R260">_xlfn.TEXTSPLIT($N260,"/")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5">
        <f t="shared" si="17"/>
        <v>77.934782608695656</v>
      </c>
      <c r="Q261" t="str" cm="1">
        <f t="array" ref="Q261:R261">_xlfn.TEXTSPLIT($N261,"/")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ht="17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5">
        <f t="shared" si="17"/>
        <v>38.065134099616856</v>
      </c>
      <c r="Q262" t="str" cm="1">
        <f t="array" ref="Q262:R262">_xlfn.TEXTSPLIT($N262,"/")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5">
        <f t="shared" si="17"/>
        <v>57.936123348017624</v>
      </c>
      <c r="Q263" t="str" cm="1">
        <f t="array" ref="Q263:R263">_xlfn.TEXTSPLIT($N263,"/")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ht="17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5">
        <f t="shared" si="17"/>
        <v>49.794392523364486</v>
      </c>
      <c r="Q264" t="str" cm="1">
        <f t="array" ref="Q264:R264">_xlfn.TEXTSPLIT($N264,"/")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ht="17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5">
        <f t="shared" si="17"/>
        <v>54.050251256281406</v>
      </c>
      <c r="Q265" t="str" cm="1">
        <f t="array" ref="Q265:R265">_xlfn.TEXTSPLIT($N265,"/")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ht="17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5">
        <f t="shared" si="17"/>
        <v>30.002721335268504</v>
      </c>
      <c r="Q266" t="str" cm="1">
        <f t="array" ref="Q266:R266">_xlfn.TEXTSPLIT($N266,"/")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ht="17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5">
        <f t="shared" si="17"/>
        <v>70.127906976744185</v>
      </c>
      <c r="Q267" t="str" cm="1">
        <f t="array" ref="Q267:R267">_xlfn.TEXTSPLIT($N267,"/")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ht="17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5">
        <f t="shared" si="17"/>
        <v>26.996228786926462</v>
      </c>
      <c r="Q268" t="str" cm="1">
        <f t="array" ref="Q268:R268">_xlfn.TEXTSPLIT($N268,"/")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ht="17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5">
        <f t="shared" si="17"/>
        <v>51.990606936416185</v>
      </c>
      <c r="Q269" t="str" cm="1">
        <f t="array" ref="Q269:R269">_xlfn.TEXTSPLIT($N269,"/")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ht="17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5">
        <f t="shared" si="17"/>
        <v>56.416666666666664</v>
      </c>
      <c r="Q270" t="str" cm="1">
        <f t="array" ref="Q270:R270">_xlfn.TEXTSPLIT($N270,"/")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ht="17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5">
        <f t="shared" si="17"/>
        <v>101.63218390804597</v>
      </c>
      <c r="Q271" t="str" cm="1">
        <f t="array" ref="Q271:R271">_xlfn.TEXTSPLIT($N271,"/")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ht="17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5">
        <f t="shared" si="17"/>
        <v>25.005291005291006</v>
      </c>
      <c r="Q272" t="str" cm="1">
        <f t="array" ref="Q272:R272">_xlfn.TEXTSPLIT($N272,"/")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5">
        <f t="shared" si="17"/>
        <v>32.016393442622949</v>
      </c>
      <c r="Q273" t="str" cm="1">
        <f t="array" ref="Q273:R273">_xlfn.TEXTSPLIT($N273,"/")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ht="17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5">
        <f t="shared" si="17"/>
        <v>82.021647307286173</v>
      </c>
      <c r="Q274" t="str" cm="1">
        <f t="array" ref="Q274:R274">_xlfn.TEXTSPLIT($N274,"/")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ht="17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5">
        <f t="shared" si="17"/>
        <v>37.957446808510639</v>
      </c>
      <c r="Q275" t="str" cm="1">
        <f t="array" ref="Q275:R275">_xlfn.TEXTSPLIT($N275,"/")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5">
        <f t="shared" si="17"/>
        <v>51.533333333333331</v>
      </c>
      <c r="Q276" t="str" cm="1">
        <f t="array" ref="Q276:R276">_xlfn.TEXTSPLIT($N276,"/")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5">
        <f t="shared" si="17"/>
        <v>81.198275862068968</v>
      </c>
      <c r="Q277" t="str" cm="1">
        <f t="array" ref="Q277:R277">_xlfn.TEXTSPLIT($N277,"/")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ht="17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5">
        <f t="shared" si="17"/>
        <v>40.030075187969928</v>
      </c>
      <c r="Q278" t="str" cm="1">
        <f t="array" ref="Q278:R278">_xlfn.TEXTSPLIT($N278,"/")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5">
        <f t="shared" si="17"/>
        <v>89.939759036144579</v>
      </c>
      <c r="Q279" t="str" cm="1">
        <f t="array" ref="Q279:R279">_xlfn.TEXTSPLIT($N279,"/")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ht="17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5">
        <f t="shared" si="17"/>
        <v>96.692307692307693</v>
      </c>
      <c r="Q280" t="str" cm="1">
        <f t="array" ref="Q280:R280">_xlfn.TEXTSPLIT($N280,"/")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ht="17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5">
        <f t="shared" si="17"/>
        <v>25.010989010989011</v>
      </c>
      <c r="Q281" t="str" cm="1">
        <f t="array" ref="Q281:R281">_xlfn.TEXTSPLIT($N281,"/")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5">
        <f t="shared" si="17"/>
        <v>36.987277353689571</v>
      </c>
      <c r="Q282" t="str" cm="1">
        <f t="array" ref="Q282:R282">_xlfn.TEXTSPLIT($N282,"/")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ht="17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5">
        <f t="shared" si="17"/>
        <v>73.012609117361791</v>
      </c>
      <c r="Q283" t="str" cm="1">
        <f t="array" ref="Q283:R283">_xlfn.TEXTSPLIT($N283,"/")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ht="17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5">
        <f t="shared" si="17"/>
        <v>68.240601503759393</v>
      </c>
      <c r="Q284" t="str" cm="1">
        <f t="array" ref="Q284:R284">_xlfn.TEXTSPLIT($N284,"/")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5">
        <f t="shared" si="17"/>
        <v>52.310344827586206</v>
      </c>
      <c r="Q285" t="str" cm="1">
        <f t="array" ref="Q285:R285">_xlfn.TEXTSPLIT($N285,"/")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ht="17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5">
        <f t="shared" si="17"/>
        <v>61.765151515151516</v>
      </c>
      <c r="Q286" t="str" cm="1">
        <f t="array" ref="Q286:R286">_xlfn.TEXTSPLIT($N286,"/")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ht="17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5">
        <f t="shared" si="17"/>
        <v>25.027559055118111</v>
      </c>
      <c r="Q287" t="str" cm="1">
        <f t="array" ref="Q287:R287">_xlfn.TEXTSPLIT($N287,"/")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ht="17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5">
        <f t="shared" si="17"/>
        <v>106.28804347826087</v>
      </c>
      <c r="Q288" t="str" cm="1">
        <f t="array" ref="Q288:R288">_xlfn.TEXTSPLIT($N288,"/")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ht="17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5">
        <f t="shared" si="17"/>
        <v>75.07386363636364</v>
      </c>
      <c r="Q289" t="str" cm="1">
        <f t="array" ref="Q289:R289">_xlfn.TEXTSPLIT($N289,"/")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ht="17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5">
        <f t="shared" si="17"/>
        <v>39.970802919708028</v>
      </c>
      <c r="Q290" t="str" cm="1">
        <f t="array" ref="Q290:R290">_xlfn.TEXTSPLIT($N290,"/")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ht="17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5">
        <f t="shared" si="17"/>
        <v>39.982195845697326</v>
      </c>
      <c r="Q291" t="str" cm="1">
        <f t="array" ref="Q291:R291">_xlfn.TEXTSPLIT($N291,"/")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ht="17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5">
        <f t="shared" si="17"/>
        <v>101.01541850220265</v>
      </c>
      <c r="Q292" t="str" cm="1">
        <f t="array" ref="Q292:R292">_xlfn.TEXTSPLIT($N292,"/")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ht="17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5">
        <f t="shared" si="17"/>
        <v>76.813084112149539</v>
      </c>
      <c r="Q293" t="str" cm="1">
        <f t="array" ref="Q293:R293">_xlfn.TEXTSPLIT($N293,"/")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ht="17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5">
        <f t="shared" si="17"/>
        <v>71.7</v>
      </c>
      <c r="Q294" t="str" cm="1">
        <f t="array" ref="Q294:R294">_xlfn.TEXTSPLIT($N294,"/")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ht="17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5">
        <f t="shared" si="17"/>
        <v>33.28125</v>
      </c>
      <c r="Q295" t="str" cm="1">
        <f t="array" ref="Q295:R295">_xlfn.TEXTSPLIT($N295,"/")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ht="17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5">
        <f t="shared" si="17"/>
        <v>43.923497267759565</v>
      </c>
      <c r="Q296" t="str" cm="1">
        <f t="array" ref="Q296:R296">_xlfn.TEXTSPLIT($N296,"/")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5">
        <f t="shared" si="17"/>
        <v>36.004712041884815</v>
      </c>
      <c r="Q297" t="str" cm="1">
        <f t="array" ref="Q297:R297">_xlfn.TEXTSPLIT($N297,"/")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5">
        <f t="shared" si="17"/>
        <v>88.21052631578948</v>
      </c>
      <c r="Q298" t="str" cm="1">
        <f t="array" ref="Q298:R298">_xlfn.TEXTSPLIT($N298,"/")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ht="17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5">
        <f t="shared" si="17"/>
        <v>65.240384615384613</v>
      </c>
      <c r="Q299" t="str" cm="1">
        <f t="array" ref="Q299:R299">_xlfn.TEXTSPLIT($N299,"/")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ht="17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5">
        <f t="shared" si="17"/>
        <v>69.958333333333329</v>
      </c>
      <c r="Q300" t="str" cm="1">
        <f t="array" ref="Q300:R300">_xlfn.TEXTSPLIT($N300,"/")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5">
        <f t="shared" si="17"/>
        <v>39.877551020408163</v>
      </c>
      <c r="Q301" t="str" cm="1">
        <f t="array" ref="Q301:R301">_xlfn.TEXTSPLIT($N301,"/")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ht="17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5">
        <f t="shared" si="17"/>
        <v>5</v>
      </c>
      <c r="Q302" t="str" cm="1">
        <f t="array" ref="Q302:R302">_xlfn.TEXTSPLIT($N302,"/")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ht="3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5">
        <f t="shared" si="17"/>
        <v>41.023728813559323</v>
      </c>
      <c r="Q303" t="str" cm="1">
        <f t="array" ref="Q303:R303">_xlfn.TEXTSPLIT($N303,"/")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ht="17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5">
        <f t="shared" si="17"/>
        <v>98.914285714285711</v>
      </c>
      <c r="Q304" t="str" cm="1">
        <f t="array" ref="Q304:R304">_xlfn.TEXTSPLIT($N304,"/")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ht="17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5">
        <f t="shared" si="17"/>
        <v>87.78125</v>
      </c>
      <c r="Q305" t="str" cm="1">
        <f t="array" ref="Q305:R305">_xlfn.TEXTSPLIT($N305,"/")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ht="17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5">
        <f t="shared" si="17"/>
        <v>80.767605633802816</v>
      </c>
      <c r="Q306" t="str" cm="1">
        <f t="array" ref="Q306:R306">_xlfn.TEXTSPLIT($N306,"/")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ht="17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5">
        <f t="shared" si="17"/>
        <v>94.28235294117647</v>
      </c>
      <c r="Q307" t="str" cm="1">
        <f t="array" ref="Q307:R307">_xlfn.TEXTSPLIT($N307,"/")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5">
        <f t="shared" si="17"/>
        <v>73.428571428571431</v>
      </c>
      <c r="Q308" t="str" cm="1">
        <f t="array" ref="Q308:R308">_xlfn.TEXTSPLIT($N308,"/")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ht="17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5">
        <f t="shared" si="17"/>
        <v>65.968133535660087</v>
      </c>
      <c r="Q309" t="str" cm="1">
        <f t="array" ref="Q309:R309">_xlfn.TEXTSPLIT($N309,"/")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ht="17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5">
        <f t="shared" si="17"/>
        <v>109.04109589041096</v>
      </c>
      <c r="Q310" t="str" cm="1">
        <f t="array" ref="Q310:R310">_xlfn.TEXTSPLIT($N310,"/")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ht="17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5">
        <f t="shared" si="17"/>
        <v>41.16</v>
      </c>
      <c r="Q311" t="str" cm="1">
        <f t="array" ref="Q311:R311">_xlfn.TEXTSPLIT($N311,"/")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ht="17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5">
        <f t="shared" si="17"/>
        <v>99.125</v>
      </c>
      <c r="Q312" t="str" cm="1">
        <f t="array" ref="Q312:R312">_xlfn.TEXTSPLIT($N312,"/")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ht="17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5">
        <f t="shared" si="17"/>
        <v>105.88429752066116</v>
      </c>
      <c r="Q313" t="str" cm="1">
        <f t="array" ref="Q313:R313">_xlfn.TEXTSPLIT($N313,"/")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ht="17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5">
        <f t="shared" si="17"/>
        <v>48.996525921966864</v>
      </c>
      <c r="Q314" t="str" cm="1">
        <f t="array" ref="Q314:R314">_xlfn.TEXTSPLIT($N314,"/")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ht="17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5">
        <f t="shared" si="17"/>
        <v>39</v>
      </c>
      <c r="Q315" t="str" cm="1">
        <f t="array" ref="Q315:R315">_xlfn.TEXTSPLIT($N315,"/")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ht="17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5">
        <f t="shared" si="17"/>
        <v>31.022556390977442</v>
      </c>
      <c r="Q316" t="str" cm="1">
        <f t="array" ref="Q316:R316">_xlfn.TEXTSPLIT($N316,"/")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5">
        <f t="shared" si="17"/>
        <v>103.87096774193549</v>
      </c>
      <c r="Q317" t="str" cm="1">
        <f t="array" ref="Q317:R317">_xlfn.TEXTSPLIT($N317,"/")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ht="17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5">
        <f t="shared" si="17"/>
        <v>59.268518518518519</v>
      </c>
      <c r="Q318" t="str" cm="1">
        <f t="array" ref="Q318:R318">_xlfn.TEXTSPLIT($N318,"/")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ht="17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5">
        <f t="shared" si="17"/>
        <v>42.3</v>
      </c>
      <c r="Q319" t="str" cm="1">
        <f t="array" ref="Q319:R319">_xlfn.TEXTSPLIT($N319,"/")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5">
        <f t="shared" si="17"/>
        <v>53.117647058823529</v>
      </c>
      <c r="Q320" t="str" cm="1">
        <f t="array" ref="Q320:R320">_xlfn.TEXTSPLIT($N320,"/")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ht="17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5">
        <f t="shared" si="17"/>
        <v>50.796875</v>
      </c>
      <c r="Q321" t="str" cm="1">
        <f t="array" ref="Q321:R321">_xlfn.TEXTSPLIT($N321,"/")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ht="17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5">
        <f t="shared" si="17"/>
        <v>101.15</v>
      </c>
      <c r="Q322" t="str" cm="1">
        <f t="array" ref="Q322:R322">_xlfn.TEXTSPLIT($N322,"/")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 s="5">
        <f t="shared" ref="P323:P386" si="21">E323/G323</f>
        <v>65.000810372771468</v>
      </c>
      <c r="Q323" t="str" cm="1">
        <f t="array" ref="Q323:R323">_xlfn.TEXTSPLIT($N323,"/")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5">
        <f t="shared" si="21"/>
        <v>37.998645510835914</v>
      </c>
      <c r="Q324" t="str" cm="1">
        <f t="array" ref="Q324:R324">_xlfn.TEXTSPLIT($N324,"/")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ht="17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5">
        <f t="shared" si="21"/>
        <v>82.615384615384613</v>
      </c>
      <c r="Q325" t="str" cm="1">
        <f t="array" ref="Q325:R325">_xlfn.TEXTSPLIT($N325,"/")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ht="17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5">
        <f t="shared" si="21"/>
        <v>37.941368078175898</v>
      </c>
      <c r="Q326" t="str" cm="1">
        <f t="array" ref="Q326:R326">_xlfn.TEXTSPLIT($N326,"/")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5">
        <f t="shared" si="21"/>
        <v>80.780821917808225</v>
      </c>
      <c r="Q327" t="str" cm="1">
        <f t="array" ref="Q327:R327">_xlfn.TEXTSPLIT($N327,"/")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5">
        <f t="shared" si="21"/>
        <v>25.984375</v>
      </c>
      <c r="Q328" t="str" cm="1">
        <f t="array" ref="Q328:R328">_xlfn.TEXTSPLIT($N328,"/")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ht="17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5">
        <f t="shared" si="21"/>
        <v>30.363636363636363</v>
      </c>
      <c r="Q329" t="str" cm="1">
        <f t="array" ref="Q329:R329">_xlfn.TEXTSPLIT($N329,"/")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5">
        <f t="shared" si="21"/>
        <v>54.004916018025398</v>
      </c>
      <c r="Q330" t="str" cm="1">
        <f t="array" ref="Q330:R330">_xlfn.TEXTSPLIT($N330,"/")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ht="17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5">
        <f t="shared" si="21"/>
        <v>101.78672985781991</v>
      </c>
      <c r="Q331" t="str" cm="1">
        <f t="array" ref="Q331:R331">_xlfn.TEXTSPLIT($N331,"/")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5">
        <f t="shared" si="21"/>
        <v>45.003610108303249</v>
      </c>
      <c r="Q332" t="str" cm="1">
        <f t="array" ref="Q332:R332">_xlfn.TEXTSPLIT($N332,"/")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ht="17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5">
        <f t="shared" si="21"/>
        <v>77.068421052631578</v>
      </c>
      <c r="Q333" t="str" cm="1">
        <f t="array" ref="Q333:R333">_xlfn.TEXTSPLIT($N333,"/")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5">
        <f t="shared" si="21"/>
        <v>88.076595744680844</v>
      </c>
      <c r="Q334" t="str" cm="1">
        <f t="array" ref="Q334:R334">_xlfn.TEXTSPLIT($N334,"/")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ht="17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5">
        <f t="shared" si="21"/>
        <v>47.035573122529641</v>
      </c>
      <c r="Q335" t="str" cm="1">
        <f t="array" ref="Q335:R335">_xlfn.TEXTSPLIT($N335,"/")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ht="17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5">
        <f t="shared" si="21"/>
        <v>110.99550763701707</v>
      </c>
      <c r="Q336" t="str" cm="1">
        <f t="array" ref="Q336:R336">_xlfn.TEXTSPLIT($N336,"/")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ht="17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5">
        <f t="shared" si="21"/>
        <v>87.003066141042481</v>
      </c>
      <c r="Q337" t="str" cm="1">
        <f t="array" ref="Q337:R337">_xlfn.TEXTSPLIT($N337,"/")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ht="17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5">
        <f t="shared" si="21"/>
        <v>63.994402985074629</v>
      </c>
      <c r="Q338" t="str" cm="1">
        <f t="array" ref="Q338:R338">_xlfn.TEXTSPLIT($N338,"/")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ht="17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5">
        <f t="shared" si="21"/>
        <v>105.9945205479452</v>
      </c>
      <c r="Q339" t="str" cm="1">
        <f t="array" ref="Q339:R339">_xlfn.TEXTSPLIT($N339,"/")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ht="17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5">
        <f t="shared" si="21"/>
        <v>73.989349112426041</v>
      </c>
      <c r="Q340" t="str" cm="1">
        <f t="array" ref="Q340:R340">_xlfn.TEXTSPLIT($N340,"/")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ht="17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5">
        <f t="shared" si="21"/>
        <v>84.02004626060139</v>
      </c>
      <c r="Q341" t="str" cm="1">
        <f t="array" ref="Q341:R341">_xlfn.TEXTSPLIT($N341,"/")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ht="17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5">
        <f t="shared" si="21"/>
        <v>88.966921119592882</v>
      </c>
      <c r="Q342" t="str" cm="1">
        <f t="array" ref="Q342:R342">_xlfn.TEXTSPLIT($N342,"/")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ht="3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5">
        <f t="shared" si="21"/>
        <v>76.990453460620529</v>
      </c>
      <c r="Q343" t="str" cm="1">
        <f t="array" ref="Q343:R343">_xlfn.TEXTSPLIT($N343,"/")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ht="17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5">
        <f t="shared" si="21"/>
        <v>97.146341463414629</v>
      </c>
      <c r="Q344" t="str" cm="1">
        <f t="array" ref="Q344:R344">_xlfn.TEXTSPLIT($N344,"/")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ht="17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5">
        <f t="shared" si="21"/>
        <v>33.013605442176868</v>
      </c>
      <c r="Q345" t="str" cm="1">
        <f t="array" ref="Q345:R345">_xlfn.TEXTSPLIT($N345,"/")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ht="17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5">
        <f t="shared" si="21"/>
        <v>99.950602409638549</v>
      </c>
      <c r="Q346" t="str" cm="1">
        <f t="array" ref="Q346:R346">_xlfn.TEXTSPLIT($N346,"/")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ht="17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5">
        <f t="shared" si="21"/>
        <v>69.966767371601208</v>
      </c>
      <c r="Q347" t="str" cm="1">
        <f t="array" ref="Q347:R347">_xlfn.TEXTSPLIT($N347,"/")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ht="17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5">
        <f t="shared" si="21"/>
        <v>110.32</v>
      </c>
      <c r="Q348" t="str" cm="1">
        <f t="array" ref="Q348:R348">_xlfn.TEXTSPLIT($N348,"/")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ht="17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5">
        <f t="shared" si="21"/>
        <v>66.005235602094245</v>
      </c>
      <c r="Q349" t="str" cm="1">
        <f t="array" ref="Q349:R349">_xlfn.TEXTSPLIT($N349,"/")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ht="17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5">
        <f t="shared" si="21"/>
        <v>41.005742176284812</v>
      </c>
      <c r="Q350" t="str" cm="1">
        <f t="array" ref="Q350:R350">_xlfn.TEXTSPLIT($N350,"/")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ht="17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5">
        <f t="shared" si="21"/>
        <v>103.96316359696641</v>
      </c>
      <c r="Q351" t="str" cm="1">
        <f t="array" ref="Q351:R351">_xlfn.TEXTSPLIT($N351,"/")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ht="17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5">
        <f t="shared" si="21"/>
        <v>5</v>
      </c>
      <c r="Q352" t="str" cm="1">
        <f t="array" ref="Q352:R352">_xlfn.TEXTSPLIT($N352,"/")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ht="17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5">
        <f t="shared" si="21"/>
        <v>47.009935419771487</v>
      </c>
      <c r="Q353" t="str" cm="1">
        <f t="array" ref="Q353:R353">_xlfn.TEXTSPLIT($N353,"/")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ht="17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5">
        <f t="shared" si="21"/>
        <v>29.606060606060606</v>
      </c>
      <c r="Q354" t="str" cm="1">
        <f t="array" ref="Q354:R354">_xlfn.TEXTSPLIT($N354,"/")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ht="17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5">
        <f t="shared" si="21"/>
        <v>81.010569583088667</v>
      </c>
      <c r="Q355" t="str" cm="1">
        <f t="array" ref="Q355:R355">_xlfn.TEXTSPLIT($N355,"/")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ht="17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5">
        <f t="shared" si="21"/>
        <v>94.35</v>
      </c>
      <c r="Q356" t="str" cm="1">
        <f t="array" ref="Q356:R356">_xlfn.TEXTSPLIT($N356,"/")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ht="17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5">
        <f t="shared" si="21"/>
        <v>26.058139534883722</v>
      </c>
      <c r="Q357" t="str" cm="1">
        <f t="array" ref="Q357:R357">_xlfn.TEXTSPLIT($N357,"/")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ht="17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5">
        <f t="shared" si="21"/>
        <v>85.775000000000006</v>
      </c>
      <c r="Q358" t="str" cm="1">
        <f t="array" ref="Q358:R358">_xlfn.TEXTSPLIT($N358,"/")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ht="17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5">
        <f t="shared" si="21"/>
        <v>103.73170731707317</v>
      </c>
      <c r="Q359" t="str" cm="1">
        <f t="array" ref="Q359:R359">_xlfn.TEXTSPLIT($N359,"/")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ht="17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5">
        <f t="shared" si="21"/>
        <v>49.826086956521742</v>
      </c>
      <c r="Q360" t="str" cm="1">
        <f t="array" ref="Q360:R360">_xlfn.TEXTSPLIT($N360,"/")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ht="17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5">
        <f t="shared" si="21"/>
        <v>63.893048128342244</v>
      </c>
      <c r="Q361" t="str" cm="1">
        <f t="array" ref="Q361:R361">_xlfn.TEXTSPLIT($N361,"/")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ht="17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5">
        <f t="shared" si="21"/>
        <v>47.002434782608695</v>
      </c>
      <c r="Q362" t="str" cm="1">
        <f t="array" ref="Q362:R362">_xlfn.TEXTSPLIT($N362,"/")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ht="17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5">
        <f t="shared" si="21"/>
        <v>108.47727272727273</v>
      </c>
      <c r="Q363" t="str" cm="1">
        <f t="array" ref="Q363:R363">_xlfn.TEXTSPLIT($N363,"/")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ht="17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5">
        <f t="shared" si="21"/>
        <v>72.015706806282722</v>
      </c>
      <c r="Q364" t="str" cm="1">
        <f t="array" ref="Q364:R364">_xlfn.TEXTSPLIT($N364,"/")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ht="17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5">
        <f t="shared" si="21"/>
        <v>59.928057553956833</v>
      </c>
      <c r="Q365" t="str" cm="1">
        <f t="array" ref="Q365:R365">_xlfn.TEXTSPLIT($N365,"/")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ht="17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5">
        <f t="shared" si="21"/>
        <v>78.209677419354833</v>
      </c>
      <c r="Q366" t="str" cm="1">
        <f t="array" ref="Q366:R366">_xlfn.TEXTSPLIT($N366,"/")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ht="17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5">
        <f t="shared" si="21"/>
        <v>104.77678571428571</v>
      </c>
      <c r="Q367" t="str" cm="1">
        <f t="array" ref="Q367:R367">_xlfn.TEXTSPLIT($N367,"/")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ht="17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5">
        <f t="shared" si="21"/>
        <v>105.52475247524752</v>
      </c>
      <c r="Q368" t="str" cm="1">
        <f t="array" ref="Q368:R368">_xlfn.TEXTSPLIT($N368,"/")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ht="17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5">
        <f t="shared" si="21"/>
        <v>24.933333333333334</v>
      </c>
      <c r="Q369" t="str" cm="1">
        <f t="array" ref="Q369:R369">_xlfn.TEXTSPLIT($N369,"/")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ht="17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5">
        <f t="shared" si="21"/>
        <v>69.873786407766985</v>
      </c>
      <c r="Q370" t="str" cm="1">
        <f t="array" ref="Q370:R370">_xlfn.TEXTSPLIT($N370,"/")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ht="17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5">
        <f t="shared" si="21"/>
        <v>95.733766233766232</v>
      </c>
      <c r="Q371" t="str" cm="1">
        <f t="array" ref="Q371:R371">_xlfn.TEXTSPLIT($N371,"/")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ht="17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5">
        <f t="shared" si="21"/>
        <v>29.997485752598056</v>
      </c>
      <c r="Q372" t="str" cm="1">
        <f t="array" ref="Q372:R372">_xlfn.TEXTSPLIT($N372,"/")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ht="17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5">
        <f t="shared" si="21"/>
        <v>59.011948529411768</v>
      </c>
      <c r="Q373" t="str" cm="1">
        <f t="array" ref="Q373:R373">_xlfn.TEXTSPLIT($N373,"/")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5">
        <f t="shared" si="21"/>
        <v>84.757396449704146</v>
      </c>
      <c r="Q374" t="str" cm="1">
        <f t="array" ref="Q374:R374">_xlfn.TEXTSPLIT($N374,"/")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ht="17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5">
        <f t="shared" si="21"/>
        <v>78.010921177587846</v>
      </c>
      <c r="Q375" t="str" cm="1">
        <f t="array" ref="Q375:R375">_xlfn.TEXTSPLIT($N375,"/")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5">
        <f t="shared" si="21"/>
        <v>50.05215419501134</v>
      </c>
      <c r="Q376" t="str" cm="1">
        <f t="array" ref="Q376:R376">_xlfn.TEXTSPLIT($N376,"/")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5">
        <f t="shared" si="21"/>
        <v>59.16</v>
      </c>
      <c r="Q377" t="str" cm="1">
        <f t="array" ref="Q377:R377">_xlfn.TEXTSPLIT($N377,"/")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ht="17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5">
        <f t="shared" si="21"/>
        <v>93.702290076335885</v>
      </c>
      <c r="Q378" t="str" cm="1">
        <f t="array" ref="Q378:R378">_xlfn.TEXTSPLIT($N378,"/")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ht="17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5">
        <f t="shared" si="21"/>
        <v>40.14173228346457</v>
      </c>
      <c r="Q379" t="str" cm="1">
        <f t="array" ref="Q379:R379">_xlfn.TEXTSPLIT($N379,"/")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ht="17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5">
        <f t="shared" si="21"/>
        <v>70.090140845070422</v>
      </c>
      <c r="Q380" t="str" cm="1">
        <f t="array" ref="Q380:R380">_xlfn.TEXTSPLIT($N380,"/")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ht="17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5">
        <f t="shared" si="21"/>
        <v>66.181818181818187</v>
      </c>
      <c r="Q381" t="str" cm="1">
        <f t="array" ref="Q381:R381">_xlfn.TEXTSPLIT($N381,"/")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5">
        <f t="shared" si="21"/>
        <v>47.714285714285715</v>
      </c>
      <c r="Q382" t="str" cm="1">
        <f t="array" ref="Q382:R382">_xlfn.TEXTSPLIT($N382,"/")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ht="17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5">
        <f t="shared" si="21"/>
        <v>62.896774193548389</v>
      </c>
      <c r="Q383" t="str" cm="1">
        <f t="array" ref="Q383:R383">_xlfn.TEXTSPLIT($N383,"/")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5">
        <f t="shared" si="21"/>
        <v>86.611940298507463</v>
      </c>
      <c r="Q384" t="str" cm="1">
        <f t="array" ref="Q384:R384">_xlfn.TEXTSPLIT($N384,"/")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ht="17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5">
        <f t="shared" si="21"/>
        <v>75.126984126984127</v>
      </c>
      <c r="Q385" t="str" cm="1">
        <f t="array" ref="Q385:R385">_xlfn.TEXTSPLIT($N385,"/")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ht="17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5">
        <f t="shared" si="21"/>
        <v>41.004167534903104</v>
      </c>
      <c r="Q386" t="str" cm="1">
        <f t="array" ref="Q386:R386">_xlfn.TEXTSPLIT($N386,"/")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 s="5">
        <f t="shared" ref="P387:P450" si="25">E387/G387</f>
        <v>50.007915567282325</v>
      </c>
      <c r="Q387" t="str" cm="1">
        <f t="array" ref="Q387:R387">_xlfn.TEXTSPLIT($N387,"/")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5">
        <f t="shared" si="25"/>
        <v>96.960674157303373</v>
      </c>
      <c r="Q388" t="str" cm="1">
        <f t="array" ref="Q388:R388">_xlfn.TEXTSPLIT($N388,"/")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ht="17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5">
        <f t="shared" si="25"/>
        <v>100.93160377358491</v>
      </c>
      <c r="Q389" t="str" cm="1">
        <f t="array" ref="Q389:R389">_xlfn.TEXTSPLIT($N389,"/")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ht="17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5">
        <f t="shared" si="25"/>
        <v>89.227586206896547</v>
      </c>
      <c r="Q390" t="str" cm="1">
        <f t="array" ref="Q390:R390">_xlfn.TEXTSPLIT($N390,"/")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ht="17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5">
        <f t="shared" si="25"/>
        <v>87.979166666666671</v>
      </c>
      <c r="Q391" t="str" cm="1">
        <f t="array" ref="Q391:R391">_xlfn.TEXTSPLIT($N391,"/")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ht="17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5">
        <f t="shared" si="25"/>
        <v>89.54</v>
      </c>
      <c r="Q392" t="str" cm="1">
        <f t="array" ref="Q392:R392">_xlfn.TEXTSPLIT($N392,"/")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ht="17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5">
        <f t="shared" si="25"/>
        <v>29.09271523178808</v>
      </c>
      <c r="Q393" t="str" cm="1">
        <f t="array" ref="Q393:R393">_xlfn.TEXTSPLIT($N393,"/")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5">
        <f t="shared" si="25"/>
        <v>42.006218905472636</v>
      </c>
      <c r="Q394" t="str" cm="1">
        <f t="array" ref="Q394:R394">_xlfn.TEXTSPLIT($N394,"/")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ht="17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5">
        <f t="shared" si="25"/>
        <v>47.004903563255965</v>
      </c>
      <c r="Q395" t="str" cm="1">
        <f t="array" ref="Q395:R395">_xlfn.TEXTSPLIT($N395,"/")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ht="17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5">
        <f t="shared" si="25"/>
        <v>110.44117647058823</v>
      </c>
      <c r="Q396" t="str" cm="1">
        <f t="array" ref="Q396:R396">_xlfn.TEXTSPLIT($N396,"/")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5">
        <f t="shared" si="25"/>
        <v>41.990909090909092</v>
      </c>
      <c r="Q397" t="str" cm="1">
        <f t="array" ref="Q397:R397">_xlfn.TEXTSPLIT($N397,"/")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ht="17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5">
        <f t="shared" si="25"/>
        <v>48.012468827930178</v>
      </c>
      <c r="Q398" t="str" cm="1">
        <f t="array" ref="Q398:R398">_xlfn.TEXTSPLIT($N398,"/")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ht="17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5">
        <f t="shared" si="25"/>
        <v>31.019823788546255</v>
      </c>
      <c r="Q399" t="str" cm="1">
        <f t="array" ref="Q399:R399">_xlfn.TEXTSPLIT($N399,"/")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ht="3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5">
        <f t="shared" si="25"/>
        <v>99.203252032520325</v>
      </c>
      <c r="Q400" t="str" cm="1">
        <f t="array" ref="Q400:R400">_xlfn.TEXTSPLIT($N400,"/")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ht="17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5">
        <f t="shared" si="25"/>
        <v>66.022316684378325</v>
      </c>
      <c r="Q401" t="str" cm="1">
        <f t="array" ref="Q401:R401">_xlfn.TEXTSPLIT($N401,"/")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5">
        <f t="shared" si="25"/>
        <v>2</v>
      </c>
      <c r="Q402" t="str" cm="1">
        <f t="array" ref="Q402:R402">_xlfn.TEXTSPLIT($N402,"/")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ht="17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5">
        <f t="shared" si="25"/>
        <v>46.060200668896321</v>
      </c>
      <c r="Q403" t="str" cm="1">
        <f t="array" ref="Q403:R403">_xlfn.TEXTSPLIT($N403,"/")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ht="17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5">
        <f t="shared" si="25"/>
        <v>73.650000000000006</v>
      </c>
      <c r="Q404" t="str" cm="1">
        <f t="array" ref="Q404:R404">_xlfn.TEXTSPLIT($N404,"/")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ht="17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5">
        <f t="shared" si="25"/>
        <v>55.99336650082919</v>
      </c>
      <c r="Q405" t="str" cm="1">
        <f t="array" ref="Q405:R405">_xlfn.TEXTSPLIT($N405,"/")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ht="17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5">
        <f t="shared" si="25"/>
        <v>68.985695127402778</v>
      </c>
      <c r="Q406" t="str" cm="1">
        <f t="array" ref="Q406:R406">_xlfn.TEXTSPLIT($N406,"/")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ht="17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5">
        <f t="shared" si="25"/>
        <v>60.981609195402299</v>
      </c>
      <c r="Q407" t="str" cm="1">
        <f t="array" ref="Q407:R407">_xlfn.TEXTSPLIT($N407,"/")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ht="17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5">
        <f t="shared" si="25"/>
        <v>110.98139534883721</v>
      </c>
      <c r="Q408" t="str" cm="1">
        <f t="array" ref="Q408:R408">_xlfn.TEXTSPLIT($N408,"/")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ht="17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5">
        <f t="shared" si="25"/>
        <v>25</v>
      </c>
      <c r="Q409" t="str" cm="1">
        <f t="array" ref="Q409:R409">_xlfn.TEXTSPLIT($N409,"/")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ht="17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5">
        <f t="shared" si="25"/>
        <v>78.759740259740255</v>
      </c>
      <c r="Q410" t="str" cm="1">
        <f t="array" ref="Q410:R410">_xlfn.TEXTSPLIT($N410,"/")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ht="17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5">
        <f t="shared" si="25"/>
        <v>87.960784313725483</v>
      </c>
      <c r="Q411" t="str" cm="1">
        <f t="array" ref="Q411:R411">_xlfn.TEXTSPLIT($N411,"/")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ht="17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5">
        <f t="shared" si="25"/>
        <v>49.987398739873989</v>
      </c>
      <c r="Q412" t="str" cm="1">
        <f t="array" ref="Q412:R412">_xlfn.TEXTSPLIT($N412,"/")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ht="17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5">
        <f t="shared" si="25"/>
        <v>99.524390243902445</v>
      </c>
      <c r="Q413" t="str" cm="1">
        <f t="array" ref="Q413:R413">_xlfn.TEXTSPLIT($N413,"/")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ht="17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5">
        <f t="shared" si="25"/>
        <v>104.82089552238806</v>
      </c>
      <c r="Q414" t="str" cm="1">
        <f t="array" ref="Q414:R414">_xlfn.TEXTSPLIT($N414,"/")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ht="17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5">
        <f t="shared" si="25"/>
        <v>108.01469237832875</v>
      </c>
      <c r="Q415" t="str" cm="1">
        <f t="array" ref="Q415:R415">_xlfn.TEXTSPLIT($N415,"/")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ht="17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5">
        <f t="shared" si="25"/>
        <v>28.998544660724033</v>
      </c>
      <c r="Q416" t="str" cm="1">
        <f t="array" ref="Q416:R416">_xlfn.TEXTSPLIT($N416,"/")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ht="17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5">
        <f t="shared" si="25"/>
        <v>30.028708133971293</v>
      </c>
      <c r="Q417" t="str" cm="1">
        <f t="array" ref="Q417:R417">_xlfn.TEXTSPLIT($N417,"/")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5">
        <f t="shared" si="25"/>
        <v>41.005559416261292</v>
      </c>
      <c r="Q418" t="str" cm="1">
        <f t="array" ref="Q418:R418">_xlfn.TEXTSPLIT($N418,"/")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ht="17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5">
        <f t="shared" si="25"/>
        <v>62.866666666666667</v>
      </c>
      <c r="Q419" t="str" cm="1">
        <f t="array" ref="Q419:R419">_xlfn.TEXTSPLIT($N419,"/")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ht="17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5">
        <f t="shared" si="25"/>
        <v>47.005002501250623</v>
      </c>
      <c r="Q420" t="str" cm="1">
        <f t="array" ref="Q420:R420">_xlfn.TEXTSPLIT($N420,"/")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ht="17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5">
        <f t="shared" si="25"/>
        <v>26.997693638285604</v>
      </c>
      <c r="Q421" t="str" cm="1">
        <f t="array" ref="Q421:R421">_xlfn.TEXTSPLIT($N421,"/")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ht="17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5">
        <f t="shared" si="25"/>
        <v>68.329787234042556</v>
      </c>
      <c r="Q422" t="str" cm="1">
        <f t="array" ref="Q422:R422">_xlfn.TEXTSPLIT($N422,"/")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ht="17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5">
        <f t="shared" si="25"/>
        <v>50.974576271186443</v>
      </c>
      <c r="Q423" t="str" cm="1">
        <f t="array" ref="Q423:R423">_xlfn.TEXTSPLIT($N423,"/")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5">
        <f t="shared" si="25"/>
        <v>54.024390243902438</v>
      </c>
      <c r="Q424" t="str" cm="1">
        <f t="array" ref="Q424:R424">_xlfn.TEXTSPLIT($N424,"/")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ht="17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5">
        <f t="shared" si="25"/>
        <v>97.055555555555557</v>
      </c>
      <c r="Q425" t="str" cm="1">
        <f t="array" ref="Q425:R425">_xlfn.TEXTSPLIT($N425,"/")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ht="17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5">
        <f t="shared" si="25"/>
        <v>24.867469879518072</v>
      </c>
      <c r="Q426" t="str" cm="1">
        <f t="array" ref="Q426:R426">_xlfn.TEXTSPLIT($N426,"/")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ht="17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5">
        <f t="shared" si="25"/>
        <v>84.423913043478265</v>
      </c>
      <c r="Q427" t="str" cm="1">
        <f t="array" ref="Q427:R427">_xlfn.TEXTSPLIT($N427,"/")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ht="17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5">
        <f t="shared" si="25"/>
        <v>47.091324200913242</v>
      </c>
      <c r="Q428" t="str" cm="1">
        <f t="array" ref="Q428:R428">_xlfn.TEXTSPLIT($N428,"/")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ht="17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5">
        <f t="shared" si="25"/>
        <v>77.996041171813147</v>
      </c>
      <c r="Q429" t="str" cm="1">
        <f t="array" ref="Q429:R429">_xlfn.TEXTSPLIT($N429,"/")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ht="17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5">
        <f t="shared" si="25"/>
        <v>62.967871485943775</v>
      </c>
      <c r="Q430" t="str" cm="1">
        <f t="array" ref="Q430:R430">_xlfn.TEXTSPLIT($N430,"/")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ht="17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5">
        <f t="shared" si="25"/>
        <v>81.006080449017773</v>
      </c>
      <c r="Q431" t="str" cm="1">
        <f t="array" ref="Q431:R431">_xlfn.TEXTSPLIT($N431,"/")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ht="3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5">
        <f t="shared" si="25"/>
        <v>65.321428571428569</v>
      </c>
      <c r="Q432" t="str" cm="1">
        <f t="array" ref="Q432:R432">_xlfn.TEXTSPLIT($N432,"/")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ht="17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5">
        <f t="shared" si="25"/>
        <v>104.43617021276596</v>
      </c>
      <c r="Q433" t="str" cm="1">
        <f t="array" ref="Q433:R433">_xlfn.TEXTSPLIT($N433,"/")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ht="17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5">
        <f t="shared" si="25"/>
        <v>69.989010989010993</v>
      </c>
      <c r="Q434" t="str" cm="1">
        <f t="array" ref="Q434:R434">_xlfn.TEXTSPLIT($N434,"/")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ht="17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5">
        <f t="shared" si="25"/>
        <v>83.023989898989896</v>
      </c>
      <c r="Q435" t="str" cm="1">
        <f t="array" ref="Q435:R435">_xlfn.TEXTSPLIT($N435,"/")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ht="17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5">
        <f t="shared" si="25"/>
        <v>90.3</v>
      </c>
      <c r="Q436" t="str" cm="1">
        <f t="array" ref="Q436:R436">_xlfn.TEXTSPLIT($N436,"/")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ht="17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5">
        <f t="shared" si="25"/>
        <v>103.98131932282546</v>
      </c>
      <c r="Q437" t="str" cm="1">
        <f t="array" ref="Q437:R437">_xlfn.TEXTSPLIT($N437,"/")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ht="17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5">
        <f t="shared" si="25"/>
        <v>54.931726907630519</v>
      </c>
      <c r="Q438" t="str" cm="1">
        <f t="array" ref="Q438:R438">_xlfn.TEXTSPLIT($N438,"/")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ht="17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5">
        <f t="shared" si="25"/>
        <v>51.921875</v>
      </c>
      <c r="Q439" t="str" cm="1">
        <f t="array" ref="Q439:R439">_xlfn.TEXTSPLIT($N439,"/")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5">
        <f t="shared" si="25"/>
        <v>60.02834008097166</v>
      </c>
      <c r="Q440" t="str" cm="1">
        <f t="array" ref="Q440:R440">_xlfn.TEXTSPLIT($N440,"/")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ht="17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5">
        <f t="shared" si="25"/>
        <v>44.003488879197555</v>
      </c>
      <c r="Q441" t="str" cm="1">
        <f t="array" ref="Q441:R441">_xlfn.TEXTSPLIT($N441,"/")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ht="17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5">
        <f t="shared" si="25"/>
        <v>53.003513254551258</v>
      </c>
      <c r="Q442" t="str" cm="1">
        <f t="array" ref="Q442:R442">_xlfn.TEXTSPLIT($N442,"/")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ht="17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5">
        <f t="shared" si="25"/>
        <v>54.5</v>
      </c>
      <c r="Q443" t="str" cm="1">
        <f t="array" ref="Q443:R443">_xlfn.TEXTSPLIT($N443,"/")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ht="17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5">
        <f t="shared" si="25"/>
        <v>75.04195804195804</v>
      </c>
      <c r="Q444" t="str" cm="1">
        <f t="array" ref="Q444:R444">_xlfn.TEXTSPLIT($N444,"/")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ht="17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5">
        <f t="shared" si="25"/>
        <v>35.911111111111111</v>
      </c>
      <c r="Q445" t="str" cm="1">
        <f t="array" ref="Q445:R445">_xlfn.TEXTSPLIT($N445,"/")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ht="17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5">
        <f t="shared" si="25"/>
        <v>36.952702702702702</v>
      </c>
      <c r="Q446" t="str" cm="1">
        <f t="array" ref="Q446:R446">_xlfn.TEXTSPLIT($N446,"/")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5">
        <f t="shared" si="25"/>
        <v>63.170588235294119</v>
      </c>
      <c r="Q447" t="str" cm="1">
        <f t="array" ref="Q447:R447">_xlfn.TEXTSPLIT($N447,"/")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ht="17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5">
        <f t="shared" si="25"/>
        <v>29.99462365591398</v>
      </c>
      <c r="Q448" t="str" cm="1">
        <f t="array" ref="Q448:R448">_xlfn.TEXTSPLIT($N448,"/")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5">
        <f t="shared" si="25"/>
        <v>86</v>
      </c>
      <c r="Q449" t="str" cm="1">
        <f t="array" ref="Q449:R449">_xlfn.TEXTSPLIT($N449,"/")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ht="17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5">
        <f t="shared" si="25"/>
        <v>75.014876033057845</v>
      </c>
      <c r="Q450" t="str" cm="1">
        <f t="array" ref="Q450:R450">_xlfn.TEXTSPLIT($N450,"/")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ht="17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 s="5">
        <f t="shared" ref="P451:P514" si="29">E451/G451</f>
        <v>101.19767441860465</v>
      </c>
      <c r="Q451" t="str" cm="1">
        <f t="array" ref="Q451:R451">_xlfn.TEXTSPLIT($N451,"/")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ht="17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5">
        <f t="shared" si="29"/>
        <v>4</v>
      </c>
      <c r="Q452" t="str" cm="1">
        <f t="array" ref="Q452:R452">_xlfn.TEXTSPLIT($N452,"/")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ht="17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5">
        <f t="shared" si="29"/>
        <v>29.001272669424118</v>
      </c>
      <c r="Q453" t="str" cm="1">
        <f t="array" ref="Q453:R453">_xlfn.TEXTSPLIT($N453,"/")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5">
        <f t="shared" si="29"/>
        <v>98.225806451612897</v>
      </c>
      <c r="Q454" t="str" cm="1">
        <f t="array" ref="Q454:R454">_xlfn.TEXTSPLIT($N454,"/")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5">
        <f t="shared" si="29"/>
        <v>87.001693480101608</v>
      </c>
      <c r="Q455" t="str" cm="1">
        <f t="array" ref="Q455:R455">_xlfn.TEXTSPLIT($N455,"/")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ht="17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5">
        <f t="shared" si="29"/>
        <v>45.205128205128204</v>
      </c>
      <c r="Q456" t="str" cm="1">
        <f t="array" ref="Q456:R456">_xlfn.TEXTSPLIT($N456,"/")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ht="17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5">
        <f t="shared" si="29"/>
        <v>37.001341561577675</v>
      </c>
      <c r="Q457" t="str" cm="1">
        <f t="array" ref="Q457:R457">_xlfn.TEXTSPLIT($N457,"/")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5">
        <f t="shared" si="29"/>
        <v>94.976947040498445</v>
      </c>
      <c r="Q458" t="str" cm="1">
        <f t="array" ref="Q458:R458">_xlfn.TEXTSPLIT($N458,"/")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ht="17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5">
        <f t="shared" si="29"/>
        <v>28.956521739130434</v>
      </c>
      <c r="Q459" t="str" cm="1">
        <f t="array" ref="Q459:R459">_xlfn.TEXTSPLIT($N459,"/")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ht="17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5">
        <f t="shared" si="29"/>
        <v>55.993396226415094</v>
      </c>
      <c r="Q460" t="str" cm="1">
        <f t="array" ref="Q460:R460">_xlfn.TEXTSPLIT($N460,"/")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ht="17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5">
        <f t="shared" si="29"/>
        <v>54.038095238095238</v>
      </c>
      <c r="Q461" t="str" cm="1">
        <f t="array" ref="Q461:R461">_xlfn.TEXTSPLIT($N461,"/")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ht="17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5">
        <f t="shared" si="29"/>
        <v>82.38</v>
      </c>
      <c r="Q462" t="str" cm="1">
        <f t="array" ref="Q462:R462">_xlfn.TEXTSPLIT($N462,"/")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ht="17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5">
        <f t="shared" si="29"/>
        <v>66.997115384615384</v>
      </c>
      <c r="Q463" t="str" cm="1">
        <f t="array" ref="Q463:R463">_xlfn.TEXTSPLIT($N463,"/")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ht="17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5">
        <f t="shared" si="29"/>
        <v>107.91401869158878</v>
      </c>
      <c r="Q464" t="str" cm="1">
        <f t="array" ref="Q464:R464">_xlfn.TEXTSPLIT($N464,"/")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5">
        <f t="shared" si="29"/>
        <v>69.009501187648453</v>
      </c>
      <c r="Q465" t="str" cm="1">
        <f t="array" ref="Q465:R465">_xlfn.TEXTSPLIT($N465,"/")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ht="17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5">
        <f t="shared" si="29"/>
        <v>39.006568144499177</v>
      </c>
      <c r="Q466" t="str" cm="1">
        <f t="array" ref="Q466:R466">_xlfn.TEXTSPLIT($N466,"/")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ht="17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5">
        <f t="shared" si="29"/>
        <v>110.3625</v>
      </c>
      <c r="Q467" t="str" cm="1">
        <f t="array" ref="Q467:R467">_xlfn.TEXTSPLIT($N467,"/")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ht="17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5">
        <f t="shared" si="29"/>
        <v>94.857142857142861</v>
      </c>
      <c r="Q468" t="str" cm="1">
        <f t="array" ref="Q468:R468">_xlfn.TEXTSPLIT($N468,"/")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5">
        <f t="shared" si="29"/>
        <v>57.935251798561154</v>
      </c>
      <c r="Q469" t="str" cm="1">
        <f t="array" ref="Q469:R469">_xlfn.TEXTSPLIT($N469,"/")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ht="17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5">
        <f t="shared" si="29"/>
        <v>101.25</v>
      </c>
      <c r="Q470" t="str" cm="1">
        <f t="array" ref="Q470:R470">_xlfn.TEXTSPLIT($N470,"/")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ht="17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5">
        <f t="shared" si="29"/>
        <v>64.95597484276729</v>
      </c>
      <c r="Q471" t="str" cm="1">
        <f t="array" ref="Q471:R471">_xlfn.TEXTSPLIT($N471,"/")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ht="17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5">
        <f t="shared" si="29"/>
        <v>27.00524934383202</v>
      </c>
      <c r="Q472" t="str" cm="1">
        <f t="array" ref="Q472:R472">_xlfn.TEXTSPLIT($N472,"/")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ht="17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5">
        <f t="shared" si="29"/>
        <v>50.97422680412371</v>
      </c>
      <c r="Q473" t="str" cm="1">
        <f t="array" ref="Q473:R473">_xlfn.TEXTSPLIT($N473,"/")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ht="3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5">
        <f t="shared" si="29"/>
        <v>104.94260869565217</v>
      </c>
      <c r="Q474" t="str" cm="1">
        <f t="array" ref="Q474:R474">_xlfn.TEXTSPLIT($N474,"/")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ht="17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5">
        <f t="shared" si="29"/>
        <v>84.028301886792448</v>
      </c>
      <c r="Q475" t="str" cm="1">
        <f t="array" ref="Q475:R475">_xlfn.TEXTSPLIT($N475,"/")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ht="17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5">
        <f t="shared" si="29"/>
        <v>102.85915492957747</v>
      </c>
      <c r="Q476" t="str" cm="1">
        <f t="array" ref="Q476:R476">_xlfn.TEXTSPLIT($N476,"/")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5">
        <f t="shared" si="29"/>
        <v>39.962085308056871</v>
      </c>
      <c r="Q477" t="str" cm="1">
        <f t="array" ref="Q477:R477">_xlfn.TEXTSPLIT($N477,"/")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5">
        <f t="shared" si="29"/>
        <v>51.001785714285717</v>
      </c>
      <c r="Q478" t="str" cm="1">
        <f t="array" ref="Q478:R478">_xlfn.TEXTSPLIT($N478,"/")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ht="17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5">
        <f t="shared" si="29"/>
        <v>40.823008849557525</v>
      </c>
      <c r="Q479" t="str" cm="1">
        <f t="array" ref="Q479:R479">_xlfn.TEXTSPLIT($N479,"/")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ht="17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5">
        <f t="shared" si="29"/>
        <v>58.999637155297535</v>
      </c>
      <c r="Q480" t="str" cm="1">
        <f t="array" ref="Q480:R480">_xlfn.TEXTSPLIT($N480,"/")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ht="17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5">
        <f t="shared" si="29"/>
        <v>71.156069364161851</v>
      </c>
      <c r="Q481" t="str" cm="1">
        <f t="array" ref="Q481:R481">_xlfn.TEXTSPLIT($N481,"/")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ht="17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5">
        <f t="shared" si="29"/>
        <v>99.494252873563212</v>
      </c>
      <c r="Q482" t="str" cm="1">
        <f t="array" ref="Q482:R482">_xlfn.TEXTSPLIT($N482,"/")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5">
        <f t="shared" si="29"/>
        <v>103.98634590377114</v>
      </c>
      <c r="Q483" t="str" cm="1">
        <f t="array" ref="Q483:R483">_xlfn.TEXTSPLIT($N483,"/")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5">
        <f t="shared" si="29"/>
        <v>76.555555555555557</v>
      </c>
      <c r="Q484" t="str" cm="1">
        <f t="array" ref="Q484:R484">_xlfn.TEXTSPLIT($N484,"/")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ht="17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5">
        <f t="shared" si="29"/>
        <v>87.068592057761734</v>
      </c>
      <c r="Q485" t="str" cm="1">
        <f t="array" ref="Q485:R485">_xlfn.TEXTSPLIT($N485,"/")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ht="17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5">
        <f t="shared" si="29"/>
        <v>48.99554707379135</v>
      </c>
      <c r="Q486" t="str" cm="1">
        <f t="array" ref="Q486:R486">_xlfn.TEXTSPLIT($N486,"/")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5">
        <f t="shared" si="29"/>
        <v>42.969135802469133</v>
      </c>
      <c r="Q487" t="str" cm="1">
        <f t="array" ref="Q487:R487">_xlfn.TEXTSPLIT($N487,"/")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5">
        <f t="shared" si="29"/>
        <v>33.428571428571431</v>
      </c>
      <c r="Q488" t="str" cm="1">
        <f t="array" ref="Q488:R488">_xlfn.TEXTSPLIT($N488,"/")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ht="17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5">
        <f t="shared" si="29"/>
        <v>83.982949701619773</v>
      </c>
      <c r="Q489" t="str" cm="1">
        <f t="array" ref="Q489:R489">_xlfn.TEXTSPLIT($N489,"/")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ht="17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5">
        <f t="shared" si="29"/>
        <v>101.41739130434783</v>
      </c>
      <c r="Q490" t="str" cm="1">
        <f t="array" ref="Q490:R490">_xlfn.TEXTSPLIT($N490,"/")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ht="17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5">
        <f t="shared" si="29"/>
        <v>109.87058823529412</v>
      </c>
      <c r="Q491" t="str" cm="1">
        <f t="array" ref="Q491:R491">_xlfn.TEXTSPLIT($N491,"/")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ht="17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5">
        <f t="shared" si="29"/>
        <v>31.916666666666668</v>
      </c>
      <c r="Q492" t="str" cm="1">
        <f t="array" ref="Q492:R492">_xlfn.TEXTSPLIT($N492,"/")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5">
        <f t="shared" si="29"/>
        <v>70.993450675399103</v>
      </c>
      <c r="Q493" t="str" cm="1">
        <f t="array" ref="Q493:R493">_xlfn.TEXTSPLIT($N493,"/")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ht="17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5">
        <f t="shared" si="29"/>
        <v>77.026890756302521</v>
      </c>
      <c r="Q494" t="str" cm="1">
        <f t="array" ref="Q494:R494">_xlfn.TEXTSPLIT($N494,"/")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ht="17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5">
        <f t="shared" si="29"/>
        <v>101.78125</v>
      </c>
      <c r="Q495" t="str" cm="1">
        <f t="array" ref="Q495:R495">_xlfn.TEXTSPLIT($N495,"/")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ht="17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5">
        <f t="shared" si="29"/>
        <v>51.059701492537314</v>
      </c>
      <c r="Q496" t="str" cm="1">
        <f t="array" ref="Q496:R496">_xlfn.TEXTSPLIT($N496,"/")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ht="17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5">
        <f t="shared" si="29"/>
        <v>68.02051282051282</v>
      </c>
      <c r="Q497" t="str" cm="1">
        <f t="array" ref="Q497:R497">_xlfn.TEXTSPLIT($N497,"/")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ht="17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5">
        <f t="shared" si="29"/>
        <v>30.87037037037037</v>
      </c>
      <c r="Q498" t="str" cm="1">
        <f t="array" ref="Q498:R498">_xlfn.TEXTSPLIT($N498,"/")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ht="17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5">
        <f t="shared" si="29"/>
        <v>27.908333333333335</v>
      </c>
      <c r="Q499" t="str" cm="1">
        <f t="array" ref="Q499:R499">_xlfn.TEXTSPLIT($N499,"/")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ht="17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5">
        <f t="shared" si="29"/>
        <v>79.994818652849744</v>
      </c>
      <c r="Q500" t="str" cm="1">
        <f t="array" ref="Q500:R500">_xlfn.TEXTSPLIT($N500,"/")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5">
        <f t="shared" si="29"/>
        <v>38.003378378378379</v>
      </c>
      <c r="Q501" t="str" cm="1">
        <f t="array" ref="Q501:R501">_xlfn.TEXTSPLIT($N501,"/")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ht="17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5" t="e">
        <f t="shared" si="29"/>
        <v>#DIV/0!</v>
      </c>
      <c r="Q502" t="str" cm="1">
        <f t="array" ref="Q502:R502">_xlfn.TEXTSPLIT($N502,"/")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ht="17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5">
        <f t="shared" si="29"/>
        <v>59.990534521158132</v>
      </c>
      <c r="Q503" t="str" cm="1">
        <f t="array" ref="Q503:R503">_xlfn.TEXTSPLIT($N503,"/")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ht="17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5">
        <f t="shared" si="29"/>
        <v>37.037634408602152</v>
      </c>
      <c r="Q504" t="str" cm="1">
        <f t="array" ref="Q504:R504">_xlfn.TEXTSPLIT($N504,"/")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5">
        <f t="shared" si="29"/>
        <v>99.963043478260872</v>
      </c>
      <c r="Q505" t="str" cm="1">
        <f t="array" ref="Q505:R505">_xlfn.TEXTSPLIT($N505,"/")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ht="17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5">
        <f t="shared" si="29"/>
        <v>111.6774193548387</v>
      </c>
      <c r="Q506" t="str" cm="1">
        <f t="array" ref="Q506:R506">_xlfn.TEXTSPLIT($N506,"/")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ht="17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5">
        <f t="shared" si="29"/>
        <v>36.014409221902014</v>
      </c>
      <c r="Q507" t="str" cm="1">
        <f t="array" ref="Q507:R507">_xlfn.TEXTSPLIT($N507,"/")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ht="17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5">
        <f t="shared" si="29"/>
        <v>66.010284810126578</v>
      </c>
      <c r="Q508" t="str" cm="1">
        <f t="array" ref="Q508:R508">_xlfn.TEXTSPLIT($N508,"/")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5">
        <f t="shared" si="29"/>
        <v>44.05263157894737</v>
      </c>
      <c r="Q509" t="str" cm="1">
        <f t="array" ref="Q509:R509">_xlfn.TEXTSPLIT($N509,"/")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ht="17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5">
        <f t="shared" si="29"/>
        <v>52.999726551818434</v>
      </c>
      <c r="Q510" t="str" cm="1">
        <f t="array" ref="Q510:R510">_xlfn.TEXTSPLIT($N510,"/")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ht="17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5">
        <f t="shared" si="29"/>
        <v>95</v>
      </c>
      <c r="Q511" t="str" cm="1">
        <f t="array" ref="Q511:R511">_xlfn.TEXTSPLIT($N511,"/")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ht="17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5">
        <f t="shared" si="29"/>
        <v>70.908396946564892</v>
      </c>
      <c r="Q512" t="str" cm="1">
        <f t="array" ref="Q512:R512">_xlfn.TEXTSPLIT($N512,"/")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ht="17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5">
        <f t="shared" si="29"/>
        <v>98.060773480662988</v>
      </c>
      <c r="Q513" t="str" cm="1">
        <f t="array" ref="Q513:R513">_xlfn.TEXTSPLIT($N513,"/")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ht="17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5">
        <f t="shared" si="29"/>
        <v>53.046025104602514</v>
      </c>
      <c r="Q514" t="str" cm="1">
        <f t="array" ref="Q514:R514">_xlfn.TEXTSPLIT($N514,"/")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ht="17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 s="5">
        <f t="shared" ref="P515:P578" si="33">E515/G515</f>
        <v>93.142857142857139</v>
      </c>
      <c r="Q515" t="str" cm="1">
        <f t="array" ref="Q515:R515">_xlfn.TEXTSPLIT($N515,"/")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ht="17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5">
        <f t="shared" si="33"/>
        <v>58.945075757575758</v>
      </c>
      <c r="Q516" t="str" cm="1">
        <f t="array" ref="Q516:R516">_xlfn.TEXTSPLIT($N516,"/")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ht="17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5">
        <f t="shared" si="33"/>
        <v>36.067669172932334</v>
      </c>
      <c r="Q517" t="str" cm="1">
        <f t="array" ref="Q517:R517">_xlfn.TEXTSPLIT($N517,"/")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ht="17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5">
        <f t="shared" si="33"/>
        <v>63.030732860520096</v>
      </c>
      <c r="Q518" t="str" cm="1">
        <f t="array" ref="Q518:R518">_xlfn.TEXTSPLIT($N518,"/")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ht="17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5">
        <f t="shared" si="33"/>
        <v>84.717948717948715</v>
      </c>
      <c r="Q519" t="str" cm="1">
        <f t="array" ref="Q519:R519">_xlfn.TEXTSPLIT($N519,"/")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5">
        <f t="shared" si="33"/>
        <v>62.2</v>
      </c>
      <c r="Q520" t="str" cm="1">
        <f t="array" ref="Q520:R520">_xlfn.TEXTSPLIT($N520,"/")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ht="17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5">
        <f t="shared" si="33"/>
        <v>101.97518330513255</v>
      </c>
      <c r="Q521" t="str" cm="1">
        <f t="array" ref="Q521:R521">_xlfn.TEXTSPLIT($N521,"/")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ht="17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5">
        <f t="shared" si="33"/>
        <v>106.4375</v>
      </c>
      <c r="Q522" t="str" cm="1">
        <f t="array" ref="Q522:R522">_xlfn.TEXTSPLIT($N522,"/")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ht="17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5">
        <f t="shared" si="33"/>
        <v>29.975609756097562</v>
      </c>
      <c r="Q523" t="str" cm="1">
        <f t="array" ref="Q523:R523">_xlfn.TEXTSPLIT($N523,"/")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5">
        <f t="shared" si="33"/>
        <v>85.806282722513089</v>
      </c>
      <c r="Q524" t="str" cm="1">
        <f t="array" ref="Q524:R524">_xlfn.TEXTSPLIT($N524,"/")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ht="17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5">
        <f t="shared" si="33"/>
        <v>70.82022471910112</v>
      </c>
      <c r="Q525" t="str" cm="1">
        <f t="array" ref="Q525:R525">_xlfn.TEXTSPLIT($N525,"/")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ht="17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5">
        <f t="shared" si="33"/>
        <v>40.998484082870135</v>
      </c>
      <c r="Q526" t="str" cm="1">
        <f t="array" ref="Q526:R526">_xlfn.TEXTSPLIT($N526,"/")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ht="3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5">
        <f t="shared" si="33"/>
        <v>28.063492063492063</v>
      </c>
      <c r="Q527" t="str" cm="1">
        <f t="array" ref="Q527:R527">_xlfn.TEXTSPLIT($N527,"/")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5">
        <f t="shared" si="33"/>
        <v>88.054421768707485</v>
      </c>
      <c r="Q528" t="str" cm="1">
        <f t="array" ref="Q528:R528">_xlfn.TEXTSPLIT($N528,"/")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ht="17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5">
        <f t="shared" si="33"/>
        <v>31</v>
      </c>
      <c r="Q529" t="str" cm="1">
        <f t="array" ref="Q529:R529">_xlfn.TEXTSPLIT($N529,"/")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ht="17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5">
        <f t="shared" si="33"/>
        <v>90.337500000000006</v>
      </c>
      <c r="Q530" t="str" cm="1">
        <f t="array" ref="Q530:R530">_xlfn.TEXTSPLIT($N530,"/")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ht="17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5">
        <f t="shared" si="33"/>
        <v>63.777777777777779</v>
      </c>
      <c r="Q531" t="str" cm="1">
        <f t="array" ref="Q531:R531">_xlfn.TEXTSPLIT($N531,"/")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ht="3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5">
        <f t="shared" si="33"/>
        <v>53.995515695067262</v>
      </c>
      <c r="Q532" t="str" cm="1">
        <f t="array" ref="Q532:R532">_xlfn.TEXTSPLIT($N532,"/")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5">
        <f t="shared" si="33"/>
        <v>48.993956043956047</v>
      </c>
      <c r="Q533" t="str" cm="1">
        <f t="array" ref="Q533:R533">_xlfn.TEXTSPLIT($N533,"/")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ht="17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5">
        <f t="shared" si="33"/>
        <v>63.857142857142854</v>
      </c>
      <c r="Q534" t="str" cm="1">
        <f t="array" ref="Q534:R534">_xlfn.TEXTSPLIT($N534,"/")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ht="17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5">
        <f t="shared" si="33"/>
        <v>82.996393146979258</v>
      </c>
      <c r="Q535" t="str" cm="1">
        <f t="array" ref="Q535:R535">_xlfn.TEXTSPLIT($N535,"/")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ht="17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5">
        <f t="shared" si="33"/>
        <v>55.08230452674897</v>
      </c>
      <c r="Q536" t="str" cm="1">
        <f t="array" ref="Q536:R536">_xlfn.TEXTSPLIT($N536,"/")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ht="17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5">
        <f t="shared" si="33"/>
        <v>62.044554455445542</v>
      </c>
      <c r="Q537" t="str" cm="1">
        <f t="array" ref="Q537:R537">_xlfn.TEXTSPLIT($N537,"/")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ht="17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5">
        <f t="shared" si="33"/>
        <v>104.97857142857143</v>
      </c>
      <c r="Q538" t="str" cm="1">
        <f t="array" ref="Q538:R538">_xlfn.TEXTSPLIT($N538,"/")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ht="17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5">
        <f t="shared" si="33"/>
        <v>94.044676806083643</v>
      </c>
      <c r="Q539" t="str" cm="1">
        <f t="array" ref="Q539:R539">_xlfn.TEXTSPLIT($N539,"/")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ht="17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5">
        <f t="shared" si="33"/>
        <v>44.007716049382715</v>
      </c>
      <c r="Q540" t="str" cm="1">
        <f t="array" ref="Q540:R540">_xlfn.TEXTSPLIT($N540,"/")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ht="17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5">
        <f t="shared" si="33"/>
        <v>92.467532467532465</v>
      </c>
      <c r="Q541" t="str" cm="1">
        <f t="array" ref="Q541:R541">_xlfn.TEXTSPLIT($N541,"/")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ht="17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5">
        <f t="shared" si="33"/>
        <v>57.072874493927124</v>
      </c>
      <c r="Q542" t="str" cm="1">
        <f t="array" ref="Q542:R542">_xlfn.TEXTSPLIT($N542,"/")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ht="17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5">
        <f t="shared" si="33"/>
        <v>109.07848101265823</v>
      </c>
      <c r="Q543" t="str" cm="1">
        <f t="array" ref="Q543:R543">_xlfn.TEXTSPLIT($N543,"/")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ht="17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5">
        <f t="shared" si="33"/>
        <v>39.387755102040813</v>
      </c>
      <c r="Q544" t="str" cm="1">
        <f t="array" ref="Q544:R544">_xlfn.TEXTSPLIT($N544,"/")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ht="17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5">
        <f t="shared" si="33"/>
        <v>77.022222222222226</v>
      </c>
      <c r="Q545" t="str" cm="1">
        <f t="array" ref="Q545:R545">_xlfn.TEXTSPLIT($N545,"/")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5">
        <f t="shared" si="33"/>
        <v>92.166666666666671</v>
      </c>
      <c r="Q546" t="str" cm="1">
        <f t="array" ref="Q546:R546">_xlfn.TEXTSPLIT($N546,"/")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ht="17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5">
        <f t="shared" si="33"/>
        <v>61.007063197026021</v>
      </c>
      <c r="Q547" t="str" cm="1">
        <f t="array" ref="Q547:R547">_xlfn.TEXTSPLIT($N547,"/")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ht="17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5">
        <f t="shared" si="33"/>
        <v>78.068181818181813</v>
      </c>
      <c r="Q548" t="str" cm="1">
        <f t="array" ref="Q548:R548">_xlfn.TEXTSPLIT($N548,"/")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ht="17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5">
        <f t="shared" si="33"/>
        <v>80.75</v>
      </c>
      <c r="Q549" t="str" cm="1">
        <f t="array" ref="Q549:R549">_xlfn.TEXTSPLIT($N549,"/")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ht="17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5">
        <f t="shared" si="33"/>
        <v>59.991289782244557</v>
      </c>
      <c r="Q550" t="str" cm="1">
        <f t="array" ref="Q550:R550">_xlfn.TEXTSPLIT($N550,"/")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5">
        <f t="shared" si="33"/>
        <v>110.03018372703411</v>
      </c>
      <c r="Q551" t="str" cm="1">
        <f t="array" ref="Q551:R551">_xlfn.TEXTSPLIT($N551,"/")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5">
        <f t="shared" si="33"/>
        <v>4</v>
      </c>
      <c r="Q552" t="str" cm="1">
        <f t="array" ref="Q552:R552">_xlfn.TEXTSPLIT($N552,"/")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ht="17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5">
        <f t="shared" si="33"/>
        <v>37.99856063332134</v>
      </c>
      <c r="Q553" t="str" cm="1">
        <f t="array" ref="Q553:R553">_xlfn.TEXTSPLIT($N553,"/")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ht="17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5">
        <f t="shared" si="33"/>
        <v>96.369565217391298</v>
      </c>
      <c r="Q554" t="str" cm="1">
        <f t="array" ref="Q554:R554">_xlfn.TEXTSPLIT($N554,"/")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5">
        <f t="shared" si="33"/>
        <v>72.978599221789878</v>
      </c>
      <c r="Q555" t="str" cm="1">
        <f t="array" ref="Q555:R555">_xlfn.TEXTSPLIT($N555,"/")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5">
        <f t="shared" si="33"/>
        <v>26.007220216606498</v>
      </c>
      <c r="Q556" t="str" cm="1">
        <f t="array" ref="Q556:R556">_xlfn.TEXTSPLIT($N556,"/")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ht="17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5">
        <f t="shared" si="33"/>
        <v>104.36296296296297</v>
      </c>
      <c r="Q557" t="str" cm="1">
        <f t="array" ref="Q557:R557">_xlfn.TEXTSPLIT($N557,"/")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ht="17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5">
        <f t="shared" si="33"/>
        <v>102.18852459016394</v>
      </c>
      <c r="Q558" t="str" cm="1">
        <f t="array" ref="Q558:R558">_xlfn.TEXTSPLIT($N558,"/")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ht="17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5">
        <f t="shared" si="33"/>
        <v>54.117647058823529</v>
      </c>
      <c r="Q559" t="str" cm="1">
        <f t="array" ref="Q559:R559">_xlfn.TEXTSPLIT($N559,"/")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ht="17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5">
        <f t="shared" si="33"/>
        <v>63.222222222222221</v>
      </c>
      <c r="Q560" t="str" cm="1">
        <f t="array" ref="Q560:R560">_xlfn.TEXTSPLIT($N560,"/")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ht="17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5">
        <f t="shared" si="33"/>
        <v>104.03228962818004</v>
      </c>
      <c r="Q561" t="str" cm="1">
        <f t="array" ref="Q561:R561">_xlfn.TEXTSPLIT($N561,"/")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ht="17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5">
        <f t="shared" si="33"/>
        <v>49.994334277620396</v>
      </c>
      <c r="Q562" t="str" cm="1">
        <f t="array" ref="Q562:R562">_xlfn.TEXTSPLIT($N562,"/")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ht="17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5">
        <f t="shared" si="33"/>
        <v>56.015151515151516</v>
      </c>
      <c r="Q563" t="str" cm="1">
        <f t="array" ref="Q563:R563">_xlfn.TEXTSPLIT($N563,"/")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5">
        <f t="shared" si="33"/>
        <v>48.807692307692307</v>
      </c>
      <c r="Q564" t="str" cm="1">
        <f t="array" ref="Q564:R564">_xlfn.TEXTSPLIT($N564,"/")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ht="17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5">
        <f t="shared" si="33"/>
        <v>60.082352941176474</v>
      </c>
      <c r="Q565" t="str" cm="1">
        <f t="array" ref="Q565:R565">_xlfn.TEXTSPLIT($N565,"/")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ht="17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5">
        <f t="shared" si="33"/>
        <v>78.990502793296088</v>
      </c>
      <c r="Q566" t="str" cm="1">
        <f t="array" ref="Q566:R566">_xlfn.TEXTSPLIT($N566,"/")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ht="17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5">
        <f t="shared" si="33"/>
        <v>53.99499443826474</v>
      </c>
      <c r="Q567" t="str" cm="1">
        <f t="array" ref="Q567:R567">_xlfn.TEXTSPLIT($N567,"/")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ht="17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5">
        <f t="shared" si="33"/>
        <v>111.45945945945945</v>
      </c>
      <c r="Q568" t="str" cm="1">
        <f t="array" ref="Q568:R568">_xlfn.TEXTSPLIT($N568,"/")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5">
        <f t="shared" si="33"/>
        <v>60.922131147540981</v>
      </c>
      <c r="Q569" t="str" cm="1">
        <f t="array" ref="Q569:R569">_xlfn.TEXTSPLIT($N569,"/")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ht="17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5">
        <f t="shared" si="33"/>
        <v>26.0015444015444</v>
      </c>
      <c r="Q570" t="str" cm="1">
        <f t="array" ref="Q570:R570">_xlfn.TEXTSPLIT($N570,"/")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ht="17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5">
        <f t="shared" si="33"/>
        <v>80.993208828522924</v>
      </c>
      <c r="Q571" t="str" cm="1">
        <f t="array" ref="Q571:R571">_xlfn.TEXTSPLIT($N571,"/")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ht="17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5">
        <f t="shared" si="33"/>
        <v>34.995963302752294</v>
      </c>
      <c r="Q572" t="str" cm="1">
        <f t="array" ref="Q572:R572">_xlfn.TEXTSPLIT($N572,"/")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ht="17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5">
        <f t="shared" si="33"/>
        <v>94.142857142857139</v>
      </c>
      <c r="Q573" t="str" cm="1">
        <f t="array" ref="Q573:R573">_xlfn.TEXTSPLIT($N573,"/")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ht="17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5">
        <f t="shared" si="33"/>
        <v>52.085106382978722</v>
      </c>
      <c r="Q574" t="str" cm="1">
        <f t="array" ref="Q574:R574">_xlfn.TEXTSPLIT($N574,"/")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ht="17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5">
        <f t="shared" si="33"/>
        <v>24.986666666666668</v>
      </c>
      <c r="Q575" t="str" cm="1">
        <f t="array" ref="Q575:R575">_xlfn.TEXTSPLIT($N575,"/")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ht="17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5">
        <f t="shared" si="33"/>
        <v>69.215277777777771</v>
      </c>
      <c r="Q576" t="str" cm="1">
        <f t="array" ref="Q576:R576">_xlfn.TEXTSPLIT($N576,"/")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ht="17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5">
        <f t="shared" si="33"/>
        <v>93.944444444444443</v>
      </c>
      <c r="Q577" t="str" cm="1">
        <f t="array" ref="Q577:R577">_xlfn.TEXTSPLIT($N577,"/")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5">
        <f t="shared" si="33"/>
        <v>98.40625</v>
      </c>
      <c r="Q578" t="str" cm="1">
        <f t="array" ref="Q578:R578">_xlfn.TEXTSPLIT($N578,"/")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ht="17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 s="5">
        <f t="shared" ref="P579:P642" si="37">E579/G579</f>
        <v>41.783783783783782</v>
      </c>
      <c r="Q579" t="str" cm="1">
        <f t="array" ref="Q579:R579">_xlfn.TEXTSPLIT($N579,"/")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ht="17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5">
        <f t="shared" si="37"/>
        <v>65.991836734693877</v>
      </c>
      <c r="Q580" t="str" cm="1">
        <f t="array" ref="Q580:R580">_xlfn.TEXTSPLIT($N580,"/")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ht="17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5">
        <f t="shared" si="37"/>
        <v>72.05747126436782</v>
      </c>
      <c r="Q581" t="str" cm="1">
        <f t="array" ref="Q581:R581">_xlfn.TEXTSPLIT($N581,"/")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ht="17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5">
        <f t="shared" si="37"/>
        <v>48.003209242618745</v>
      </c>
      <c r="Q582" t="str" cm="1">
        <f t="array" ref="Q582:R582">_xlfn.TEXTSPLIT($N582,"/")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ht="17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5">
        <f t="shared" si="37"/>
        <v>54.098591549295776</v>
      </c>
      <c r="Q583" t="str" cm="1">
        <f t="array" ref="Q583:R583">_xlfn.TEXTSPLIT($N583,"/")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ht="17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5">
        <f t="shared" si="37"/>
        <v>107.88095238095238</v>
      </c>
      <c r="Q584" t="str" cm="1">
        <f t="array" ref="Q584:R584">_xlfn.TEXTSPLIT($N584,"/")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5">
        <f t="shared" si="37"/>
        <v>67.034103410341032</v>
      </c>
      <c r="Q585" t="str" cm="1">
        <f t="array" ref="Q585:R585">_xlfn.TEXTSPLIT($N585,"/")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ht="3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5">
        <f t="shared" si="37"/>
        <v>64.01425914445133</v>
      </c>
      <c r="Q586" t="str" cm="1">
        <f t="array" ref="Q586:R586">_xlfn.TEXTSPLIT($N586,"/")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ht="17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5">
        <f t="shared" si="37"/>
        <v>96.066176470588232</v>
      </c>
      <c r="Q587" t="str" cm="1">
        <f t="array" ref="Q587:R587">_xlfn.TEXTSPLIT($N587,"/")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ht="17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5">
        <f t="shared" si="37"/>
        <v>51.184615384615384</v>
      </c>
      <c r="Q588" t="str" cm="1">
        <f t="array" ref="Q588:R588">_xlfn.TEXTSPLIT($N588,"/")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ht="17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5">
        <f t="shared" si="37"/>
        <v>43.92307692307692</v>
      </c>
      <c r="Q589" t="str" cm="1">
        <f t="array" ref="Q589:R589">_xlfn.TEXTSPLIT($N589,"/")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ht="17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5">
        <f t="shared" si="37"/>
        <v>91.021198830409361</v>
      </c>
      <c r="Q590" t="str" cm="1">
        <f t="array" ref="Q590:R590">_xlfn.TEXTSPLIT($N590,"/")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ht="17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5">
        <f t="shared" si="37"/>
        <v>50.127450980392155</v>
      </c>
      <c r="Q591" t="str" cm="1">
        <f t="array" ref="Q591:R591">_xlfn.TEXTSPLIT($N591,"/")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5">
        <f t="shared" si="37"/>
        <v>67.720930232558146</v>
      </c>
      <c r="Q592" t="str" cm="1">
        <f t="array" ref="Q592:R592">_xlfn.TEXTSPLIT($N592,"/")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ht="17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5">
        <f t="shared" si="37"/>
        <v>61.03921568627451</v>
      </c>
      <c r="Q593" t="str" cm="1">
        <f t="array" ref="Q593:R593">_xlfn.TEXTSPLIT($N593,"/")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5">
        <f t="shared" si="37"/>
        <v>80.011857707509876</v>
      </c>
      <c r="Q594" t="str" cm="1">
        <f t="array" ref="Q594:R594">_xlfn.TEXTSPLIT($N594,"/")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ht="17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5">
        <f t="shared" si="37"/>
        <v>47.001497753369947</v>
      </c>
      <c r="Q595" t="str" cm="1">
        <f t="array" ref="Q595:R595">_xlfn.TEXTSPLIT($N595,"/")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5">
        <f t="shared" si="37"/>
        <v>71.127388535031841</v>
      </c>
      <c r="Q596" t="str" cm="1">
        <f t="array" ref="Q596:R596">_xlfn.TEXTSPLIT($N596,"/")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5">
        <f t="shared" si="37"/>
        <v>89.99079189686924</v>
      </c>
      <c r="Q597" t="str" cm="1">
        <f t="array" ref="Q597:R597">_xlfn.TEXTSPLIT($N597,"/")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ht="17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5">
        <f t="shared" si="37"/>
        <v>43.032786885245905</v>
      </c>
      <c r="Q598" t="str" cm="1">
        <f t="array" ref="Q598:R598">_xlfn.TEXTSPLIT($N598,"/")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ht="17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5">
        <f t="shared" si="37"/>
        <v>67.997714808043881</v>
      </c>
      <c r="Q599" t="str" cm="1">
        <f t="array" ref="Q599:R599">_xlfn.TEXTSPLIT($N599,"/")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ht="17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5">
        <f t="shared" si="37"/>
        <v>73.004566210045667</v>
      </c>
      <c r="Q600" t="str" cm="1">
        <f t="array" ref="Q600:R600">_xlfn.TEXTSPLIT($N600,"/")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5">
        <f t="shared" si="37"/>
        <v>62.341463414634148</v>
      </c>
      <c r="Q601" t="str" cm="1">
        <f t="array" ref="Q601:R601">_xlfn.TEXTSPLIT($N601,"/")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ht="17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5">
        <f t="shared" si="37"/>
        <v>5</v>
      </c>
      <c r="Q602" t="str" cm="1">
        <f t="array" ref="Q602:R602">_xlfn.TEXTSPLIT($N602,"/")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ht="17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5">
        <f t="shared" si="37"/>
        <v>67.103092783505161</v>
      </c>
      <c r="Q603" t="str" cm="1">
        <f t="array" ref="Q603:R603">_xlfn.TEXTSPLIT($N603,"/")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ht="3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5">
        <f t="shared" si="37"/>
        <v>79.978947368421046</v>
      </c>
      <c r="Q604" t="str" cm="1">
        <f t="array" ref="Q604:R604">_xlfn.TEXTSPLIT($N604,"/")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ht="17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5">
        <f t="shared" si="37"/>
        <v>62.176470588235297</v>
      </c>
      <c r="Q605" t="str" cm="1">
        <f t="array" ref="Q605:R605">_xlfn.TEXTSPLIT($N605,"/")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ht="17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5">
        <f t="shared" si="37"/>
        <v>53.005950297514879</v>
      </c>
      <c r="Q606" t="str" cm="1">
        <f t="array" ref="Q606:R606">_xlfn.TEXTSPLIT($N606,"/")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ht="17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5">
        <f t="shared" si="37"/>
        <v>57.738317757009348</v>
      </c>
      <c r="Q607" t="str" cm="1">
        <f t="array" ref="Q607:R607">_xlfn.TEXTSPLIT($N607,"/")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ht="17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5">
        <f t="shared" si="37"/>
        <v>40.03125</v>
      </c>
      <c r="Q608" t="str" cm="1">
        <f t="array" ref="Q608:R608">_xlfn.TEXTSPLIT($N608,"/")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ht="17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5">
        <f t="shared" si="37"/>
        <v>81.016591928251117</v>
      </c>
      <c r="Q609" t="str" cm="1">
        <f t="array" ref="Q609:R609">_xlfn.TEXTSPLIT($N609,"/")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ht="17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5">
        <f t="shared" si="37"/>
        <v>35.047468354430379</v>
      </c>
      <c r="Q610" t="str" cm="1">
        <f t="array" ref="Q610:R610">_xlfn.TEXTSPLIT($N610,"/")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ht="17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5">
        <f t="shared" si="37"/>
        <v>102.92307692307692</v>
      </c>
      <c r="Q611" t="str" cm="1">
        <f t="array" ref="Q611:R611">_xlfn.TEXTSPLIT($N611,"/")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5">
        <f t="shared" si="37"/>
        <v>27.998126756166094</v>
      </c>
      <c r="Q612" t="str" cm="1">
        <f t="array" ref="Q612:R612">_xlfn.TEXTSPLIT($N612,"/")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ht="17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5">
        <f t="shared" si="37"/>
        <v>75.733333333333334</v>
      </c>
      <c r="Q613" t="str" cm="1">
        <f t="array" ref="Q613:R613">_xlfn.TEXTSPLIT($N613,"/")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ht="17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5">
        <f t="shared" si="37"/>
        <v>45.026041666666664</v>
      </c>
      <c r="Q614" t="str" cm="1">
        <f t="array" ref="Q614:R614">_xlfn.TEXTSPLIT($N614,"/")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ht="3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5">
        <f t="shared" si="37"/>
        <v>73.615384615384613</v>
      </c>
      <c r="Q615" t="str" cm="1">
        <f t="array" ref="Q615:R615">_xlfn.TEXTSPLIT($N615,"/")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5">
        <f t="shared" si="37"/>
        <v>56.991701244813278</v>
      </c>
      <c r="Q616" t="str" cm="1">
        <f t="array" ref="Q616:R616">_xlfn.TEXTSPLIT($N616,"/")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ht="17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5">
        <f t="shared" si="37"/>
        <v>85.223529411764702</v>
      </c>
      <c r="Q617" t="str" cm="1">
        <f t="array" ref="Q617:R617">_xlfn.TEXTSPLIT($N617,"/")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ht="17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5">
        <f t="shared" si="37"/>
        <v>50.962184873949582</v>
      </c>
      <c r="Q618" t="str" cm="1">
        <f t="array" ref="Q618:R618">_xlfn.TEXTSPLIT($N618,"/")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ht="17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5">
        <f t="shared" si="37"/>
        <v>63.563636363636363</v>
      </c>
      <c r="Q619" t="str" cm="1">
        <f t="array" ref="Q619:R619">_xlfn.TEXTSPLIT($N619,"/")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ht="17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5">
        <f t="shared" si="37"/>
        <v>80.999165275459092</v>
      </c>
      <c r="Q620" t="str" cm="1">
        <f t="array" ref="Q620:R620">_xlfn.TEXTSPLIT($N620,"/")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ht="17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5">
        <f t="shared" si="37"/>
        <v>86.044753086419746</v>
      </c>
      <c r="Q621" t="str" cm="1">
        <f t="array" ref="Q621:R621">_xlfn.TEXTSPLIT($N621,"/")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ht="17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5">
        <f t="shared" si="37"/>
        <v>90.0390625</v>
      </c>
      <c r="Q622" t="str" cm="1">
        <f t="array" ref="Q622:R622">_xlfn.TEXTSPLIT($N622,"/")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ht="17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5">
        <f t="shared" si="37"/>
        <v>74.006063432835816</v>
      </c>
      <c r="Q623" t="str" cm="1">
        <f t="array" ref="Q623:R623">_xlfn.TEXTSPLIT($N623,"/")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ht="17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5">
        <f t="shared" si="37"/>
        <v>92.4375</v>
      </c>
      <c r="Q624" t="str" cm="1">
        <f t="array" ref="Q624:R624">_xlfn.TEXTSPLIT($N624,"/")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ht="17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5">
        <f t="shared" si="37"/>
        <v>55.999257333828446</v>
      </c>
      <c r="Q625" t="str" cm="1">
        <f t="array" ref="Q625:R625">_xlfn.TEXTSPLIT($N625,"/")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ht="17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5">
        <f t="shared" si="37"/>
        <v>32.983796296296298</v>
      </c>
      <c r="Q626" t="str" cm="1">
        <f t="array" ref="Q626:R626">_xlfn.TEXTSPLIT($N626,"/")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5">
        <f t="shared" si="37"/>
        <v>93.596774193548384</v>
      </c>
      <c r="Q627" t="str" cm="1">
        <f t="array" ref="Q627:R627">_xlfn.TEXTSPLIT($N627,"/")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5">
        <f t="shared" si="37"/>
        <v>69.867724867724874</v>
      </c>
      <c r="Q628" t="str" cm="1">
        <f t="array" ref="Q628:R628">_xlfn.TEXTSPLIT($N628,"/")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ht="17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5">
        <f t="shared" si="37"/>
        <v>72.129870129870127</v>
      </c>
      <c r="Q629" t="str" cm="1">
        <f t="array" ref="Q629:R629">_xlfn.TEXTSPLIT($N629,"/")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ht="17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5">
        <f t="shared" si="37"/>
        <v>30.041666666666668</v>
      </c>
      <c r="Q630" t="str" cm="1">
        <f t="array" ref="Q630:R630">_xlfn.TEXTSPLIT($N630,"/")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ht="17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5">
        <f t="shared" si="37"/>
        <v>73.968000000000004</v>
      </c>
      <c r="Q631" t="str" cm="1">
        <f t="array" ref="Q631:R631">_xlfn.TEXTSPLIT($N631,"/")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ht="17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5">
        <f t="shared" si="37"/>
        <v>68.65517241379311</v>
      </c>
      <c r="Q632" t="str" cm="1">
        <f t="array" ref="Q632:R632">_xlfn.TEXTSPLIT($N632,"/")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ht="17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5">
        <f t="shared" si="37"/>
        <v>59.992164544564154</v>
      </c>
      <c r="Q633" t="str" cm="1">
        <f t="array" ref="Q633:R633">_xlfn.TEXTSPLIT($N633,"/")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ht="17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5">
        <f t="shared" si="37"/>
        <v>111.15827338129496</v>
      </c>
      <c r="Q634" t="str" cm="1">
        <f t="array" ref="Q634:R634">_xlfn.TEXTSPLIT($N634,"/")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ht="3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5">
        <f t="shared" si="37"/>
        <v>53.038095238095238</v>
      </c>
      <c r="Q635" t="str" cm="1">
        <f t="array" ref="Q635:R635">_xlfn.TEXTSPLIT($N635,"/")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ht="17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5">
        <f t="shared" si="37"/>
        <v>55.985524728588658</v>
      </c>
      <c r="Q636" t="str" cm="1">
        <f t="array" ref="Q636:R636">_xlfn.TEXTSPLIT($N636,"/")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ht="17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5">
        <f t="shared" si="37"/>
        <v>69.986760812003524</v>
      </c>
      <c r="Q637" t="str" cm="1">
        <f t="array" ref="Q637:R637">_xlfn.TEXTSPLIT($N637,"/")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ht="17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5">
        <f t="shared" si="37"/>
        <v>48.998079877112133</v>
      </c>
      <c r="Q638" t="str" cm="1">
        <f t="array" ref="Q638:R638">_xlfn.TEXTSPLIT($N638,"/")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ht="17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5">
        <f t="shared" si="37"/>
        <v>103.84615384615384</v>
      </c>
      <c r="Q639" t="str" cm="1">
        <f t="array" ref="Q639:R639">_xlfn.TEXTSPLIT($N639,"/")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ht="17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5">
        <f t="shared" si="37"/>
        <v>99.127659574468083</v>
      </c>
      <c r="Q640" t="str" cm="1">
        <f t="array" ref="Q640:R640">_xlfn.TEXTSPLIT($N640,"/")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ht="17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5">
        <f t="shared" si="37"/>
        <v>107.37777777777778</v>
      </c>
      <c r="Q641" t="str" cm="1">
        <f t="array" ref="Q641:R641">_xlfn.TEXTSPLIT($N641,"/")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ht="17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5">
        <f t="shared" si="37"/>
        <v>76.922178988326849</v>
      </c>
      <c r="Q642" t="str" cm="1">
        <f t="array" ref="Q642:R642">_xlfn.TEXTSPLIT($N642,"/")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 s="5">
        <f t="shared" ref="P643:P706" si="41">E643/G643</f>
        <v>58.128865979381445</v>
      </c>
      <c r="Q643" t="str" cm="1">
        <f t="array" ref="Q643:R643">_xlfn.TEXTSPLIT($N643,"/")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ht="17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5">
        <f t="shared" si="41"/>
        <v>103.73643410852713</v>
      </c>
      <c r="Q644" t="str" cm="1">
        <f t="array" ref="Q644:R644">_xlfn.TEXTSPLIT($N644,"/")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ht="17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5">
        <f t="shared" si="41"/>
        <v>87.962666666666664</v>
      </c>
      <c r="Q645" t="str" cm="1">
        <f t="array" ref="Q645:R645">_xlfn.TEXTSPLIT($N645,"/")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ht="17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5">
        <f t="shared" si="41"/>
        <v>28</v>
      </c>
      <c r="Q646" t="str" cm="1">
        <f t="array" ref="Q646:R646">_xlfn.TEXTSPLIT($N646,"/")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ht="17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5">
        <f t="shared" si="41"/>
        <v>37.999361294443261</v>
      </c>
      <c r="Q647" t="str" cm="1">
        <f t="array" ref="Q647:R647">_xlfn.TEXTSPLIT($N647,"/")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ht="17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5">
        <f t="shared" si="41"/>
        <v>29.999313893653515</v>
      </c>
      <c r="Q648" t="str" cm="1">
        <f t="array" ref="Q648:R648">_xlfn.TEXTSPLIT($N648,"/")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ht="17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5">
        <f t="shared" si="41"/>
        <v>103.5</v>
      </c>
      <c r="Q649" t="str" cm="1">
        <f t="array" ref="Q649:R649">_xlfn.TEXTSPLIT($N649,"/")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ht="17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5">
        <f t="shared" si="41"/>
        <v>85.994467496542185</v>
      </c>
      <c r="Q650" t="str" cm="1">
        <f t="array" ref="Q650:R650">_xlfn.TEXTSPLIT($N650,"/")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ht="17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5">
        <f t="shared" si="41"/>
        <v>98.011627906976742</v>
      </c>
      <c r="Q651" t="str" cm="1">
        <f t="array" ref="Q651:R651">_xlfn.TEXTSPLIT($N651,"/")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ht="17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5">
        <f t="shared" si="41"/>
        <v>2</v>
      </c>
      <c r="Q652" t="str" cm="1">
        <f t="array" ref="Q652:R652">_xlfn.TEXTSPLIT($N652,"/")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ht="17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5">
        <f t="shared" si="41"/>
        <v>44.994570837642193</v>
      </c>
      <c r="Q653" t="str" cm="1">
        <f t="array" ref="Q653:R653">_xlfn.TEXTSPLIT($N653,"/")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ht="17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5">
        <f t="shared" si="41"/>
        <v>31.012224938875306</v>
      </c>
      <c r="Q654" t="str" cm="1">
        <f t="array" ref="Q654:R654">_xlfn.TEXTSPLIT($N654,"/")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ht="17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5">
        <f t="shared" si="41"/>
        <v>59.970085470085472</v>
      </c>
      <c r="Q655" t="str" cm="1">
        <f t="array" ref="Q655:R655">_xlfn.TEXTSPLIT($N655,"/")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ht="17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5">
        <f t="shared" si="41"/>
        <v>58.9973474801061</v>
      </c>
      <c r="Q656" t="str" cm="1">
        <f t="array" ref="Q656:R656">_xlfn.TEXTSPLIT($N656,"/")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ht="17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5">
        <f t="shared" si="41"/>
        <v>50.045454545454547</v>
      </c>
      <c r="Q657" t="str" cm="1">
        <f t="array" ref="Q657:R657">_xlfn.TEXTSPLIT($N657,"/")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5">
        <f t="shared" si="41"/>
        <v>98.966269841269835</v>
      </c>
      <c r="Q658" t="str" cm="1">
        <f t="array" ref="Q658:R658">_xlfn.TEXTSPLIT($N658,"/")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ht="17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5">
        <f t="shared" si="41"/>
        <v>58.857142857142854</v>
      </c>
      <c r="Q659" t="str" cm="1">
        <f t="array" ref="Q659:R659">_xlfn.TEXTSPLIT($N659,"/")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ht="17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5">
        <f t="shared" si="41"/>
        <v>81.010256410256417</v>
      </c>
      <c r="Q660" t="str" cm="1">
        <f t="array" ref="Q660:R660">_xlfn.TEXTSPLIT($N660,"/")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ht="17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5">
        <f t="shared" si="41"/>
        <v>76.013333333333335</v>
      </c>
      <c r="Q661" t="str" cm="1">
        <f t="array" ref="Q661:R661">_xlfn.TEXTSPLIT($N661,"/")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ht="17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5">
        <f t="shared" si="41"/>
        <v>96.597402597402592</v>
      </c>
      <c r="Q662" t="str" cm="1">
        <f t="array" ref="Q662:R662">_xlfn.TEXTSPLIT($N662,"/")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ht="17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5">
        <f t="shared" si="41"/>
        <v>76.957446808510639</v>
      </c>
      <c r="Q663" t="str" cm="1">
        <f t="array" ref="Q663:R663">_xlfn.TEXTSPLIT($N663,"/")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ht="17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5">
        <f t="shared" si="41"/>
        <v>67.984732824427482</v>
      </c>
      <c r="Q664" t="str" cm="1">
        <f t="array" ref="Q664:R664">_xlfn.TEXTSPLIT($N664,"/")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ht="17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5">
        <f t="shared" si="41"/>
        <v>88.781609195402297</v>
      </c>
      <c r="Q665" t="str" cm="1">
        <f t="array" ref="Q665:R665">_xlfn.TEXTSPLIT($N665,"/")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ht="17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5">
        <f t="shared" si="41"/>
        <v>24.99623706491063</v>
      </c>
      <c r="Q666" t="str" cm="1">
        <f t="array" ref="Q666:R666">_xlfn.TEXTSPLIT($N666,"/")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ht="17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5">
        <f t="shared" si="41"/>
        <v>44.922794117647058</v>
      </c>
      <c r="Q667" t="str" cm="1">
        <f t="array" ref="Q667:R667">_xlfn.TEXTSPLIT($N667,"/")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ht="17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5">
        <f t="shared" si="41"/>
        <v>79.400000000000006</v>
      </c>
      <c r="Q668" t="str" cm="1">
        <f t="array" ref="Q668:R668">_xlfn.TEXTSPLIT($N668,"/")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5">
        <f t="shared" si="41"/>
        <v>29.009546539379475</v>
      </c>
      <c r="Q669" t="str" cm="1">
        <f t="array" ref="Q669:R669">_xlfn.TEXTSPLIT($N669,"/")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5">
        <f t="shared" si="41"/>
        <v>73.59210526315789</v>
      </c>
      <c r="Q670" t="str" cm="1">
        <f t="array" ref="Q670:R670">_xlfn.TEXTSPLIT($N670,"/")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ht="17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5">
        <f t="shared" si="41"/>
        <v>107.97038864898211</v>
      </c>
      <c r="Q671" t="str" cm="1">
        <f t="array" ref="Q671:R671">_xlfn.TEXTSPLIT($N671,"/")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5">
        <f t="shared" si="41"/>
        <v>68.987284287011803</v>
      </c>
      <c r="Q672" t="str" cm="1">
        <f t="array" ref="Q672:R672">_xlfn.TEXTSPLIT($N672,"/")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5">
        <f t="shared" si="41"/>
        <v>111.02236719478098</v>
      </c>
      <c r="Q673" t="str" cm="1">
        <f t="array" ref="Q673:R673">_xlfn.TEXTSPLIT($N673,"/")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ht="17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5">
        <f t="shared" si="41"/>
        <v>24.997515808491418</v>
      </c>
      <c r="Q674" t="str" cm="1">
        <f t="array" ref="Q674:R674">_xlfn.TEXTSPLIT($N674,"/")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ht="17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5">
        <f t="shared" si="41"/>
        <v>42.155172413793103</v>
      </c>
      <c r="Q675" t="str" cm="1">
        <f t="array" ref="Q675:R675">_xlfn.TEXTSPLIT($N675,"/")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ht="17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5">
        <f t="shared" si="41"/>
        <v>47.003284072249592</v>
      </c>
      <c r="Q676" t="str" cm="1">
        <f t="array" ref="Q676:R676">_xlfn.TEXTSPLIT($N676,"/")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ht="17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5">
        <f t="shared" si="41"/>
        <v>36.0392749244713</v>
      </c>
      <c r="Q677" t="str" cm="1">
        <f t="array" ref="Q677:R677">_xlfn.TEXTSPLIT($N677,"/")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ht="17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5">
        <f t="shared" si="41"/>
        <v>101.03760683760684</v>
      </c>
      <c r="Q678" t="str" cm="1">
        <f t="array" ref="Q678:R678">_xlfn.TEXTSPLIT($N678,"/")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ht="17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5">
        <f t="shared" si="41"/>
        <v>39.927927927927925</v>
      </c>
      <c r="Q679" t="str" cm="1">
        <f t="array" ref="Q679:R679">_xlfn.TEXTSPLIT($N679,"/")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ht="17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5">
        <f t="shared" si="41"/>
        <v>83.158139534883716</v>
      </c>
      <c r="Q680" t="str" cm="1">
        <f t="array" ref="Q680:R680">_xlfn.TEXTSPLIT($N680,"/")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ht="17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5">
        <f t="shared" si="41"/>
        <v>39.97520661157025</v>
      </c>
      <c r="Q681" t="str" cm="1">
        <f t="array" ref="Q681:R681">_xlfn.TEXTSPLIT($N681,"/")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5">
        <f t="shared" si="41"/>
        <v>47.993908629441627</v>
      </c>
      <c r="Q682" t="str" cm="1">
        <f t="array" ref="Q682:R682">_xlfn.TEXTSPLIT($N682,"/")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5">
        <f t="shared" si="41"/>
        <v>95.978877489438744</v>
      </c>
      <c r="Q683" t="str" cm="1">
        <f t="array" ref="Q683:R683">_xlfn.TEXTSPLIT($N683,"/")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ht="17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5">
        <f t="shared" si="41"/>
        <v>78.728155339805824</v>
      </c>
      <c r="Q684" t="str" cm="1">
        <f t="array" ref="Q684:R684">_xlfn.TEXTSPLIT($N684,"/")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ht="17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5">
        <f t="shared" si="41"/>
        <v>56.081632653061227</v>
      </c>
      <c r="Q685" t="str" cm="1">
        <f t="array" ref="Q685:R685">_xlfn.TEXTSPLIT($N685,"/")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ht="17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5">
        <f t="shared" si="41"/>
        <v>69.090909090909093</v>
      </c>
      <c r="Q686" t="str" cm="1">
        <f t="array" ref="Q686:R686">_xlfn.TEXTSPLIT($N686,"/")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ht="17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5">
        <f t="shared" si="41"/>
        <v>102.05291576673866</v>
      </c>
      <c r="Q687" t="str" cm="1">
        <f t="array" ref="Q687:R687">_xlfn.TEXTSPLIT($N687,"/")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ht="17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5">
        <f t="shared" si="41"/>
        <v>107.32089552238806</v>
      </c>
      <c r="Q688" t="str" cm="1">
        <f t="array" ref="Q688:R688">_xlfn.TEXTSPLIT($N688,"/")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ht="17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5">
        <f t="shared" si="41"/>
        <v>51.970260223048328</v>
      </c>
      <c r="Q689" t="str" cm="1">
        <f t="array" ref="Q689:R689">_xlfn.TEXTSPLIT($N689,"/")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ht="17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5">
        <f t="shared" si="41"/>
        <v>71.137142857142862</v>
      </c>
      <c r="Q690" t="str" cm="1">
        <f t="array" ref="Q690:R690">_xlfn.TEXTSPLIT($N690,"/")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ht="17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5">
        <f t="shared" si="41"/>
        <v>106.49275362318841</v>
      </c>
      <c r="Q691" t="str" cm="1">
        <f t="array" ref="Q691:R691">_xlfn.TEXTSPLIT($N691,"/")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ht="17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5">
        <f t="shared" si="41"/>
        <v>42.93684210526316</v>
      </c>
      <c r="Q692" t="str" cm="1">
        <f t="array" ref="Q692:R692">_xlfn.TEXTSPLIT($N692,"/")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ht="17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5">
        <f t="shared" si="41"/>
        <v>30.037974683544302</v>
      </c>
      <c r="Q693" t="str" cm="1">
        <f t="array" ref="Q693:R693">_xlfn.TEXTSPLIT($N693,"/")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ht="17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5">
        <f t="shared" si="41"/>
        <v>70.623376623376629</v>
      </c>
      <c r="Q694" t="str" cm="1">
        <f t="array" ref="Q694:R694">_xlfn.TEXTSPLIT($N694,"/")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5">
        <f t="shared" si="41"/>
        <v>66.016018306636155</v>
      </c>
      <c r="Q695" t="str" cm="1">
        <f t="array" ref="Q695:R695">_xlfn.TEXTSPLIT($N695,"/")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ht="17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5">
        <f t="shared" si="41"/>
        <v>96.911392405063296</v>
      </c>
      <c r="Q696" t="str" cm="1">
        <f t="array" ref="Q696:R696">_xlfn.TEXTSPLIT($N696,"/")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ht="17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5">
        <f t="shared" si="41"/>
        <v>62.867346938775512</v>
      </c>
      <c r="Q697" t="str" cm="1">
        <f t="array" ref="Q697:R697">_xlfn.TEXTSPLIT($N697,"/")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ht="17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5">
        <f t="shared" si="41"/>
        <v>108.98537682789652</v>
      </c>
      <c r="Q698" t="str" cm="1">
        <f t="array" ref="Q698:R698">_xlfn.TEXTSPLIT($N698,"/")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ht="3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5">
        <f t="shared" si="41"/>
        <v>26.999314599040439</v>
      </c>
      <c r="Q699" t="str" cm="1">
        <f t="array" ref="Q699:R699">_xlfn.TEXTSPLIT($N699,"/")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ht="17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5">
        <f t="shared" si="41"/>
        <v>65.004147943311438</v>
      </c>
      <c r="Q700" t="str" cm="1">
        <f t="array" ref="Q700:R700">_xlfn.TEXTSPLIT($N700,"/")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ht="17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5">
        <f t="shared" si="41"/>
        <v>111.51785714285714</v>
      </c>
      <c r="Q701" t="str" cm="1">
        <f t="array" ref="Q701:R701">_xlfn.TEXTSPLIT($N701,"/")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5">
        <f t="shared" si="41"/>
        <v>3</v>
      </c>
      <c r="Q702" t="str" cm="1">
        <f t="array" ref="Q702:R702">_xlfn.TEXTSPLIT($N702,"/")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5">
        <f t="shared" si="41"/>
        <v>110.99268292682927</v>
      </c>
      <c r="Q703" t="str" cm="1">
        <f t="array" ref="Q703:R703">_xlfn.TEXTSPLIT($N703,"/")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5">
        <f t="shared" si="41"/>
        <v>56.746987951807228</v>
      </c>
      <c r="Q704" t="str" cm="1">
        <f t="array" ref="Q704:R704">_xlfn.TEXTSPLIT($N704,"/")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ht="17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5">
        <f t="shared" si="41"/>
        <v>97.020608439646708</v>
      </c>
      <c r="Q705" t="str" cm="1">
        <f t="array" ref="Q705:R705">_xlfn.TEXTSPLIT($N705,"/")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5">
        <f t="shared" si="41"/>
        <v>92.08620689655173</v>
      </c>
      <c r="Q706" t="str" cm="1">
        <f t="array" ref="Q706:R706">_xlfn.TEXTSPLIT($N706,"/")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ht="17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 s="5">
        <f t="shared" ref="P707:P770" si="45">E707/G707</f>
        <v>82.986666666666665</v>
      </c>
      <c r="Q707" t="str" cm="1">
        <f t="array" ref="Q707:R707">_xlfn.TEXTSPLIT($N707,"/")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5">
        <f t="shared" si="45"/>
        <v>103.03791821561339</v>
      </c>
      <c r="Q708" t="str" cm="1">
        <f t="array" ref="Q708:R708">_xlfn.TEXTSPLIT($N708,"/")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5">
        <f t="shared" si="45"/>
        <v>68.922619047619051</v>
      </c>
      <c r="Q709" t="str" cm="1">
        <f t="array" ref="Q709:R709">_xlfn.TEXTSPLIT($N709,"/")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ht="17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5">
        <f t="shared" si="45"/>
        <v>87.737226277372258</v>
      </c>
      <c r="Q710" t="str" cm="1">
        <f t="array" ref="Q710:R710">_xlfn.TEXTSPLIT($N710,"/")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ht="17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5">
        <f t="shared" si="45"/>
        <v>75.021505376344081</v>
      </c>
      <c r="Q711" t="str" cm="1">
        <f t="array" ref="Q711:R711">_xlfn.TEXTSPLIT($N711,"/")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5">
        <f t="shared" si="45"/>
        <v>50.863999999999997</v>
      </c>
      <c r="Q712" t="str" cm="1">
        <f t="array" ref="Q712:R712">_xlfn.TEXTSPLIT($N712,"/")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5">
        <f t="shared" si="45"/>
        <v>90</v>
      </c>
      <c r="Q713" t="str" cm="1">
        <f t="array" ref="Q713:R713">_xlfn.TEXTSPLIT($N713,"/")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5">
        <f t="shared" si="45"/>
        <v>72.896039603960389</v>
      </c>
      <c r="Q714" t="str" cm="1">
        <f t="array" ref="Q714:R714">_xlfn.TEXTSPLIT($N714,"/")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ht="17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5">
        <f t="shared" si="45"/>
        <v>108.48543689320388</v>
      </c>
      <c r="Q715" t="str" cm="1">
        <f t="array" ref="Q715:R715">_xlfn.TEXTSPLIT($N715,"/")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ht="17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5">
        <f t="shared" si="45"/>
        <v>101.98095238095237</v>
      </c>
      <c r="Q716" t="str" cm="1">
        <f t="array" ref="Q716:R716">_xlfn.TEXTSPLIT($N716,"/")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ht="17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5">
        <f t="shared" si="45"/>
        <v>44.009146341463413</v>
      </c>
      <c r="Q717" t="str" cm="1">
        <f t="array" ref="Q717:R717">_xlfn.TEXTSPLIT($N717,"/")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ht="17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5">
        <f t="shared" si="45"/>
        <v>65.942675159235662</v>
      </c>
      <c r="Q718" t="str" cm="1">
        <f t="array" ref="Q718:R718">_xlfn.TEXTSPLIT($N718,"/")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5">
        <f t="shared" si="45"/>
        <v>24.987387387387386</v>
      </c>
      <c r="Q719" t="str" cm="1">
        <f t="array" ref="Q719:R719">_xlfn.TEXTSPLIT($N719,"/")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ht="17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5">
        <f t="shared" si="45"/>
        <v>28.003367003367003</v>
      </c>
      <c r="Q720" t="str" cm="1">
        <f t="array" ref="Q720:R720">_xlfn.TEXTSPLIT($N720,"/")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ht="17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5">
        <f t="shared" si="45"/>
        <v>85.829268292682926</v>
      </c>
      <c r="Q721" t="str" cm="1">
        <f t="array" ref="Q721:R721">_xlfn.TEXTSPLIT($N721,"/")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5">
        <f t="shared" si="45"/>
        <v>84.921052631578945</v>
      </c>
      <c r="Q722" t="str" cm="1">
        <f t="array" ref="Q722:R722">_xlfn.TEXTSPLIT($N722,"/")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ht="17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5">
        <f t="shared" si="45"/>
        <v>90.483333333333334</v>
      </c>
      <c r="Q723" t="str" cm="1">
        <f t="array" ref="Q723:R723">_xlfn.TEXTSPLIT($N723,"/")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ht="17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5">
        <f t="shared" si="45"/>
        <v>25.00197628458498</v>
      </c>
      <c r="Q724" t="str" cm="1">
        <f t="array" ref="Q724:R724">_xlfn.TEXTSPLIT($N724,"/")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ht="17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5">
        <f t="shared" si="45"/>
        <v>92.013888888888886</v>
      </c>
      <c r="Q725" t="str" cm="1">
        <f t="array" ref="Q725:R725">_xlfn.TEXTSPLIT($N725,"/")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5">
        <f t="shared" si="45"/>
        <v>93.066115702479337</v>
      </c>
      <c r="Q726" t="str" cm="1">
        <f t="array" ref="Q726:R726">_xlfn.TEXTSPLIT($N726,"/")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ht="17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5">
        <f t="shared" si="45"/>
        <v>61.008145363408524</v>
      </c>
      <c r="Q727" t="str" cm="1">
        <f t="array" ref="Q727:R727">_xlfn.TEXTSPLIT($N727,"/")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ht="17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5">
        <f t="shared" si="45"/>
        <v>92.036259541984734</v>
      </c>
      <c r="Q728" t="str" cm="1">
        <f t="array" ref="Q728:R728">_xlfn.TEXTSPLIT($N728,"/")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ht="17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5">
        <f t="shared" si="45"/>
        <v>81.132596685082873</v>
      </c>
      <c r="Q729" t="str" cm="1">
        <f t="array" ref="Q729:R729">_xlfn.TEXTSPLIT($N729,"/")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5">
        <f t="shared" si="45"/>
        <v>73.5</v>
      </c>
      <c r="Q730" t="str" cm="1">
        <f t="array" ref="Q730:R730">_xlfn.TEXTSPLIT($N730,"/")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5">
        <f t="shared" si="45"/>
        <v>85.221311475409834</v>
      </c>
      <c r="Q731" t="str" cm="1">
        <f t="array" ref="Q731:R731">_xlfn.TEXTSPLIT($N731,"/")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ht="17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5">
        <f t="shared" si="45"/>
        <v>110.96825396825396</v>
      </c>
      <c r="Q732" t="str" cm="1">
        <f t="array" ref="Q732:R732">_xlfn.TEXTSPLIT($N732,"/")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ht="17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5">
        <f t="shared" si="45"/>
        <v>32.968036529680369</v>
      </c>
      <c r="Q733" t="str" cm="1">
        <f t="array" ref="Q733:R733">_xlfn.TEXTSPLIT($N733,"/")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ht="17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5">
        <f t="shared" si="45"/>
        <v>96.005352363960753</v>
      </c>
      <c r="Q734" t="str" cm="1">
        <f t="array" ref="Q734:R734">_xlfn.TEXTSPLIT($N734,"/")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ht="17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5">
        <f t="shared" si="45"/>
        <v>84.96632653061225</v>
      </c>
      <c r="Q735" t="str" cm="1">
        <f t="array" ref="Q735:R735">_xlfn.TEXTSPLIT($N735,"/")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ht="17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5">
        <f t="shared" si="45"/>
        <v>25.007462686567163</v>
      </c>
      <c r="Q736" t="str" cm="1">
        <f t="array" ref="Q736:R736">_xlfn.TEXTSPLIT($N736,"/")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5">
        <f t="shared" si="45"/>
        <v>65.998995479658461</v>
      </c>
      <c r="Q737" t="str" cm="1">
        <f t="array" ref="Q737:R737">_xlfn.TEXTSPLIT($N737,"/")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ht="17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5">
        <f t="shared" si="45"/>
        <v>87.34482758620689</v>
      </c>
      <c r="Q738" t="str" cm="1">
        <f t="array" ref="Q738:R738">_xlfn.TEXTSPLIT($N738,"/")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5">
        <f t="shared" si="45"/>
        <v>27.933333333333334</v>
      </c>
      <c r="Q739" t="str" cm="1">
        <f t="array" ref="Q739:R739">_xlfn.TEXTSPLIT($N739,"/")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ht="3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5">
        <f t="shared" si="45"/>
        <v>103.8</v>
      </c>
      <c r="Q740" t="str" cm="1">
        <f t="array" ref="Q740:R740">_xlfn.TEXTSPLIT($N740,"/")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ht="17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5">
        <f t="shared" si="45"/>
        <v>31.937172774869111</v>
      </c>
      <c r="Q741" t="str" cm="1">
        <f t="array" ref="Q741:R741">_xlfn.TEXTSPLIT($N741,"/")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ht="3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5">
        <f t="shared" si="45"/>
        <v>99.5</v>
      </c>
      <c r="Q742" t="str" cm="1">
        <f t="array" ref="Q742:R742">_xlfn.TEXTSPLIT($N742,"/")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ht="17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5">
        <f t="shared" si="45"/>
        <v>108.84615384615384</v>
      </c>
      <c r="Q743" t="str" cm="1">
        <f t="array" ref="Q743:R743">_xlfn.TEXTSPLIT($N743,"/")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ht="17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5">
        <f t="shared" si="45"/>
        <v>110.76229508196721</v>
      </c>
      <c r="Q744" t="str" cm="1">
        <f t="array" ref="Q744:R744">_xlfn.TEXTSPLIT($N744,"/")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5">
        <f t="shared" si="45"/>
        <v>29.647058823529413</v>
      </c>
      <c r="Q745" t="str" cm="1">
        <f t="array" ref="Q745:R745">_xlfn.TEXTSPLIT($N745,"/")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ht="17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5">
        <f t="shared" si="45"/>
        <v>101.71428571428571</v>
      </c>
      <c r="Q746" t="str" cm="1">
        <f t="array" ref="Q746:R746">_xlfn.TEXTSPLIT($N746,"/")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5">
        <f t="shared" si="45"/>
        <v>61.5</v>
      </c>
      <c r="Q747" t="str" cm="1">
        <f t="array" ref="Q747:R747">_xlfn.TEXTSPLIT($N747,"/")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ht="17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5">
        <f t="shared" si="45"/>
        <v>35</v>
      </c>
      <c r="Q748" t="str" cm="1">
        <f t="array" ref="Q748:R748">_xlfn.TEXTSPLIT($N748,"/")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ht="17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5">
        <f t="shared" si="45"/>
        <v>40.049999999999997</v>
      </c>
      <c r="Q749" t="str" cm="1">
        <f t="array" ref="Q749:R749">_xlfn.TEXTSPLIT($N749,"/")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ht="17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5">
        <f t="shared" si="45"/>
        <v>110.97231270358306</v>
      </c>
      <c r="Q750" t="str" cm="1">
        <f t="array" ref="Q750:R750">_xlfn.TEXTSPLIT($N750,"/")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ht="17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5">
        <f t="shared" si="45"/>
        <v>36.959016393442624</v>
      </c>
      <c r="Q751" t="str" cm="1">
        <f t="array" ref="Q751:R751">_xlfn.TEXTSPLIT($N751,"/")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ht="17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5">
        <f t="shared" si="45"/>
        <v>1</v>
      </c>
      <c r="Q752" t="str" cm="1">
        <f t="array" ref="Q752:R752">_xlfn.TEXTSPLIT($N752,"/")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ht="17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5">
        <f t="shared" si="45"/>
        <v>30.974074074074075</v>
      </c>
      <c r="Q753" t="str" cm="1">
        <f t="array" ref="Q753:R753">_xlfn.TEXTSPLIT($N753,"/")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ht="17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5">
        <f t="shared" si="45"/>
        <v>47.035087719298247</v>
      </c>
      <c r="Q754" t="str" cm="1">
        <f t="array" ref="Q754:R754">_xlfn.TEXTSPLIT($N754,"/")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ht="17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5">
        <f t="shared" si="45"/>
        <v>88.065693430656935</v>
      </c>
      <c r="Q755" t="str" cm="1">
        <f t="array" ref="Q755:R755">_xlfn.TEXTSPLIT($N755,"/")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ht="17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5">
        <f t="shared" si="45"/>
        <v>37.005616224648989</v>
      </c>
      <c r="Q756" t="str" cm="1">
        <f t="array" ref="Q756:R756">_xlfn.TEXTSPLIT($N756,"/")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ht="17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5">
        <f t="shared" si="45"/>
        <v>26.027777777777779</v>
      </c>
      <c r="Q757" t="str" cm="1">
        <f t="array" ref="Q757:R757">_xlfn.TEXTSPLIT($N757,"/")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ht="3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5">
        <f t="shared" si="45"/>
        <v>67.817567567567565</v>
      </c>
      <c r="Q758" t="str" cm="1">
        <f t="array" ref="Q758:R758">_xlfn.TEXTSPLIT($N758,"/")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ht="17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5">
        <f t="shared" si="45"/>
        <v>49.964912280701753</v>
      </c>
      <c r="Q759" t="str" cm="1">
        <f t="array" ref="Q759:R759">_xlfn.TEXTSPLIT($N759,"/")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ht="17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5">
        <f t="shared" si="45"/>
        <v>110.01646903820817</v>
      </c>
      <c r="Q760" t="str" cm="1">
        <f t="array" ref="Q760:R760">_xlfn.TEXTSPLIT($N760,"/")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5">
        <f t="shared" si="45"/>
        <v>89.964678178963894</v>
      </c>
      <c r="Q761" t="str" cm="1">
        <f t="array" ref="Q761:R761">_xlfn.TEXTSPLIT($N761,"/")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ht="17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5">
        <f t="shared" si="45"/>
        <v>79.009523809523813</v>
      </c>
      <c r="Q762" t="str" cm="1">
        <f t="array" ref="Q762:R762">_xlfn.TEXTSPLIT($N762,"/")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ht="17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5">
        <f t="shared" si="45"/>
        <v>86.867469879518069</v>
      </c>
      <c r="Q763" t="str" cm="1">
        <f t="array" ref="Q763:R763">_xlfn.TEXTSPLIT($N763,"/")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ht="17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5">
        <f t="shared" si="45"/>
        <v>62.04</v>
      </c>
      <c r="Q764" t="str" cm="1">
        <f t="array" ref="Q764:R764">_xlfn.TEXTSPLIT($N764,"/")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ht="17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5">
        <f t="shared" si="45"/>
        <v>26.970212765957445</v>
      </c>
      <c r="Q765" t="str" cm="1">
        <f t="array" ref="Q765:R765">_xlfn.TEXTSPLIT($N765,"/")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5">
        <f t="shared" si="45"/>
        <v>54.121621621621621</v>
      </c>
      <c r="Q766" t="str" cm="1">
        <f t="array" ref="Q766:R766">_xlfn.TEXTSPLIT($N766,"/")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ht="17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5">
        <f t="shared" si="45"/>
        <v>41.035353535353536</v>
      </c>
      <c r="Q767" t="str" cm="1">
        <f t="array" ref="Q767:R767">_xlfn.TEXTSPLIT($N767,"/")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5">
        <f t="shared" si="45"/>
        <v>55.052419354838712</v>
      </c>
      <c r="Q768" t="str" cm="1">
        <f t="array" ref="Q768:R768">_xlfn.TEXTSPLIT($N768,"/")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ht="17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5">
        <f t="shared" si="45"/>
        <v>107.93762183235867</v>
      </c>
      <c r="Q769" t="str" cm="1">
        <f t="array" ref="Q769:R769">_xlfn.TEXTSPLIT($N769,"/")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ht="17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5">
        <f t="shared" si="45"/>
        <v>73.92</v>
      </c>
      <c r="Q770" t="str" cm="1">
        <f t="array" ref="Q770:R770">_xlfn.TEXTSPLIT($N770,"/")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ht="17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 s="5">
        <f t="shared" ref="P771:P834" si="49">E771/G771</f>
        <v>31.995894428152493</v>
      </c>
      <c r="Q771" t="str" cm="1">
        <f t="array" ref="Q771:R771">_xlfn.TEXTSPLIT($N771,"/")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ht="17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5">
        <f t="shared" si="49"/>
        <v>53.898148148148145</v>
      </c>
      <c r="Q772" t="str" cm="1">
        <f t="array" ref="Q772:R772">_xlfn.TEXTSPLIT($N772,"/")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ht="17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5">
        <f t="shared" si="49"/>
        <v>106.5</v>
      </c>
      <c r="Q773" t="str" cm="1">
        <f t="array" ref="Q773:R773">_xlfn.TEXTSPLIT($N773,"/")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ht="17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5">
        <f t="shared" si="49"/>
        <v>32.999805409612762</v>
      </c>
      <c r="Q774" t="str" cm="1">
        <f t="array" ref="Q774:R774">_xlfn.TEXTSPLIT($N774,"/")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ht="17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5">
        <f t="shared" si="49"/>
        <v>43.00254993625159</v>
      </c>
      <c r="Q775" t="str" cm="1">
        <f t="array" ref="Q775:R775">_xlfn.TEXTSPLIT($N775,"/")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ht="17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5">
        <f t="shared" si="49"/>
        <v>86.858974358974365</v>
      </c>
      <c r="Q776" t="str" cm="1">
        <f t="array" ref="Q776:R776">_xlfn.TEXTSPLIT($N776,"/")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5">
        <f t="shared" si="49"/>
        <v>96.8</v>
      </c>
      <c r="Q777" t="str" cm="1">
        <f t="array" ref="Q777:R777">_xlfn.TEXTSPLIT($N777,"/")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ht="17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5">
        <f t="shared" si="49"/>
        <v>32.995456610631528</v>
      </c>
      <c r="Q778" t="str" cm="1">
        <f t="array" ref="Q778:R778">_xlfn.TEXTSPLIT($N778,"/")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ht="17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5">
        <f t="shared" si="49"/>
        <v>68.028106508875737</v>
      </c>
      <c r="Q779" t="str" cm="1">
        <f t="array" ref="Q779:R779">_xlfn.TEXTSPLIT($N779,"/")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ht="17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5">
        <f t="shared" si="49"/>
        <v>58.867816091954026</v>
      </c>
      <c r="Q780" t="str" cm="1">
        <f t="array" ref="Q780:R780">_xlfn.TEXTSPLIT($N780,"/")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ht="17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5">
        <f t="shared" si="49"/>
        <v>105.04572803850782</v>
      </c>
      <c r="Q781" t="str" cm="1">
        <f t="array" ref="Q781:R781">_xlfn.TEXTSPLIT($N781,"/")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ht="3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5">
        <f t="shared" si="49"/>
        <v>33.054878048780488</v>
      </c>
      <c r="Q782" t="str" cm="1">
        <f t="array" ref="Q782:R782">_xlfn.TEXTSPLIT($N782,"/")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ht="17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5">
        <f t="shared" si="49"/>
        <v>78.821428571428569</v>
      </c>
      <c r="Q783" t="str" cm="1">
        <f t="array" ref="Q783:R783">_xlfn.TEXTSPLIT($N783,"/")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ht="17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5">
        <f t="shared" si="49"/>
        <v>68.204968944099377</v>
      </c>
      <c r="Q784" t="str" cm="1">
        <f t="array" ref="Q784:R784">_xlfn.TEXTSPLIT($N784,"/")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ht="17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5">
        <f t="shared" si="49"/>
        <v>75.731884057971016</v>
      </c>
      <c r="Q785" t="str" cm="1">
        <f t="array" ref="Q785:R785">_xlfn.TEXTSPLIT($N785,"/")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ht="17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5">
        <f t="shared" si="49"/>
        <v>30.996070133010882</v>
      </c>
      <c r="Q786" t="str" cm="1">
        <f t="array" ref="Q786:R786">_xlfn.TEXTSPLIT($N786,"/")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5">
        <f t="shared" si="49"/>
        <v>101.88188976377953</v>
      </c>
      <c r="Q787" t="str" cm="1">
        <f t="array" ref="Q787:R787">_xlfn.TEXTSPLIT($N787,"/")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ht="17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5">
        <f t="shared" si="49"/>
        <v>52.879227053140099</v>
      </c>
      <c r="Q788" t="str" cm="1">
        <f t="array" ref="Q788:R788">_xlfn.TEXTSPLIT($N788,"/")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ht="17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5">
        <f t="shared" si="49"/>
        <v>71.005820721769496</v>
      </c>
      <c r="Q789" t="str" cm="1">
        <f t="array" ref="Q789:R789">_xlfn.TEXTSPLIT($N789,"/")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ht="17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5">
        <f t="shared" si="49"/>
        <v>102.38709677419355</v>
      </c>
      <c r="Q790" t="str" cm="1">
        <f t="array" ref="Q790:R790">_xlfn.TEXTSPLIT($N790,"/")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ht="17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5">
        <f t="shared" si="49"/>
        <v>74.466666666666669</v>
      </c>
      <c r="Q791" t="str" cm="1">
        <f t="array" ref="Q791:R791">_xlfn.TEXTSPLIT($N791,"/")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ht="17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5">
        <f t="shared" si="49"/>
        <v>51.009883198562441</v>
      </c>
      <c r="Q792" t="str" cm="1">
        <f t="array" ref="Q792:R792">_xlfn.TEXTSPLIT($N792,"/")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ht="17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5">
        <f t="shared" si="49"/>
        <v>90</v>
      </c>
      <c r="Q793" t="str" cm="1">
        <f t="array" ref="Q793:R793">_xlfn.TEXTSPLIT($N793,"/")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ht="17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5">
        <f t="shared" si="49"/>
        <v>97.142857142857139</v>
      </c>
      <c r="Q794" t="str" cm="1">
        <f t="array" ref="Q794:R794">_xlfn.TEXTSPLIT($N794,"/")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ht="17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5">
        <f t="shared" si="49"/>
        <v>72.071823204419886</v>
      </c>
      <c r="Q795" t="str" cm="1">
        <f t="array" ref="Q795:R795">_xlfn.TEXTSPLIT($N795,"/")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ht="17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5">
        <f t="shared" si="49"/>
        <v>75.236363636363635</v>
      </c>
      <c r="Q796" t="str" cm="1">
        <f t="array" ref="Q796:R796">_xlfn.TEXTSPLIT($N796,"/")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5">
        <f t="shared" si="49"/>
        <v>32.967741935483872</v>
      </c>
      <c r="Q797" t="str" cm="1">
        <f t="array" ref="Q797:R797">_xlfn.TEXTSPLIT($N797,"/")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ht="17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5">
        <f t="shared" si="49"/>
        <v>54.807692307692307</v>
      </c>
      <c r="Q798" t="str" cm="1">
        <f t="array" ref="Q798:R798">_xlfn.TEXTSPLIT($N798,"/")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ht="17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5">
        <f t="shared" si="49"/>
        <v>45.037837837837834</v>
      </c>
      <c r="Q799" t="str" cm="1">
        <f t="array" ref="Q799:R799">_xlfn.TEXTSPLIT($N799,"/")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ht="17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5">
        <f t="shared" si="49"/>
        <v>52.958677685950413</v>
      </c>
      <c r="Q800" t="str" cm="1">
        <f t="array" ref="Q800:R800">_xlfn.TEXTSPLIT($N800,"/")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ht="17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5">
        <f t="shared" si="49"/>
        <v>60.017959183673469</v>
      </c>
      <c r="Q801" t="str" cm="1">
        <f t="array" ref="Q801:R801">_xlfn.TEXTSPLIT($N801,"/")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ht="17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5">
        <f t="shared" si="49"/>
        <v>1</v>
      </c>
      <c r="Q802" t="str" cm="1">
        <f t="array" ref="Q802:R802">_xlfn.TEXTSPLIT($N802,"/")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ht="17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5">
        <f t="shared" si="49"/>
        <v>44.028301886792455</v>
      </c>
      <c r="Q803" t="str" cm="1">
        <f t="array" ref="Q803:R803">_xlfn.TEXTSPLIT($N803,"/")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5">
        <f t="shared" si="49"/>
        <v>86.028169014084511</v>
      </c>
      <c r="Q804" t="str" cm="1">
        <f t="array" ref="Q804:R804">_xlfn.TEXTSPLIT($N804,"/")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5">
        <f t="shared" si="49"/>
        <v>28.012875536480685</v>
      </c>
      <c r="Q805" t="str" cm="1">
        <f t="array" ref="Q805:R805">_xlfn.TEXTSPLIT($N805,"/")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ht="17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5">
        <f t="shared" si="49"/>
        <v>32.050458715596328</v>
      </c>
      <c r="Q806" t="str" cm="1">
        <f t="array" ref="Q806:R806">_xlfn.TEXTSPLIT($N806,"/")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5">
        <f t="shared" si="49"/>
        <v>73.611940298507463</v>
      </c>
      <c r="Q807" t="str" cm="1">
        <f t="array" ref="Q807:R807">_xlfn.TEXTSPLIT($N807,"/")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ht="17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5">
        <f t="shared" si="49"/>
        <v>108.71052631578948</v>
      </c>
      <c r="Q808" t="str" cm="1">
        <f t="array" ref="Q808:R808">_xlfn.TEXTSPLIT($N808,"/")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ht="17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5">
        <f t="shared" si="49"/>
        <v>42.97674418604651</v>
      </c>
      <c r="Q809" t="str" cm="1">
        <f t="array" ref="Q809:R809">_xlfn.TEXTSPLIT($N809,"/")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ht="17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5">
        <f t="shared" si="49"/>
        <v>83.315789473684205</v>
      </c>
      <c r="Q810" t="str" cm="1">
        <f t="array" ref="Q810:R810">_xlfn.TEXTSPLIT($N810,"/")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ht="17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5">
        <f t="shared" si="49"/>
        <v>42</v>
      </c>
      <c r="Q811" t="str" cm="1">
        <f t="array" ref="Q811:R811">_xlfn.TEXTSPLIT($N811,"/")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ht="3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5">
        <f t="shared" si="49"/>
        <v>55.927601809954751</v>
      </c>
      <c r="Q812" t="str" cm="1">
        <f t="array" ref="Q812:R812">_xlfn.TEXTSPLIT($N812,"/")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ht="17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5">
        <f t="shared" si="49"/>
        <v>105.03681885125184</v>
      </c>
      <c r="Q813" t="str" cm="1">
        <f t="array" ref="Q813:R813">_xlfn.TEXTSPLIT($N813,"/")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ht="17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5">
        <f t="shared" si="49"/>
        <v>48</v>
      </c>
      <c r="Q814" t="str" cm="1">
        <f t="array" ref="Q814:R814">_xlfn.TEXTSPLIT($N814,"/")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ht="17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5">
        <f t="shared" si="49"/>
        <v>112.66176470588235</v>
      </c>
      <c r="Q815" t="str" cm="1">
        <f t="array" ref="Q815:R815">_xlfn.TEXTSPLIT($N815,"/")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ht="17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5">
        <f t="shared" si="49"/>
        <v>81.944444444444443</v>
      </c>
      <c r="Q816" t="str" cm="1">
        <f t="array" ref="Q816:R816">_xlfn.TEXTSPLIT($N816,"/")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5">
        <f t="shared" si="49"/>
        <v>64.049180327868854</v>
      </c>
      <c r="Q817" t="str" cm="1">
        <f t="array" ref="Q817:R817">_xlfn.TEXTSPLIT($N817,"/")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ht="3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5">
        <f t="shared" si="49"/>
        <v>106.39097744360902</v>
      </c>
      <c r="Q818" t="str" cm="1">
        <f t="array" ref="Q818:R818">_xlfn.TEXTSPLIT($N818,"/")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ht="17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5">
        <f t="shared" si="49"/>
        <v>76.011249497790274</v>
      </c>
      <c r="Q819" t="str" cm="1">
        <f t="array" ref="Q819:R819">_xlfn.TEXTSPLIT($N819,"/")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ht="17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5">
        <f t="shared" si="49"/>
        <v>111.07246376811594</v>
      </c>
      <c r="Q820" t="str" cm="1">
        <f t="array" ref="Q820:R820">_xlfn.TEXTSPLIT($N820,"/")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5">
        <f t="shared" si="49"/>
        <v>95.936170212765958</v>
      </c>
      <c r="Q821" t="str" cm="1">
        <f t="array" ref="Q821:R821">_xlfn.TEXTSPLIT($N821,"/")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ht="17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5">
        <f t="shared" si="49"/>
        <v>43.043010752688176</v>
      </c>
      <c r="Q822" t="str" cm="1">
        <f t="array" ref="Q822:R822">_xlfn.TEXTSPLIT($N822,"/")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ht="17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5">
        <f t="shared" si="49"/>
        <v>67.966666666666669</v>
      </c>
      <c r="Q823" t="str" cm="1">
        <f t="array" ref="Q823:R823">_xlfn.TEXTSPLIT($N823,"/")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ht="17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5">
        <f t="shared" si="49"/>
        <v>89.991428571428571</v>
      </c>
      <c r="Q824" t="str" cm="1">
        <f t="array" ref="Q824:R824">_xlfn.TEXTSPLIT($N824,"/")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ht="3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5">
        <f t="shared" si="49"/>
        <v>58.095238095238095</v>
      </c>
      <c r="Q825" t="str" cm="1">
        <f t="array" ref="Q825:R825">_xlfn.TEXTSPLIT($N825,"/")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ht="17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5">
        <f t="shared" si="49"/>
        <v>83.996875000000003</v>
      </c>
      <c r="Q826" t="str" cm="1">
        <f t="array" ref="Q826:R826">_xlfn.TEXTSPLIT($N826,"/")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ht="17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5">
        <f t="shared" si="49"/>
        <v>88.853503184713375</v>
      </c>
      <c r="Q827" t="str" cm="1">
        <f t="array" ref="Q827:R827">_xlfn.TEXTSPLIT($N827,"/")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5">
        <f t="shared" si="49"/>
        <v>65.963917525773198</v>
      </c>
      <c r="Q828" t="str" cm="1">
        <f t="array" ref="Q828:R828">_xlfn.TEXTSPLIT($N828,"/")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5">
        <f t="shared" si="49"/>
        <v>74.804878048780495</v>
      </c>
      <c r="Q829" t="str" cm="1">
        <f t="array" ref="Q829:R829">_xlfn.TEXTSPLIT($N829,"/")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5">
        <f t="shared" si="49"/>
        <v>69.98571428571428</v>
      </c>
      <c r="Q830" t="str" cm="1">
        <f t="array" ref="Q830:R830">_xlfn.TEXTSPLIT($N830,"/")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ht="17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5">
        <f t="shared" si="49"/>
        <v>32.006493506493506</v>
      </c>
      <c r="Q831" t="str" cm="1">
        <f t="array" ref="Q831:R831">_xlfn.TEXTSPLIT($N831,"/")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5">
        <f t="shared" si="49"/>
        <v>64.727272727272734</v>
      </c>
      <c r="Q832" t="str" cm="1">
        <f t="array" ref="Q832:R832">_xlfn.TEXTSPLIT($N832,"/")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5">
        <f t="shared" si="49"/>
        <v>24.998110087408456</v>
      </c>
      <c r="Q833" t="str" cm="1">
        <f t="array" ref="Q833:R833">_xlfn.TEXTSPLIT($N833,"/")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ht="17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5">
        <f t="shared" si="49"/>
        <v>104.97764070932922</v>
      </c>
      <c r="Q834" t="str" cm="1">
        <f t="array" ref="Q834:R834">_xlfn.TEXTSPLIT($N834,"/")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ht="17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 s="5">
        <f t="shared" ref="P835:P898" si="53">E835/G835</f>
        <v>64.987878787878785</v>
      </c>
      <c r="Q835" t="str" cm="1">
        <f t="array" ref="Q835:R835">_xlfn.TEXTSPLIT($N835,"/")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ht="17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5">
        <f t="shared" si="53"/>
        <v>94.352941176470594</v>
      </c>
      <c r="Q836" t="str" cm="1">
        <f t="array" ref="Q836:R836">_xlfn.TEXTSPLIT($N836,"/")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ht="17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5">
        <f t="shared" si="53"/>
        <v>44.001706484641637</v>
      </c>
      <c r="Q837" t="str" cm="1">
        <f t="array" ref="Q837:R837">_xlfn.TEXTSPLIT($N837,"/")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ht="17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5">
        <f t="shared" si="53"/>
        <v>64.744680851063833</v>
      </c>
      <c r="Q838" t="str" cm="1">
        <f t="array" ref="Q838:R838">_xlfn.TEXTSPLIT($N838,"/")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ht="17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5">
        <f t="shared" si="53"/>
        <v>84.00667779632721</v>
      </c>
      <c r="Q839" t="str" cm="1">
        <f t="array" ref="Q839:R839">_xlfn.TEXTSPLIT($N839,"/")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ht="17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5">
        <f t="shared" si="53"/>
        <v>34.061302681992338</v>
      </c>
      <c r="Q840" t="str" cm="1">
        <f t="array" ref="Q840:R840">_xlfn.TEXTSPLIT($N840,"/")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ht="17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5">
        <f t="shared" si="53"/>
        <v>93.273885350318466</v>
      </c>
      <c r="Q841" t="str" cm="1">
        <f t="array" ref="Q841:R841">_xlfn.TEXTSPLIT($N841,"/")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ht="17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5">
        <f t="shared" si="53"/>
        <v>32.998301726577978</v>
      </c>
      <c r="Q842" t="str" cm="1">
        <f t="array" ref="Q842:R842">_xlfn.TEXTSPLIT($N842,"/")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ht="17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5">
        <f t="shared" si="53"/>
        <v>83.812903225806451</v>
      </c>
      <c r="Q843" t="str" cm="1">
        <f t="array" ref="Q843:R843">_xlfn.TEXTSPLIT($N843,"/")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5">
        <f t="shared" si="53"/>
        <v>63.992424242424242</v>
      </c>
      <c r="Q844" t="str" cm="1">
        <f t="array" ref="Q844:R844">_xlfn.TEXTSPLIT($N844,"/")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5">
        <f t="shared" si="53"/>
        <v>81.909090909090907</v>
      </c>
      <c r="Q845" t="str" cm="1">
        <f t="array" ref="Q845:R845">_xlfn.TEXTSPLIT($N845,"/")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ht="17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5">
        <f t="shared" si="53"/>
        <v>93.053191489361708</v>
      </c>
      <c r="Q846" t="str" cm="1">
        <f t="array" ref="Q846:R846">_xlfn.TEXTSPLIT($N846,"/")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ht="17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5">
        <f t="shared" si="53"/>
        <v>101.98449039881831</v>
      </c>
      <c r="Q847" t="str" cm="1">
        <f t="array" ref="Q847:R847">_xlfn.TEXTSPLIT($N847,"/")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ht="17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5">
        <f t="shared" si="53"/>
        <v>105.9375</v>
      </c>
      <c r="Q848" t="str" cm="1">
        <f t="array" ref="Q848:R848">_xlfn.TEXTSPLIT($N848,"/")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ht="17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5">
        <f t="shared" si="53"/>
        <v>101.58181818181818</v>
      </c>
      <c r="Q849" t="str" cm="1">
        <f t="array" ref="Q849:R849">_xlfn.TEXTSPLIT($N849,"/")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ht="17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5">
        <f t="shared" si="53"/>
        <v>62.970930232558139</v>
      </c>
      <c r="Q850" t="str" cm="1">
        <f t="array" ref="Q850:R850">_xlfn.TEXTSPLIT($N850,"/")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ht="17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5">
        <f t="shared" si="53"/>
        <v>29.045602605863191</v>
      </c>
      <c r="Q851" t="str" cm="1">
        <f t="array" ref="Q851:R851">_xlfn.TEXTSPLIT($N851,"/")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ht="3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5">
        <f t="shared" si="53"/>
        <v>1</v>
      </c>
      <c r="Q852" t="str" cm="1">
        <f t="array" ref="Q852:R852">_xlfn.TEXTSPLIT($N852,"/")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5">
        <f t="shared" si="53"/>
        <v>77.924999999999997</v>
      </c>
      <c r="Q853" t="str" cm="1">
        <f t="array" ref="Q853:R853">_xlfn.TEXTSPLIT($N853,"/")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ht="3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5">
        <f t="shared" si="53"/>
        <v>80.806451612903231</v>
      </c>
      <c r="Q854" t="str" cm="1">
        <f t="array" ref="Q854:R854">_xlfn.TEXTSPLIT($N854,"/")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ht="17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5">
        <f t="shared" si="53"/>
        <v>76.006816632583508</v>
      </c>
      <c r="Q855" t="str" cm="1">
        <f t="array" ref="Q855:R855">_xlfn.TEXTSPLIT($N855,"/")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ht="3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5">
        <f t="shared" si="53"/>
        <v>72.993613824192337</v>
      </c>
      <c r="Q856" t="str" cm="1">
        <f t="array" ref="Q856:R856">_xlfn.TEXTSPLIT($N856,"/")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ht="17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5">
        <f t="shared" si="53"/>
        <v>53</v>
      </c>
      <c r="Q857" t="str" cm="1">
        <f t="array" ref="Q857:R857">_xlfn.TEXTSPLIT($N857,"/")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ht="17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5">
        <f t="shared" si="53"/>
        <v>54.164556962025316</v>
      </c>
      <c r="Q858" t="str" cm="1">
        <f t="array" ref="Q858:R858">_xlfn.TEXTSPLIT($N858,"/")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5">
        <f t="shared" si="53"/>
        <v>32.946666666666665</v>
      </c>
      <c r="Q859" t="str" cm="1">
        <f t="array" ref="Q859:R859">_xlfn.TEXTSPLIT($N859,"/")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5">
        <f t="shared" si="53"/>
        <v>79.371428571428567</v>
      </c>
      <c r="Q860" t="str" cm="1">
        <f t="array" ref="Q860:R860">_xlfn.TEXTSPLIT($N860,"/")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5">
        <f t="shared" si="53"/>
        <v>41.174603174603178</v>
      </c>
      <c r="Q861" t="str" cm="1">
        <f t="array" ref="Q861:R861">_xlfn.TEXTSPLIT($N861,"/")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5">
        <f t="shared" si="53"/>
        <v>77.430769230769229</v>
      </c>
      <c r="Q862" t="str" cm="1">
        <f t="array" ref="Q862:R862">_xlfn.TEXTSPLIT($N862,"/")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ht="17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5">
        <f t="shared" si="53"/>
        <v>57.159509202453989</v>
      </c>
      <c r="Q863" t="str" cm="1">
        <f t="array" ref="Q863:R863">_xlfn.TEXTSPLIT($N863,"/")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ht="17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5">
        <f t="shared" si="53"/>
        <v>77.17647058823529</v>
      </c>
      <c r="Q864" t="str" cm="1">
        <f t="array" ref="Q864:R864">_xlfn.TEXTSPLIT($N864,"/")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ht="17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5">
        <f t="shared" si="53"/>
        <v>24.953917050691246</v>
      </c>
      <c r="Q865" t="str" cm="1">
        <f t="array" ref="Q865:R865">_xlfn.TEXTSPLIT($N865,"/")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ht="17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5">
        <f t="shared" si="53"/>
        <v>97.18</v>
      </c>
      <c r="Q866" t="str" cm="1">
        <f t="array" ref="Q866:R866">_xlfn.TEXTSPLIT($N866,"/")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ht="17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5">
        <f t="shared" si="53"/>
        <v>46.000916870415651</v>
      </c>
      <c r="Q867" t="str" cm="1">
        <f t="array" ref="Q867:R867">_xlfn.TEXTSPLIT($N867,"/")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ht="17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5">
        <f t="shared" si="53"/>
        <v>88.023385300668153</v>
      </c>
      <c r="Q868" t="str" cm="1">
        <f t="array" ref="Q868:R868">_xlfn.TEXTSPLIT($N868,"/")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5">
        <f t="shared" si="53"/>
        <v>25.99</v>
      </c>
      <c r="Q869" t="str" cm="1">
        <f t="array" ref="Q869:R869">_xlfn.TEXTSPLIT($N869,"/")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ht="17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5">
        <f t="shared" si="53"/>
        <v>102.69047619047619</v>
      </c>
      <c r="Q870" t="str" cm="1">
        <f t="array" ref="Q870:R870">_xlfn.TEXTSPLIT($N870,"/")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ht="17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5">
        <f t="shared" si="53"/>
        <v>72.958174904942965</v>
      </c>
      <c r="Q871" t="str" cm="1">
        <f t="array" ref="Q871:R871">_xlfn.TEXTSPLIT($N871,"/")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ht="17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5">
        <f t="shared" si="53"/>
        <v>57.190082644628099</v>
      </c>
      <c r="Q872" t="str" cm="1">
        <f t="array" ref="Q872:R872">_xlfn.TEXTSPLIT($N872,"/")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5">
        <f t="shared" si="53"/>
        <v>84.013793103448279</v>
      </c>
      <c r="Q873" t="str" cm="1">
        <f t="array" ref="Q873:R873">_xlfn.TEXTSPLIT($N873,"/")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ht="17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5">
        <f t="shared" si="53"/>
        <v>98.666666666666671</v>
      </c>
      <c r="Q874" t="str" cm="1">
        <f t="array" ref="Q874:R874">_xlfn.TEXTSPLIT($N874,"/")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ht="17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5">
        <f t="shared" si="53"/>
        <v>42.007419183889773</v>
      </c>
      <c r="Q875" t="str" cm="1">
        <f t="array" ref="Q875:R875">_xlfn.TEXTSPLIT($N875,"/")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ht="17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5">
        <f t="shared" si="53"/>
        <v>32.002753556677376</v>
      </c>
      <c r="Q876" t="str" cm="1">
        <f t="array" ref="Q876:R876">_xlfn.TEXTSPLIT($N876,"/")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ht="17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5">
        <f t="shared" si="53"/>
        <v>81.567164179104481</v>
      </c>
      <c r="Q877" t="str" cm="1">
        <f t="array" ref="Q877:R877">_xlfn.TEXTSPLIT($N877,"/")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5">
        <f t="shared" si="53"/>
        <v>37.035087719298247</v>
      </c>
      <c r="Q878" t="str" cm="1">
        <f t="array" ref="Q878:R878">_xlfn.TEXTSPLIT($N878,"/")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ht="17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5">
        <f t="shared" si="53"/>
        <v>103.033360455655</v>
      </c>
      <c r="Q879" t="str" cm="1">
        <f t="array" ref="Q879:R879">_xlfn.TEXTSPLIT($N879,"/")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ht="17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5">
        <f t="shared" si="53"/>
        <v>84.333333333333329</v>
      </c>
      <c r="Q880" t="str" cm="1">
        <f t="array" ref="Q880:R880">_xlfn.TEXTSPLIT($N880,"/")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ht="17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5">
        <f t="shared" si="53"/>
        <v>102.60377358490567</v>
      </c>
      <c r="Q881" t="str" cm="1">
        <f t="array" ref="Q881:R881">_xlfn.TEXTSPLIT($N881,"/")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ht="17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5">
        <f t="shared" si="53"/>
        <v>79.992129246064621</v>
      </c>
      <c r="Q882" t="str" cm="1">
        <f t="array" ref="Q882:R882">_xlfn.TEXTSPLIT($N882,"/")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ht="17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5">
        <f t="shared" si="53"/>
        <v>70.055309734513273</v>
      </c>
      <c r="Q883" t="str" cm="1">
        <f t="array" ref="Q883:R883">_xlfn.TEXTSPLIT($N883,"/")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ht="17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5">
        <f t="shared" si="53"/>
        <v>37</v>
      </c>
      <c r="Q884" t="str" cm="1">
        <f t="array" ref="Q884:R884">_xlfn.TEXTSPLIT($N884,"/")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5">
        <f t="shared" si="53"/>
        <v>41.911917098445599</v>
      </c>
      <c r="Q885" t="str" cm="1">
        <f t="array" ref="Q885:R885">_xlfn.TEXTSPLIT($N885,"/")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ht="17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5">
        <f t="shared" si="53"/>
        <v>57.992576882290564</v>
      </c>
      <c r="Q886" t="str" cm="1">
        <f t="array" ref="Q886:R886">_xlfn.TEXTSPLIT($N886,"/")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ht="17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5">
        <f t="shared" si="53"/>
        <v>40.942307692307693</v>
      </c>
      <c r="Q887" t="str" cm="1">
        <f t="array" ref="Q887:R887">_xlfn.TEXTSPLIT($N887,"/")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ht="17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5">
        <f t="shared" si="53"/>
        <v>69.9972602739726</v>
      </c>
      <c r="Q888" t="str" cm="1">
        <f t="array" ref="Q888:R888">_xlfn.TEXTSPLIT($N888,"/")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5">
        <f t="shared" si="53"/>
        <v>73.838709677419359</v>
      </c>
      <c r="Q889" t="str" cm="1">
        <f t="array" ref="Q889:R889">_xlfn.TEXTSPLIT($N889,"/")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5">
        <f t="shared" si="53"/>
        <v>41.979310344827589</v>
      </c>
      <c r="Q890" t="str" cm="1">
        <f t="array" ref="Q890:R890">_xlfn.TEXTSPLIT($N890,"/")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ht="17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5">
        <f t="shared" si="53"/>
        <v>77.93442622950819</v>
      </c>
      <c r="Q891" t="str" cm="1">
        <f t="array" ref="Q891:R891">_xlfn.TEXTSPLIT($N891,"/")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ht="17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5">
        <f t="shared" si="53"/>
        <v>106.01972789115646</v>
      </c>
      <c r="Q892" t="str" cm="1">
        <f t="array" ref="Q892:R892">_xlfn.TEXTSPLIT($N892,"/")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5">
        <f t="shared" si="53"/>
        <v>47.018181818181816</v>
      </c>
      <c r="Q893" t="str" cm="1">
        <f t="array" ref="Q893:R893">_xlfn.TEXTSPLIT($N893,"/")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ht="17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5">
        <f t="shared" si="53"/>
        <v>76.016483516483518</v>
      </c>
      <c r="Q894" t="str" cm="1">
        <f t="array" ref="Q894:R894">_xlfn.TEXTSPLIT($N894,"/")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ht="17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5">
        <f t="shared" si="53"/>
        <v>54.120603015075375</v>
      </c>
      <c r="Q895" t="str" cm="1">
        <f t="array" ref="Q895:R895">_xlfn.TEXTSPLIT($N895,"/")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ht="17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5">
        <f t="shared" si="53"/>
        <v>57.285714285714285</v>
      </c>
      <c r="Q896" t="str" cm="1">
        <f t="array" ref="Q896:R896">_xlfn.TEXTSPLIT($N896,"/")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5">
        <f t="shared" si="53"/>
        <v>103.81308411214954</v>
      </c>
      <c r="Q897" t="str" cm="1">
        <f t="array" ref="Q897:R897">_xlfn.TEXTSPLIT($N897,"/")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5">
        <f t="shared" si="53"/>
        <v>105.02602739726028</v>
      </c>
      <c r="Q898" t="str" cm="1">
        <f t="array" ref="Q898:R898">_xlfn.TEXTSPLIT($N898,"/")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ht="17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 s="5">
        <f t="shared" ref="P899:P962" si="57">E899/G899</f>
        <v>90.259259259259252</v>
      </c>
      <c r="Q899" t="str" cm="1">
        <f t="array" ref="Q899:R899">_xlfn.TEXTSPLIT($N899,"/")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ht="17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5">
        <f t="shared" si="57"/>
        <v>76.978705978705975</v>
      </c>
      <c r="Q900" t="str" cm="1">
        <f t="array" ref="Q900:R900">_xlfn.TEXTSPLIT($N900,"/")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ht="17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5">
        <f t="shared" si="57"/>
        <v>102.60162601626017</v>
      </c>
      <c r="Q901" t="str" cm="1">
        <f t="array" ref="Q901:R901">_xlfn.TEXTSPLIT($N901,"/")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ht="17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5">
        <f t="shared" si="57"/>
        <v>2</v>
      </c>
      <c r="Q902" t="str" cm="1">
        <f t="array" ref="Q902:R902">_xlfn.TEXTSPLIT($N902,"/")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ht="17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5">
        <f t="shared" si="57"/>
        <v>55.0062893081761</v>
      </c>
      <c r="Q903" t="str" cm="1">
        <f t="array" ref="Q903:R903">_xlfn.TEXTSPLIT($N903,"/")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ht="17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5">
        <f t="shared" si="57"/>
        <v>32.127272727272725</v>
      </c>
      <c r="Q904" t="str" cm="1">
        <f t="array" ref="Q904:R904">_xlfn.TEXTSPLIT($N904,"/")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5">
        <f t="shared" si="57"/>
        <v>50.642857142857146</v>
      </c>
      <c r="Q905" t="str" cm="1">
        <f t="array" ref="Q905:R905">_xlfn.TEXTSPLIT($N905,"/")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ht="17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5">
        <f t="shared" si="57"/>
        <v>49.6875</v>
      </c>
      <c r="Q906" t="str" cm="1">
        <f t="array" ref="Q906:R906">_xlfn.TEXTSPLIT($N906,"/")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ht="17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5">
        <f t="shared" si="57"/>
        <v>54.894067796610166</v>
      </c>
      <c r="Q907" t="str" cm="1">
        <f t="array" ref="Q907:R907">_xlfn.TEXTSPLIT($N907,"/")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5">
        <f t="shared" si="57"/>
        <v>46.931937172774866</v>
      </c>
      <c r="Q908" t="str" cm="1">
        <f t="array" ref="Q908:R908">_xlfn.TEXTSPLIT($N908,"/")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ht="17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5">
        <f t="shared" si="57"/>
        <v>44.951219512195124</v>
      </c>
      <c r="Q909" t="str" cm="1">
        <f t="array" ref="Q909:R909">_xlfn.TEXTSPLIT($N909,"/")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ht="17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5">
        <f t="shared" si="57"/>
        <v>30.99898322318251</v>
      </c>
      <c r="Q910" t="str" cm="1">
        <f t="array" ref="Q910:R910">_xlfn.TEXTSPLIT($N910,"/")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ht="17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5">
        <f t="shared" si="57"/>
        <v>107.7625</v>
      </c>
      <c r="Q911" t="str" cm="1">
        <f t="array" ref="Q911:R911">_xlfn.TEXTSPLIT($N911,"/")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ht="17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5">
        <f t="shared" si="57"/>
        <v>102.07770270270271</v>
      </c>
      <c r="Q912" t="str" cm="1">
        <f t="array" ref="Q912:R912">_xlfn.TEXTSPLIT($N912,"/")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ht="17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5">
        <f t="shared" si="57"/>
        <v>24.976190476190474</v>
      </c>
      <c r="Q913" t="str" cm="1">
        <f t="array" ref="Q913:R913">_xlfn.TEXTSPLIT($N913,"/")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ht="17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5">
        <f t="shared" si="57"/>
        <v>79.944134078212286</v>
      </c>
      <c r="Q914" t="str" cm="1">
        <f t="array" ref="Q914:R914">_xlfn.TEXTSPLIT($N914,"/")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ht="17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5">
        <f t="shared" si="57"/>
        <v>67.946462715105156</v>
      </c>
      <c r="Q915" t="str" cm="1">
        <f t="array" ref="Q915:R915">_xlfn.TEXTSPLIT($N915,"/")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ht="17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5">
        <f t="shared" si="57"/>
        <v>26.070921985815602</v>
      </c>
      <c r="Q916" t="str" cm="1">
        <f t="array" ref="Q916:R916">_xlfn.TEXTSPLIT($N916,"/")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ht="17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5">
        <f t="shared" si="57"/>
        <v>105.0032154340836</v>
      </c>
      <c r="Q917" t="str" cm="1">
        <f t="array" ref="Q917:R917">_xlfn.TEXTSPLIT($N917,"/")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5">
        <f t="shared" si="57"/>
        <v>25.826923076923077</v>
      </c>
      <c r="Q918" t="str" cm="1">
        <f t="array" ref="Q918:R918">_xlfn.TEXTSPLIT($N918,"/")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ht="17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5">
        <f t="shared" si="57"/>
        <v>77.666666666666671</v>
      </c>
      <c r="Q919" t="str" cm="1">
        <f t="array" ref="Q919:R919">_xlfn.TEXTSPLIT($N919,"/")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ht="17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5">
        <f t="shared" si="57"/>
        <v>57.82692307692308</v>
      </c>
      <c r="Q920" t="str" cm="1">
        <f t="array" ref="Q920:R920">_xlfn.TEXTSPLIT($N920,"/")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ht="17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5">
        <f t="shared" si="57"/>
        <v>92.955555555555549</v>
      </c>
      <c r="Q921" t="str" cm="1">
        <f t="array" ref="Q921:R921">_xlfn.TEXTSPLIT($N921,"/")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ht="17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5">
        <f t="shared" si="57"/>
        <v>37.945098039215686</v>
      </c>
      <c r="Q922" t="str" cm="1">
        <f t="array" ref="Q922:R922">_xlfn.TEXTSPLIT($N922,"/")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ht="17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5">
        <f t="shared" si="57"/>
        <v>31.842105263157894</v>
      </c>
      <c r="Q923" t="str" cm="1">
        <f t="array" ref="Q923:R923">_xlfn.TEXTSPLIT($N923,"/")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ht="17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5">
        <f t="shared" si="57"/>
        <v>40</v>
      </c>
      <c r="Q924" t="str" cm="1">
        <f t="array" ref="Q924:R924">_xlfn.TEXTSPLIT($N924,"/")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ht="17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5">
        <f t="shared" si="57"/>
        <v>101.1</v>
      </c>
      <c r="Q925" t="str" cm="1">
        <f t="array" ref="Q925:R925">_xlfn.TEXTSPLIT($N925,"/")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ht="17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5">
        <f t="shared" si="57"/>
        <v>84.006989951944078</v>
      </c>
      <c r="Q926" t="str" cm="1">
        <f t="array" ref="Q926:R926">_xlfn.TEXTSPLIT($N926,"/")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5">
        <f t="shared" si="57"/>
        <v>103.41538461538461</v>
      </c>
      <c r="Q927" t="str" cm="1">
        <f t="array" ref="Q927:R927">_xlfn.TEXTSPLIT($N927,"/")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ht="17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5">
        <f t="shared" si="57"/>
        <v>105.13333333333334</v>
      </c>
      <c r="Q928" t="str" cm="1">
        <f t="array" ref="Q928:R928">_xlfn.TEXTSPLIT($N928,"/")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ht="17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5">
        <f t="shared" si="57"/>
        <v>89.21621621621621</v>
      </c>
      <c r="Q929" t="str" cm="1">
        <f t="array" ref="Q929:R929">_xlfn.TEXTSPLIT($N929,"/")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ht="17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5">
        <f t="shared" si="57"/>
        <v>51.995234312946785</v>
      </c>
      <c r="Q930" t="str" cm="1">
        <f t="array" ref="Q930:R930">_xlfn.TEXTSPLIT($N930,"/")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ht="17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5">
        <f t="shared" si="57"/>
        <v>64.956521739130437</v>
      </c>
      <c r="Q931" t="str" cm="1">
        <f t="array" ref="Q931:R931">_xlfn.TEXTSPLIT($N931,"/")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ht="17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5">
        <f t="shared" si="57"/>
        <v>46.235294117647058</v>
      </c>
      <c r="Q932" t="str" cm="1">
        <f t="array" ref="Q932:R932">_xlfn.TEXTSPLIT($N932,"/")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ht="17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5">
        <f t="shared" si="57"/>
        <v>51.151785714285715</v>
      </c>
      <c r="Q933" t="str" cm="1">
        <f t="array" ref="Q933:R933">_xlfn.TEXTSPLIT($N933,"/")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ht="17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5">
        <f t="shared" si="57"/>
        <v>33.909722222222221</v>
      </c>
      <c r="Q934" t="str" cm="1">
        <f t="array" ref="Q934:R934">_xlfn.TEXTSPLIT($N934,"/")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ht="17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5">
        <f t="shared" si="57"/>
        <v>92.016298633017882</v>
      </c>
      <c r="Q935" t="str" cm="1">
        <f t="array" ref="Q935:R935">_xlfn.TEXTSPLIT($N935,"/")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ht="17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5">
        <f t="shared" si="57"/>
        <v>107.42857142857143</v>
      </c>
      <c r="Q936" t="str" cm="1">
        <f t="array" ref="Q936:R936">_xlfn.TEXTSPLIT($N936,"/")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5">
        <f t="shared" si="57"/>
        <v>75.848484848484844</v>
      </c>
      <c r="Q937" t="str" cm="1">
        <f t="array" ref="Q937:R937">_xlfn.TEXTSPLIT($N937,"/")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ht="17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5">
        <f t="shared" si="57"/>
        <v>80.476190476190482</v>
      </c>
      <c r="Q938" t="str" cm="1">
        <f t="array" ref="Q938:R938">_xlfn.TEXTSPLIT($N938,"/")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ht="17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5">
        <f t="shared" si="57"/>
        <v>86.978483606557376</v>
      </c>
      <c r="Q939" t="str" cm="1">
        <f t="array" ref="Q939:R939">_xlfn.TEXTSPLIT($N939,"/")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ht="17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5">
        <f t="shared" si="57"/>
        <v>105.13541666666667</v>
      </c>
      <c r="Q940" t="str" cm="1">
        <f t="array" ref="Q940:R940">_xlfn.TEXTSPLIT($N940,"/")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5">
        <f t="shared" si="57"/>
        <v>57.298507462686565</v>
      </c>
      <c r="Q941" t="str" cm="1">
        <f t="array" ref="Q941:R941">_xlfn.TEXTSPLIT($N941,"/")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ht="17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5">
        <f t="shared" si="57"/>
        <v>93.348484848484844</v>
      </c>
      <c r="Q942" t="str" cm="1">
        <f t="array" ref="Q942:R942">_xlfn.TEXTSPLIT($N942,"/")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ht="17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5">
        <f t="shared" si="57"/>
        <v>71.987179487179489</v>
      </c>
      <c r="Q943" t="str" cm="1">
        <f t="array" ref="Q943:R943">_xlfn.TEXTSPLIT($N943,"/")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ht="17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5">
        <f t="shared" si="57"/>
        <v>92.611940298507463</v>
      </c>
      <c r="Q944" t="str" cm="1">
        <f t="array" ref="Q944:R944">_xlfn.TEXTSPLIT($N944,"/")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ht="17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5">
        <f t="shared" si="57"/>
        <v>104.99122807017544</v>
      </c>
      <c r="Q945" t="str" cm="1">
        <f t="array" ref="Q945:R945">_xlfn.TEXTSPLIT($N945,"/")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ht="17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5">
        <f t="shared" si="57"/>
        <v>30.958174904942965</v>
      </c>
      <c r="Q946" t="str" cm="1">
        <f t="array" ref="Q946:R946">_xlfn.TEXTSPLIT($N946,"/")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ht="17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5">
        <f t="shared" si="57"/>
        <v>33.001182732111175</v>
      </c>
      <c r="Q947" t="str" cm="1">
        <f t="array" ref="Q947:R947">_xlfn.TEXTSPLIT($N947,"/")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5">
        <f t="shared" si="57"/>
        <v>84.187845303867405</v>
      </c>
      <c r="Q948" t="str" cm="1">
        <f t="array" ref="Q948:R948">_xlfn.TEXTSPLIT($N948,"/")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ht="17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5">
        <f t="shared" si="57"/>
        <v>73.92307692307692</v>
      </c>
      <c r="Q949" t="str" cm="1">
        <f t="array" ref="Q949:R949">_xlfn.TEXTSPLIT($N949,"/")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ht="17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5">
        <f t="shared" si="57"/>
        <v>36.987499999999997</v>
      </c>
      <c r="Q950" t="str" cm="1">
        <f t="array" ref="Q950:R950">_xlfn.TEXTSPLIT($N950,"/")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5">
        <f t="shared" si="57"/>
        <v>46.896551724137929</v>
      </c>
      <c r="Q951" t="str" cm="1">
        <f t="array" ref="Q951:R951">_xlfn.TEXTSPLIT($N951,"/")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ht="17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5">
        <f t="shared" si="57"/>
        <v>5</v>
      </c>
      <c r="Q952" t="str" cm="1">
        <f t="array" ref="Q952:R952">_xlfn.TEXTSPLIT($N952,"/")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ht="17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5">
        <f t="shared" si="57"/>
        <v>102.02437459910199</v>
      </c>
      <c r="Q953" t="str" cm="1">
        <f t="array" ref="Q953:R953">_xlfn.TEXTSPLIT($N953,"/")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ht="17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5">
        <f t="shared" si="57"/>
        <v>45.007502206531335</v>
      </c>
      <c r="Q954" t="str" cm="1">
        <f t="array" ref="Q954:R954">_xlfn.TEXTSPLIT($N954,"/")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5">
        <f t="shared" si="57"/>
        <v>94.285714285714292</v>
      </c>
      <c r="Q955" t="str" cm="1">
        <f t="array" ref="Q955:R955">_xlfn.TEXTSPLIT($N955,"/")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ht="17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5">
        <f t="shared" si="57"/>
        <v>101.02325581395348</v>
      </c>
      <c r="Q956" t="str" cm="1">
        <f t="array" ref="Q956:R956">_xlfn.TEXTSPLIT($N956,"/")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5">
        <f t="shared" si="57"/>
        <v>97.037499999999994</v>
      </c>
      <c r="Q957" t="str" cm="1">
        <f t="array" ref="Q957:R957">_xlfn.TEXTSPLIT($N957,"/")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ht="17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5">
        <f t="shared" si="57"/>
        <v>43.00963855421687</v>
      </c>
      <c r="Q958" t="str" cm="1">
        <f t="array" ref="Q958:R958">_xlfn.TEXTSPLIT($N958,"/")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ht="17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5">
        <f t="shared" si="57"/>
        <v>94.916030534351151</v>
      </c>
      <c r="Q959" t="str" cm="1">
        <f t="array" ref="Q959:R959">_xlfn.TEXTSPLIT($N959,"/")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5">
        <f t="shared" si="57"/>
        <v>72.151785714285708</v>
      </c>
      <c r="Q960" t="str" cm="1">
        <f t="array" ref="Q960:R960">_xlfn.TEXTSPLIT($N960,"/")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ht="17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5">
        <f t="shared" si="57"/>
        <v>51.007692307692309</v>
      </c>
      <c r="Q961" t="str" cm="1">
        <f t="array" ref="Q961:R961">_xlfn.TEXTSPLIT($N961,"/")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ht="17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5">
        <f t="shared" si="57"/>
        <v>85.054545454545448</v>
      </c>
      <c r="Q962" t="str" cm="1">
        <f t="array" ref="Q962:R962">_xlfn.TEXTSPLIT($N962,"/")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ht="3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 s="5">
        <f t="shared" ref="P963:P1001" si="61">E963/G963</f>
        <v>43.87096774193548</v>
      </c>
      <c r="Q963" t="str" cm="1">
        <f t="array" ref="Q963:R963">_xlfn.TEXTSPLIT($N963,"/")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ht="17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5">
        <f t="shared" si="61"/>
        <v>40.063909774436091</v>
      </c>
      <c r="Q964" t="str" cm="1">
        <f t="array" ref="Q964:R964">_xlfn.TEXTSPLIT($N964,"/")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ht="17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5">
        <f t="shared" si="61"/>
        <v>43.833333333333336</v>
      </c>
      <c r="Q965" t="str" cm="1">
        <f t="array" ref="Q965:R965">_xlfn.TEXTSPLIT($N965,"/")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ht="17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5">
        <f t="shared" si="61"/>
        <v>84.92903225806451</v>
      </c>
      <c r="Q966" t="str" cm="1">
        <f t="array" ref="Q966:R966">_xlfn.TEXTSPLIT($N966,"/")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ht="17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5">
        <f t="shared" si="61"/>
        <v>41.067632850241544</v>
      </c>
      <c r="Q967" t="str" cm="1">
        <f t="array" ref="Q967:R967">_xlfn.TEXTSPLIT($N967,"/")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ht="17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5">
        <f t="shared" si="61"/>
        <v>54.971428571428568</v>
      </c>
      <c r="Q968" t="str" cm="1">
        <f t="array" ref="Q968:R968">_xlfn.TEXTSPLIT($N968,"/")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ht="17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5">
        <f t="shared" si="61"/>
        <v>77.010807374443743</v>
      </c>
      <c r="Q969" t="str" cm="1">
        <f t="array" ref="Q969:R969">_xlfn.TEXTSPLIT($N969,"/")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5">
        <f t="shared" si="61"/>
        <v>71.201754385964918</v>
      </c>
      <c r="Q970" t="str" cm="1">
        <f t="array" ref="Q970:R970">_xlfn.TEXTSPLIT($N970,"/")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ht="17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5">
        <f t="shared" si="61"/>
        <v>91.935483870967744</v>
      </c>
      <c r="Q971" t="str" cm="1">
        <f t="array" ref="Q971:R971">_xlfn.TEXTSPLIT($N971,"/")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5">
        <f t="shared" si="61"/>
        <v>97.069023569023571</v>
      </c>
      <c r="Q972" t="str" cm="1">
        <f t="array" ref="Q972:R972">_xlfn.TEXTSPLIT($N972,"/")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ht="17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5">
        <f t="shared" si="61"/>
        <v>58.916666666666664</v>
      </c>
      <c r="Q973" t="str" cm="1">
        <f t="array" ref="Q973:R973">_xlfn.TEXTSPLIT($N973,"/")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5">
        <f t="shared" si="61"/>
        <v>58.015466983938133</v>
      </c>
      <c r="Q974" t="str" cm="1">
        <f t="array" ref="Q974:R974">_xlfn.TEXTSPLIT($N974,"/")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ht="17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5">
        <f t="shared" si="61"/>
        <v>103.87301587301587</v>
      </c>
      <c r="Q975" t="str" cm="1">
        <f t="array" ref="Q975:R975">_xlfn.TEXTSPLIT($N975,"/")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ht="17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5">
        <f t="shared" si="61"/>
        <v>93.46875</v>
      </c>
      <c r="Q976" t="str" cm="1">
        <f t="array" ref="Q976:R976">_xlfn.TEXTSPLIT($N976,"/")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ht="17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5">
        <f t="shared" si="61"/>
        <v>61.970370370370368</v>
      </c>
      <c r="Q977" t="str" cm="1">
        <f t="array" ref="Q977:R977">_xlfn.TEXTSPLIT($N977,"/")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5">
        <f t="shared" si="61"/>
        <v>92.042857142857144</v>
      </c>
      <c r="Q978" t="str" cm="1">
        <f t="array" ref="Q978:R978">_xlfn.TEXTSPLIT($N978,"/")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ht="17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5">
        <f t="shared" si="61"/>
        <v>77.268656716417908</v>
      </c>
      <c r="Q979" t="str" cm="1">
        <f t="array" ref="Q979:R979">_xlfn.TEXTSPLIT($N979,"/")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ht="17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5">
        <f t="shared" si="61"/>
        <v>93.923913043478265</v>
      </c>
      <c r="Q980" t="str" cm="1">
        <f t="array" ref="Q980:R980">_xlfn.TEXTSPLIT($N980,"/")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ht="17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5">
        <f t="shared" si="61"/>
        <v>84.969458128078813</v>
      </c>
      <c r="Q981" t="str" cm="1">
        <f t="array" ref="Q981:R981">_xlfn.TEXTSPLIT($N981,"/")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ht="17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5">
        <f t="shared" si="61"/>
        <v>105.97035040431267</v>
      </c>
      <c r="Q982" t="str" cm="1">
        <f t="array" ref="Q982:R982">_xlfn.TEXTSPLIT($N982,"/")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ht="17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5">
        <f t="shared" si="61"/>
        <v>36.969040247678016</v>
      </c>
      <c r="Q983" t="str" cm="1">
        <f t="array" ref="Q983:R983">_xlfn.TEXTSPLIT($N983,"/")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ht="17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5">
        <f t="shared" si="61"/>
        <v>81.533333333333331</v>
      </c>
      <c r="Q984" t="str" cm="1">
        <f t="array" ref="Q984:R984">_xlfn.TEXTSPLIT($N984,"/")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ht="17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5">
        <f t="shared" si="61"/>
        <v>80.999140154772135</v>
      </c>
      <c r="Q985" t="str" cm="1">
        <f t="array" ref="Q985:R985">_xlfn.TEXTSPLIT($N985,"/")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5">
        <f t="shared" si="61"/>
        <v>26.010498687664043</v>
      </c>
      <c r="Q986" t="str" cm="1">
        <f t="array" ref="Q986:R986">_xlfn.TEXTSPLIT($N986,"/")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ht="17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5">
        <f t="shared" si="61"/>
        <v>25.998410896708286</v>
      </c>
      <c r="Q987" t="str" cm="1">
        <f t="array" ref="Q987:R987">_xlfn.TEXTSPLIT($N987,"/")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ht="3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5">
        <f t="shared" si="61"/>
        <v>34.173913043478258</v>
      </c>
      <c r="Q988" t="str" cm="1">
        <f t="array" ref="Q988:R988">_xlfn.TEXTSPLIT($N988,"/")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ht="17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5">
        <f t="shared" si="61"/>
        <v>28.002083333333335</v>
      </c>
      <c r="Q989" t="str" cm="1">
        <f t="array" ref="Q989:R989">_xlfn.TEXTSPLIT($N989,"/")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ht="17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5">
        <f t="shared" si="61"/>
        <v>76.546875</v>
      </c>
      <c r="Q990" t="str" cm="1">
        <f t="array" ref="Q990:R990">_xlfn.TEXTSPLIT($N990,"/")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ht="17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5">
        <f t="shared" si="61"/>
        <v>53.053097345132741</v>
      </c>
      <c r="Q991" t="str" cm="1">
        <f t="array" ref="Q991:R991">_xlfn.TEXTSPLIT($N991,"/")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ht="17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5">
        <f t="shared" si="61"/>
        <v>106.859375</v>
      </c>
      <c r="Q992" t="str" cm="1">
        <f t="array" ref="Q992:R992">_xlfn.TEXTSPLIT($N992,"/")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ht="17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5">
        <f t="shared" si="61"/>
        <v>46.020746887966808</v>
      </c>
      <c r="Q993" t="str" cm="1">
        <f t="array" ref="Q993:R993">_xlfn.TEXTSPLIT($N993,"/")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ht="17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5">
        <f t="shared" si="61"/>
        <v>100.17424242424242</v>
      </c>
      <c r="Q994" t="str" cm="1">
        <f t="array" ref="Q994:R994">_xlfn.TEXTSPLIT($N994,"/")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ht="17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5">
        <f t="shared" si="61"/>
        <v>101.44</v>
      </c>
      <c r="Q995" t="str" cm="1">
        <f t="array" ref="Q995:R995">_xlfn.TEXTSPLIT($N995,"/")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ht="17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5">
        <f t="shared" si="61"/>
        <v>87.972684085510693</v>
      </c>
      <c r="Q996" t="str" cm="1">
        <f t="array" ref="Q996:R996">_xlfn.TEXTSPLIT($N996,"/")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ht="17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5">
        <f t="shared" si="61"/>
        <v>74.995594713656388</v>
      </c>
      <c r="Q997" t="str" cm="1">
        <f t="array" ref="Q997:R997">_xlfn.TEXTSPLIT($N997,"/")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5">
        <f t="shared" si="61"/>
        <v>42.982142857142854</v>
      </c>
      <c r="Q998" t="str" cm="1">
        <f t="array" ref="Q998:R998">_xlfn.TEXTSPLIT($N998,"/")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ht="17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5">
        <f t="shared" si="61"/>
        <v>33.115107913669064</v>
      </c>
      <c r="Q999" t="str" cm="1">
        <f t="array" ref="Q999:R999">_xlfn.TEXTSPLIT($N999,"/")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ht="17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5">
        <f t="shared" si="61"/>
        <v>101.13101604278074</v>
      </c>
      <c r="Q1000" t="str" cm="1">
        <f t="array" ref="Q1000:R1000">_xlfn.TEXTSPLIT($N1000,"/")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ht="17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5">
        <f t="shared" si="61"/>
        <v>55.98841354723708</v>
      </c>
      <c r="Q1001" t="str" cm="1">
        <f t="array" ref="Q1001:R1001">_xlfn.TEXTSPLIT($N1001,"/")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/>
  <conditionalFormatting sqref="F1:F1048576">
    <cfRule type="containsText" dxfId="3" priority="10" operator="containsText" text="live">
      <formula>NOT(ISERROR(SEARCH("live",F1)))</formula>
    </cfRule>
    <cfRule type="containsText" dxfId="2" priority="11" operator="containsText" text="canceled">
      <formula>NOT(ISERROR(SEARCH("canceled",F1)))</formula>
    </cfRule>
    <cfRule type="containsText" dxfId="1" priority="12" operator="containsText" text="successful">
      <formula>NOT(ISERROR(SEARCH("successful",F1)))</formula>
    </cfRule>
    <cfRule type="containsText" dxfId="0" priority="13" operator="containsText" text="failed">
      <formula>NOT(ISERROR(SEARCH("failed",F1)))</formula>
    </cfRule>
  </conditionalFormatting>
  <conditionalFormatting sqref="O1:O1048576">
    <cfRule type="colorScale" priority="1">
      <colorScale>
        <cfvo type="percent" val="0"/>
        <cfvo type="percent" val="5"/>
        <cfvo type="percent" val="10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3643-5669-D543-B013-5CC72FCBC03C}">
  <dimension ref="A1:A4"/>
  <sheetViews>
    <sheetView workbookViewId="0"/>
  </sheetViews>
  <sheetFormatPr baseColWidth="10" defaultRowHeight="16"/>
  <sheetData>
    <row r="1" spans="1:1">
      <c r="A1" s="16" t="s">
        <v>2125</v>
      </c>
    </row>
    <row r="2" spans="1:1">
      <c r="A2" s="17" t="s">
        <v>2122</v>
      </c>
    </row>
    <row r="3" spans="1:1">
      <c r="A3" s="16" t="s">
        <v>2123</v>
      </c>
    </row>
    <row r="4" spans="1:1">
      <c r="A4" s="17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 1</vt:lpstr>
      <vt:lpstr>Pivot table 2</vt:lpstr>
      <vt:lpstr>Pivot table 3</vt:lpstr>
      <vt:lpstr>Crowfunding Goal Analysis</vt:lpstr>
      <vt:lpstr>summary statistics table</vt:lpstr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2023-03-28T00:03:40Z</dcterms:modified>
</cp:coreProperties>
</file>