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2023\论文\2023\陈佳晨\不确定性\"/>
    </mc:Choice>
  </mc:AlternateContent>
  <xr:revisionPtr revIDLastSave="0" documentId="13_ncr:1_{B03D5EC7-BA12-4BF1-A247-BC38874E77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E19" i="4" s="1"/>
  <c r="D24" i="4"/>
  <c r="C24" i="4"/>
  <c r="B24" i="4"/>
  <c r="D13" i="4"/>
  <c r="D19" i="4" s="1"/>
  <c r="G19" i="4" s="1"/>
  <c r="C13" i="4"/>
  <c r="C19" i="4" s="1"/>
  <c r="F19" i="4" s="1"/>
  <c r="B13" i="4"/>
  <c r="D12" i="4"/>
  <c r="D18" i="4" s="1"/>
  <c r="G18" i="4" s="1"/>
  <c r="C12" i="4"/>
  <c r="C18" i="4" s="1"/>
  <c r="F18" i="4" s="1"/>
  <c r="B12" i="4"/>
  <c r="B18" i="4" s="1"/>
  <c r="E18" i="4" s="1"/>
  <c r="D11" i="4"/>
  <c r="D17" i="4" s="1"/>
  <c r="G17" i="4" s="1"/>
  <c r="C11" i="4"/>
  <c r="C17" i="4" s="1"/>
  <c r="F17" i="4" s="1"/>
  <c r="B11" i="4"/>
  <c r="B17" i="4" s="1"/>
  <c r="E17" i="4" s="1"/>
  <c r="D6" i="4"/>
  <c r="D27" i="4" s="1"/>
  <c r="C6" i="4"/>
  <c r="C27" i="4" s="1"/>
  <c r="B6" i="4"/>
  <c r="B25" i="4" s="1"/>
  <c r="C25" i="4" l="1"/>
  <c r="D25" i="4"/>
  <c r="B26" i="4"/>
  <c r="C26" i="4"/>
  <c r="D26" i="4"/>
  <c r="B10" i="4"/>
  <c r="B16" i="4" s="1"/>
  <c r="E16" i="4" s="1"/>
  <c r="C10" i="4"/>
  <c r="C16" i="4" s="1"/>
  <c r="F16" i="4" s="1"/>
  <c r="B27" i="4"/>
  <c r="D10" i="4"/>
  <c r="D16" i="4" s="1"/>
  <c r="G16" i="4" s="1"/>
</calcChain>
</file>

<file path=xl/sharedStrings.xml><?xml version="1.0" encoding="utf-8"?>
<sst xmlns="http://schemas.openxmlformats.org/spreadsheetml/2006/main" count="31" uniqueCount="24">
  <si>
    <t>P</t>
    <phoneticPr fontId="1" type="noConversion"/>
  </si>
  <si>
    <t>Q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</si>
  <si>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</si>
  <si>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</si>
  <si>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</si>
  <si>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Hybrid policy I</t>
    <phoneticPr fontId="1" type="noConversion"/>
  </si>
  <si>
    <t>Hybrid policy II</t>
    <phoneticPr fontId="1" type="noConversion"/>
  </si>
  <si>
    <t>Hybrid policy III</t>
    <phoneticPr fontId="1" type="noConversion"/>
  </si>
  <si>
    <t>Quantity policy</t>
    <phoneticPr fontId="1" type="noConversion"/>
  </si>
  <si>
    <t>Hybrid policy I</t>
  </si>
  <si>
    <t>Hybrid policy II</t>
  </si>
  <si>
    <t>Hybrid policy III</t>
  </si>
  <si>
    <t>Price policy</t>
    <phoneticPr fontId="1" type="noConversion"/>
  </si>
  <si>
    <t>Scenario 1</t>
    <phoneticPr fontId="1" type="noConversion"/>
  </si>
  <si>
    <t>Scenario 3</t>
    <phoneticPr fontId="1" type="noConversion"/>
  </si>
  <si>
    <t>Scenario 2</t>
    <phoneticPr fontId="1" type="noConversion"/>
  </si>
  <si>
    <r>
      <t>c</t>
    </r>
    <r>
      <rPr>
        <sz val="11"/>
        <color rgb="FF000000"/>
        <rFont val="宋体"/>
        <family val="3"/>
        <charset val="134"/>
      </rPr>
      <t>（</t>
    </r>
    <r>
      <rPr>
        <i/>
        <sz val="11"/>
        <color rgb="FF000000"/>
        <rFont val="Times New Roman"/>
        <family val="1"/>
      </rPr>
      <t>$/t</t>
    </r>
    <r>
      <rPr>
        <i/>
        <vertAlign val="superscript"/>
        <sz val="11"/>
        <color rgb="FF000000"/>
        <rFont val="Times New Roman"/>
        <family val="1"/>
      </rPr>
      <t>2</t>
    </r>
    <r>
      <rPr>
        <sz val="11"/>
        <color rgb="FF000000"/>
        <rFont val="宋体"/>
        <family val="3"/>
        <charset val="134"/>
      </rPr>
      <t>）</t>
    </r>
  </si>
  <si>
    <r>
      <t>d</t>
    </r>
    <r>
      <rPr>
        <sz val="11"/>
        <color rgb="FF000000"/>
        <rFont val="宋体"/>
        <family val="3"/>
        <charset val="134"/>
      </rPr>
      <t>（</t>
    </r>
    <r>
      <rPr>
        <i/>
        <sz val="11"/>
        <color rgb="FF000000"/>
        <rFont val="Times New Roman"/>
        <family val="1"/>
      </rPr>
      <t>$/t</t>
    </r>
    <r>
      <rPr>
        <i/>
        <vertAlign val="superscript"/>
        <sz val="11"/>
        <color rgb="FF000000"/>
        <rFont val="Times New Roman"/>
        <family val="1"/>
      </rPr>
      <t>2</t>
    </r>
    <r>
      <rPr>
        <sz val="11"/>
        <color rgb="FF000000"/>
        <rFont val="宋体"/>
        <family val="3"/>
        <charset val="134"/>
      </rPr>
      <t>）</t>
    </r>
  </si>
  <si>
    <r>
      <t>σ</t>
    </r>
    <r>
      <rPr>
        <i/>
        <vertAlign val="subscript"/>
        <sz val="11"/>
        <color rgb="FF000000"/>
        <rFont val="Times New Roman"/>
        <family val="1"/>
      </rPr>
      <t>θ</t>
    </r>
    <r>
      <rPr>
        <sz val="11"/>
        <color rgb="FF000000"/>
        <rFont val="宋体"/>
        <family val="3"/>
        <charset val="134"/>
      </rPr>
      <t>（</t>
    </r>
    <r>
      <rPr>
        <i/>
        <sz val="11"/>
        <color rgb="FF000000"/>
        <rFont val="Times New Roman"/>
        <family val="1"/>
      </rPr>
      <t>$/t</t>
    </r>
    <r>
      <rPr>
        <sz val="11"/>
        <color rgb="FF000000"/>
        <rFont val="宋体"/>
        <family val="3"/>
        <charset val="134"/>
      </rPr>
      <t>）</t>
    </r>
  </si>
  <si>
    <r>
      <t>b</t>
    </r>
    <r>
      <rPr>
        <sz val="11"/>
        <color rgb="FF000000"/>
        <rFont val="宋体"/>
        <family val="3"/>
        <charset val="134"/>
      </rPr>
      <t>（</t>
    </r>
    <r>
      <rPr>
        <i/>
        <sz val="11"/>
        <color rgb="FF000000"/>
        <rFont val="Times New Roman"/>
        <family val="1"/>
      </rPr>
      <t>$/t</t>
    </r>
    <r>
      <rPr>
        <sz val="11"/>
        <color rgb="FF000000"/>
        <rFont val="宋体"/>
        <family val="3"/>
        <charset val="134"/>
      </rPr>
      <t>）</t>
    </r>
  </si>
  <si>
    <t>Table 1 Model parameter values</t>
    <phoneticPr fontId="1" type="noConversion"/>
  </si>
  <si>
    <t>Table 2 Efficiency advantages of four policies relative to quantity policy ($ million)</t>
    <phoneticPr fontId="1" type="noConversion"/>
  </si>
  <si>
    <t>Policies</t>
    <phoneticPr fontId="1" type="noConversion"/>
  </si>
  <si>
    <t>Table 3 Results of carbon allowance price volatility variance estimations ($2/t2)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</si>
</sst>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E+00"/>
    <numFmt numFmtId="178" formatCode="0.000_);[Red]\(0.0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i/>
      <vertAlign val="super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vertAlign val="subscript"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0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$</a:t>
            </a:r>
            <a:r>
              <a:rPr lang="en-US" altLang="zh-CN" sz="1000" i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million</a:t>
            </a:r>
            <a:endParaRPr lang="zh-CN" altLang="en-US" sz="1000" i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9444444444444445E-2"/>
          <c:y val="2.1953896816684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298556430446195E-2"/>
          <c:y val="0.11406864482225122"/>
          <c:w val="0.87914588801399829"/>
          <c:h val="0.65929142501534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Data!$A$16</c:f>
              <c:strCache>
                <c:ptCount val="1"/>
                <c:pt idx="0">
                  <c:v>Price policy</c:v>
                </c:pt>
              </c:strCache>
            </c:strRef>
          </c:tx>
          <c:spPr>
            <a:pattFill prst="pct20">
              <a:fgClr>
                <a:srgbClr val="5B9BD5"/>
              </a:fgClr>
              <a:bgClr>
                <a:srgbClr val="FFFFFF"/>
              </a:bgClr>
            </a:pattFill>
            <a:ln w="317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Data!$E$15:$G$15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Data!$E$16:$G$16</c:f>
              <c:numCache>
                <c:formatCode>0</c:formatCode>
                <c:ptCount val="3"/>
                <c:pt idx="0">
                  <c:v>277.52720134977147</c:v>
                </c:pt>
                <c:pt idx="1">
                  <c:v>171.62163991546743</c:v>
                </c:pt>
                <c:pt idx="2">
                  <c:v>278.86596617079874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D-44A3-BCF1-E5D962AA6493}"/>
            </c:ext>
          </c:extLst>
        </c:ser>
        <c:ser>
          <c:idx val="1"/>
          <c:order val="1"/>
          <c:tx>
            <c:strRef>
              <c:f>Data!$A$17</c:f>
              <c:strCache>
                <c:ptCount val="1"/>
                <c:pt idx="0">
                  <c:v>Hybrid policy I</c:v>
                </c:pt>
              </c:strCache>
            </c:strRef>
          </c:tx>
          <c:spPr>
            <a:pattFill prst="ltUpDiag">
              <a:fgClr>
                <a:srgbClr val="ED7D31"/>
              </a:fgClr>
              <a:bgClr>
                <a:srgbClr val="FFFFFF"/>
              </a:bgClr>
            </a:pattFill>
            <a:ln w="317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Data!$E$15:$G$15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Data!$E$17:$G$17</c:f>
              <c:numCache>
                <c:formatCode>0</c:formatCode>
                <c:ptCount val="3"/>
                <c:pt idx="0">
                  <c:v>461.72622546999423</c:v>
                </c:pt>
                <c:pt idx="1">
                  <c:v>426.21845260755993</c:v>
                </c:pt>
                <c:pt idx="2">
                  <c:v>479.92789542920303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D-44A3-BCF1-E5D962AA6493}"/>
            </c:ext>
          </c:extLst>
        </c:ser>
        <c:ser>
          <c:idx val="2"/>
          <c:order val="2"/>
          <c:tx>
            <c:strRef>
              <c:f>Data!$A$18</c:f>
              <c:strCache>
                <c:ptCount val="1"/>
                <c:pt idx="0">
                  <c:v>Hybrid policy II</c:v>
                </c:pt>
              </c:strCache>
            </c:strRef>
          </c:tx>
          <c:spPr>
            <a:pattFill prst="dashHorz">
              <a:fgClr>
                <a:srgbClr val="A5A5A5"/>
              </a:fgClr>
              <a:bgClr>
                <a:srgbClr val="FFFFFF"/>
              </a:bgClr>
            </a:pattFill>
            <a:ln w="317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Data!$E$15:$G$15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Data!$E$18:$G$18</c:f>
              <c:numCache>
                <c:formatCode>0</c:formatCode>
                <c:ptCount val="3"/>
                <c:pt idx="0">
                  <c:v>461.72622546999423</c:v>
                </c:pt>
                <c:pt idx="1">
                  <c:v>426.21845260755993</c:v>
                </c:pt>
                <c:pt idx="2">
                  <c:v>479.92789542920303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D-44A3-BCF1-E5D962AA6493}"/>
            </c:ext>
          </c:extLst>
        </c:ser>
        <c:ser>
          <c:idx val="3"/>
          <c:order val="3"/>
          <c:tx>
            <c:strRef>
              <c:f>Data!$A$19</c:f>
              <c:strCache>
                <c:ptCount val="1"/>
                <c:pt idx="0">
                  <c:v>Hybrid policy III</c:v>
                </c:pt>
              </c:strCache>
            </c:strRef>
          </c:tx>
          <c:spPr>
            <a:pattFill prst="pct30">
              <a:fgClr>
                <a:srgbClr val="FFC000"/>
              </a:fgClr>
              <a:bgClr>
                <a:srgbClr val="FFFFFF"/>
              </a:bgClr>
            </a:pattFill>
            <a:ln w="317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Data!$E$15:$G$15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Data!$E$19:$G$19</c:f>
              <c:numCache>
                <c:formatCode>0</c:formatCode>
                <c:ptCount val="3"/>
                <c:pt idx="0">
                  <c:v>519.48958945356742</c:v>
                </c:pt>
                <c:pt idx="1">
                  <c:v>489.94454244882252</c:v>
                </c:pt>
                <c:pt idx="2">
                  <c:v>541.3093087445742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D-44A3-BCF1-E5D962AA6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283648"/>
        <c:axId val="194765376"/>
      </c:barChart>
      <c:catAx>
        <c:axId val="2002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765376"/>
        <c:crosses val="autoZero"/>
        <c:auto val="1"/>
        <c:lblAlgn val="ctr"/>
        <c:lblOffset val="100"/>
        <c:noMultiLvlLbl val="0"/>
      </c:catAx>
      <c:valAx>
        <c:axId val="194765376"/>
        <c:scaling>
          <c:orientation val="minMax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Data!$A$24</c:f>
              <c:strCache>
                <c:ptCount val="1"/>
                <c:pt idx="0">
                  <c:v>Quantity policy</c:v>
                </c:pt>
              </c:strCache>
            </c:strRef>
          </c:tx>
          <c:spPr>
            <a:pattFill prst="dashHorz">
              <a:fgClr>
                <a:srgbClr val="5B9BD5"/>
              </a:fgClr>
              <a:bgClr>
                <a:srgbClr val="FFFFFF"/>
              </a:bgClr>
            </a:pattFill>
            <a:ln w="25400">
              <a:noFill/>
            </a:ln>
            <a:effectLst/>
          </c:spPr>
          <c:cat>
            <c:strRef>
              <c:f>Data!$B$23:$D$23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Data!$B$24:$D$24</c:f>
              <c:numCache>
                <c:formatCode>0.00</c:formatCode>
                <c:ptCount val="3"/>
                <c:pt idx="0">
                  <c:v>29.578800000000001</c:v>
                </c:pt>
                <c:pt idx="1">
                  <c:v>24.653333333333332</c:v>
                </c:pt>
                <c:pt idx="2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2-47F9-963D-F6753AC77D3B}"/>
            </c:ext>
          </c:extLst>
        </c:ser>
        <c:ser>
          <c:idx val="1"/>
          <c:order val="1"/>
          <c:tx>
            <c:strRef>
              <c:f>Data!$A$25</c:f>
              <c:strCache>
                <c:ptCount val="1"/>
                <c:pt idx="0">
                  <c:v>Hybrid policy I</c:v>
                </c:pt>
              </c:strCache>
            </c:strRef>
          </c:tx>
          <c:spPr>
            <a:pattFill prst="ltUpDiag">
              <a:fgClr>
                <a:srgbClr val="ED7D31"/>
              </a:fgClr>
              <a:bgClr>
                <a:srgbClr val="FFFFFF"/>
              </a:bgClr>
            </a:pattFill>
            <a:ln w="6350">
              <a:solidFill>
                <a:schemeClr val="tx1"/>
              </a:solidFill>
            </a:ln>
            <a:effectLst/>
          </c:spPr>
          <c:cat>
            <c:strRef>
              <c:f>Data!$B$23:$D$23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Data!$B$25:$D$25</c:f>
              <c:numCache>
                <c:formatCode>0.00</c:formatCode>
                <c:ptCount val="3"/>
                <c:pt idx="0">
                  <c:v>5.8165178617312661</c:v>
                </c:pt>
                <c:pt idx="1">
                  <c:v>6.0147386466625283</c:v>
                </c:pt>
                <c:pt idx="2">
                  <c:v>6.7351724036069793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7F9-963D-F6753AC77D3B}"/>
            </c:ext>
          </c:extLst>
        </c:ser>
        <c:ser>
          <c:idx val="2"/>
          <c:order val="2"/>
          <c:tx>
            <c:strRef>
              <c:f>Data!$A$26</c:f>
              <c:strCache>
                <c:ptCount val="1"/>
                <c:pt idx="0">
                  <c:v>Hybrid policy II</c:v>
                </c:pt>
              </c:strCache>
            </c:strRef>
          </c:tx>
          <c:spPr>
            <a:pattFill prst="ltHorz">
              <a:fgClr>
                <a:srgbClr val="A5A5A5"/>
              </a:fgClr>
              <a:bgClr>
                <a:srgbClr val="FFFFFF"/>
              </a:bgClr>
            </a:pattFill>
            <a:ln w="6350">
              <a:solidFill>
                <a:schemeClr val="tx1"/>
              </a:solidFill>
            </a:ln>
            <a:effectLst/>
          </c:spPr>
          <c:cat>
            <c:strRef>
              <c:f>Data!$B$23:$D$23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Data!$B$26:$D$26</c:f>
              <c:numCache>
                <c:formatCode>0.00</c:formatCode>
                <c:ptCount val="3"/>
                <c:pt idx="0">
                  <c:v>5.8165178617312661</c:v>
                </c:pt>
                <c:pt idx="1">
                  <c:v>6.0147386466625283</c:v>
                </c:pt>
                <c:pt idx="2">
                  <c:v>6.7351724036069793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2-47F9-963D-F6753AC77D3B}"/>
            </c:ext>
          </c:extLst>
        </c:ser>
        <c:ser>
          <c:idx val="3"/>
          <c:order val="3"/>
          <c:tx>
            <c:strRef>
              <c:f>Data!$A$27</c:f>
              <c:strCache>
                <c:ptCount val="1"/>
                <c:pt idx="0">
                  <c:v>Hybrid policy III</c:v>
                </c:pt>
              </c:strCache>
            </c:strRef>
          </c:tx>
          <c:spPr>
            <a:pattFill prst="wdUpDiag">
              <a:fgClr>
                <a:srgbClr val="FFC000"/>
              </a:fgClr>
              <a:bgClr>
                <a:srgbClr val="FFFFFF"/>
              </a:bgClr>
            </a:pattFill>
            <a:ln w="6350">
              <a:solidFill>
                <a:schemeClr val="tx1"/>
              </a:solidFill>
            </a:ln>
            <a:effectLst/>
          </c:spPr>
          <c:cat>
            <c:strRef>
              <c:f>Data!$B$23:$D$23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Data!$B$27:$D$27</c:f>
              <c:numCache>
                <c:formatCode>0.00</c:formatCode>
                <c:ptCount val="3"/>
                <c:pt idx="0">
                  <c:v>5.0154737131507057</c:v>
                </c:pt>
                <c:pt idx="1">
                  <c:v>5.0746337322972881</c:v>
                </c:pt>
                <c:pt idx="2">
                  <c:v>5.7898496661409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2-47F9-963D-F6753AC7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3312"/>
        <c:axId val="194767680"/>
      </c:areaChart>
      <c:catAx>
        <c:axId val="1964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94767680"/>
        <c:crosses val="autoZero"/>
        <c:auto val="1"/>
        <c:lblAlgn val="ctr"/>
        <c:lblOffset val="80"/>
        <c:noMultiLvlLbl val="0"/>
      </c:catAx>
      <c:valAx>
        <c:axId val="194767680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964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0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亿美元</a:t>
            </a:r>
          </a:p>
        </c:rich>
      </c:tx>
      <c:layout>
        <c:manualLayout>
          <c:xMode val="edge"/>
          <c:yMode val="edge"/>
          <c:x val="1.9444444444444445E-2"/>
          <c:y val="2.1953896816684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298556430446195E-2"/>
          <c:y val="0.11406864482225122"/>
          <c:w val="0.87914588801399829"/>
          <c:h val="0.65929142501534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Data!$A$16</c:f>
              <c:strCache>
                <c:ptCount val="1"/>
                <c:pt idx="0">
                  <c:v>Price policy</c:v>
                </c:pt>
              </c:strCache>
            </c:strRef>
          </c:tx>
          <c:spPr>
            <a:pattFill prst="dashUpDiag">
              <a:fgClr>
                <a:schemeClr val="accent1"/>
              </a:fgClr>
              <a:bgClr>
                <a:srgbClr val="FFFFFF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Data!$B$15:$D$15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Data!$B$16:$D$16</c:f>
              <c:numCache>
                <c:formatCode>0.00</c:formatCode>
                <c:ptCount val="3"/>
                <c:pt idx="0">
                  <c:v>2.7752720134977147</c:v>
                </c:pt>
                <c:pt idx="1">
                  <c:v>1.7162163991546742</c:v>
                </c:pt>
                <c:pt idx="2">
                  <c:v>2.7886596617079875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22D-8D3D-6E759381F51A}"/>
            </c:ext>
          </c:extLst>
        </c:ser>
        <c:ser>
          <c:idx val="1"/>
          <c:order val="1"/>
          <c:tx>
            <c:strRef>
              <c:f>Data!$A$17</c:f>
              <c:strCache>
                <c:ptCount val="1"/>
                <c:pt idx="0">
                  <c:v>Hybrid policy I</c:v>
                </c:pt>
              </c:strCache>
            </c:strRef>
          </c:tx>
          <c:spPr>
            <a:pattFill prst="dkHorz">
              <a:fgClr>
                <a:schemeClr val="accent2"/>
              </a:fgClr>
              <a:bgClr>
                <a:srgbClr val="FFFFFF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Data!$B$15:$D$15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Data!$B$17:$D$17</c:f>
              <c:numCache>
                <c:formatCode>0.00</c:formatCode>
                <c:ptCount val="3"/>
                <c:pt idx="0">
                  <c:v>4.6172622546999422</c:v>
                </c:pt>
                <c:pt idx="1">
                  <c:v>4.2621845260755995</c:v>
                </c:pt>
                <c:pt idx="2">
                  <c:v>4.7992789542920304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2-422D-8D3D-6E759381F51A}"/>
            </c:ext>
          </c:extLst>
        </c:ser>
        <c:ser>
          <c:idx val="2"/>
          <c:order val="2"/>
          <c:tx>
            <c:strRef>
              <c:f>Data!$A$18</c:f>
              <c:strCache>
                <c:ptCount val="1"/>
                <c:pt idx="0">
                  <c:v>Hybrid policy II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rgbClr val="FFFFFF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Data!$B$15:$D$15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Data!$B$18:$D$18</c:f>
              <c:numCache>
                <c:formatCode>0.00</c:formatCode>
                <c:ptCount val="3"/>
                <c:pt idx="0">
                  <c:v>4.6172622546999422</c:v>
                </c:pt>
                <c:pt idx="1">
                  <c:v>4.2621845260755995</c:v>
                </c:pt>
                <c:pt idx="2">
                  <c:v>4.7992789542920304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2-422D-8D3D-6E759381F51A}"/>
            </c:ext>
          </c:extLst>
        </c:ser>
        <c:ser>
          <c:idx val="3"/>
          <c:order val="3"/>
          <c:tx>
            <c:strRef>
              <c:f>Data!$A$19</c:f>
              <c:strCache>
                <c:ptCount val="1"/>
                <c:pt idx="0">
                  <c:v>Hybrid policy III</c:v>
                </c:pt>
              </c:strCache>
            </c:strRef>
          </c:tx>
          <c:spPr>
            <a:pattFill prst="dashVert">
              <a:fgClr>
                <a:srgbClr val="7030A0"/>
              </a:fgClr>
              <a:bgClr>
                <a:srgbClr val="FFFFFF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Data!$B$15:$D$15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Data!$B$19:$D$19</c:f>
              <c:numCache>
                <c:formatCode>0.00</c:formatCode>
                <c:ptCount val="3"/>
                <c:pt idx="0">
                  <c:v>5.1948958945356747</c:v>
                </c:pt>
                <c:pt idx="1">
                  <c:v>4.8994454244882251</c:v>
                </c:pt>
                <c:pt idx="2">
                  <c:v>5.4130930874457421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2-422D-8D3D-6E759381F5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282624"/>
        <c:axId val="194769984"/>
      </c:barChart>
      <c:catAx>
        <c:axId val="2002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769984"/>
        <c:crosses val="autoZero"/>
        <c:auto val="1"/>
        <c:lblAlgn val="ctr"/>
        <c:lblOffset val="100"/>
        <c:noMultiLvlLbl val="0"/>
      </c:catAx>
      <c:valAx>
        <c:axId val="194769984"/>
        <c:scaling>
          <c:orientation val="minMax"/>
          <c:min val="0"/>
        </c:scaling>
        <c:delete val="0"/>
        <c:axPos val="l"/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3</xdr:row>
      <xdr:rowOff>101600</xdr:rowOff>
    </xdr:from>
    <xdr:to>
      <xdr:col>15</xdr:col>
      <xdr:colOff>565150</xdr:colOff>
      <xdr:row>17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BEF79A-3E6B-4F1F-8A07-4367384FA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21</xdr:row>
      <xdr:rowOff>247650</xdr:rowOff>
    </xdr:from>
    <xdr:to>
      <xdr:col>17</xdr:col>
      <xdr:colOff>158750</xdr:colOff>
      <xdr:row>37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A591CD-AE65-4DA7-AEB0-4D9A2C448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444500</xdr:colOff>
      <xdr:row>55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9C28E2-2016-47A0-9886-B92292611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5"/>
  <sheetViews>
    <sheetView tabSelected="1" workbookViewId="0">
      <selection activeCell="F6" sqref="F6"/>
    </sheetView>
  </sheetViews>
  <sheetFormatPr defaultRowHeight="14" x14ac:dyDescent="0.3"/>
  <cols>
    <col min="1" max="1" width="13.83203125" style="3" customWidth="1"/>
    <col min="2" max="2" width="10.75" style="3" bestFit="1" customWidth="1"/>
    <col min="3" max="4" width="10.33203125" style="3" customWidth="1"/>
    <col min="5" max="5" width="10.75" style="3" bestFit="1" customWidth="1"/>
    <col min="6" max="16384" width="8.6640625" style="3"/>
  </cols>
  <sheetData>
    <row r="3" spans="1:7" ht="26.5" customHeight="1" x14ac:dyDescent="0.3">
      <c r="A3" s="13" t="s">
        <v>20</v>
      </c>
      <c r="B3" s="13"/>
      <c r="C3" s="13"/>
      <c r="D3" s="13"/>
    </row>
    <row r="4" spans="1:7" ht="16" x14ac:dyDescent="0.3">
      <c r="A4" s="8" t="s">
        <v>16</v>
      </c>
      <c r="B4" s="9">
        <v>1.5519999999999999E-7</v>
      </c>
      <c r="C4" s="10">
        <v>1.2616000000000001E-7</v>
      </c>
      <c r="D4" s="10">
        <v>1.6624000000000001E-7</v>
      </c>
      <c r="E4" s="4"/>
      <c r="F4" s="4"/>
    </row>
    <row r="5" spans="1:7" ht="16" x14ac:dyDescent="0.3">
      <c r="A5" s="8" t="s">
        <v>17</v>
      </c>
      <c r="B5" s="10">
        <v>1.1000000000000001E-7</v>
      </c>
      <c r="C5" s="10">
        <v>1.04E-7</v>
      </c>
      <c r="D5" s="10">
        <v>1.1999999999999999E-7</v>
      </c>
    </row>
    <row r="6" spans="1:7" ht="17" x14ac:dyDescent="0.3">
      <c r="A6" s="8" t="s">
        <v>18</v>
      </c>
      <c r="B6" s="11">
        <f>B7/(3^0.5)</f>
        <v>5.4386395357662751</v>
      </c>
      <c r="C6" s="11">
        <f t="shared" ref="C6:D6" si="0">C7/(3^0.5)</f>
        <v>4.9652123150307821</v>
      </c>
      <c r="D6" s="11">
        <f t="shared" si="0"/>
        <v>5.7735026918962582</v>
      </c>
    </row>
    <row r="7" spans="1:7" ht="14.5" x14ac:dyDescent="0.3">
      <c r="A7" s="8" t="s">
        <v>19</v>
      </c>
      <c r="B7" s="12">
        <v>9.42</v>
      </c>
      <c r="C7" s="12">
        <v>8.6</v>
      </c>
      <c r="D7" s="12">
        <v>10</v>
      </c>
    </row>
    <row r="9" spans="1:7" x14ac:dyDescent="0.3">
      <c r="A9" s="1" t="s">
        <v>1</v>
      </c>
      <c r="B9" s="2">
        <v>0</v>
      </c>
      <c r="C9" s="2">
        <v>0</v>
      </c>
      <c r="D9" s="2">
        <v>0</v>
      </c>
    </row>
    <row r="10" spans="1:7" x14ac:dyDescent="0.3">
      <c r="A10" s="1" t="s">
        <v>0</v>
      </c>
      <c r="B10" s="4">
        <f>((B5-B4)*B6^2)/B4^2</f>
        <v>-55505440.269954294</v>
      </c>
      <c r="C10" s="4">
        <f t="shared" ref="C10:D10" si="1">((C5-C4)*C6^2)/C4^2</f>
        <v>-34324327.983093485</v>
      </c>
      <c r="D10" s="4">
        <f t="shared" si="1"/>
        <v>-55773193.234159753</v>
      </c>
    </row>
    <row r="11" spans="1:7" x14ac:dyDescent="0.3">
      <c r="A11" s="1" t="s">
        <v>2</v>
      </c>
      <c r="B11" s="5">
        <f>-(B7^2*B4*(B4+2*B5))/(3*(B4+B5)^3)</f>
        <v>-92345245.093998849</v>
      </c>
      <c r="C11" s="5">
        <f t="shared" ref="C11:D11" si="2">-(C7^2*C4*(C4+2*C5))/(3*(C4+C5)^3)</f>
        <v>-85243690.521512002</v>
      </c>
      <c r="D11" s="5">
        <f t="shared" si="2"/>
        <v>-95985579.085840613</v>
      </c>
    </row>
    <row r="12" spans="1:7" x14ac:dyDescent="0.3">
      <c r="A12" s="1" t="s">
        <v>3</v>
      </c>
      <c r="B12" s="5">
        <f>-(B7^2*B4*(B4+2*B5))/(3*(B4+B5)^3)</f>
        <v>-92345245.093998849</v>
      </c>
      <c r="C12" s="5">
        <f t="shared" ref="C12:D12" si="3">-(C7^2*C4*(C4+2*C5))/(3*(C4+C5)^3)</f>
        <v>-85243690.521512002</v>
      </c>
      <c r="D12" s="5">
        <f t="shared" si="3"/>
        <v>-95985579.085840613</v>
      </c>
    </row>
    <row r="13" spans="1:7" x14ac:dyDescent="0.3">
      <c r="A13" s="1" t="s">
        <v>4</v>
      </c>
      <c r="B13" s="5">
        <f>-(4*B4*B7^2)/(3*(2*B4+B5)^2)</f>
        <v>-103897917.8907135</v>
      </c>
      <c r="C13" s="5">
        <f t="shared" ref="C13:D13" si="4">-(4*C4*C7^2)/(3*(2*C4+C5)^2)</f>
        <v>-97988908.489764512</v>
      </c>
      <c r="D13" s="5">
        <f t="shared" si="4"/>
        <v>-108261861.74891485</v>
      </c>
    </row>
    <row r="14" spans="1:7" x14ac:dyDescent="0.3">
      <c r="A14" s="14" t="s">
        <v>21</v>
      </c>
      <c r="B14" s="14"/>
      <c r="C14" s="14"/>
      <c r="D14" s="14"/>
      <c r="E14" s="14"/>
      <c r="F14" s="14"/>
      <c r="G14" s="14"/>
    </row>
    <row r="15" spans="1:7" x14ac:dyDescent="0.3">
      <c r="A15" s="12" t="s">
        <v>22</v>
      </c>
      <c r="B15" s="16" t="s">
        <v>13</v>
      </c>
      <c r="C15" s="16" t="s">
        <v>15</v>
      </c>
      <c r="D15" s="16" t="s">
        <v>14</v>
      </c>
      <c r="E15" s="17" t="s">
        <v>13</v>
      </c>
      <c r="F15" s="17" t="s">
        <v>15</v>
      </c>
      <c r="G15" s="17" t="s">
        <v>14</v>
      </c>
    </row>
    <row r="16" spans="1:7" x14ac:dyDescent="0.3">
      <c r="A16" s="12" t="s">
        <v>12</v>
      </c>
      <c r="B16" s="18">
        <f>-B10*(0.0000001)/2</f>
        <v>2.7752720134977147</v>
      </c>
      <c r="C16" s="18">
        <f t="shared" ref="C16:D16" si="5">-C10*(0.0000001)/2</f>
        <v>1.7162163991546742</v>
      </c>
      <c r="D16" s="18">
        <f t="shared" si="5"/>
        <v>2.7886596617079875</v>
      </c>
      <c r="E16" s="19">
        <f>B16*100</f>
        <v>277.52720134977147</v>
      </c>
      <c r="F16" s="19">
        <f t="shared" ref="F16:G16" si="6">C16*100</f>
        <v>171.62163991546743</v>
      </c>
      <c r="G16" s="19">
        <f t="shared" si="6"/>
        <v>278.86596617079874</v>
      </c>
    </row>
    <row r="17" spans="1:7" x14ac:dyDescent="0.3">
      <c r="A17" s="12" t="s">
        <v>9</v>
      </c>
      <c r="B17" s="18">
        <f t="shared" ref="B17:D17" si="7">-B11*(0.0000001)/2</f>
        <v>4.6172622546999422</v>
      </c>
      <c r="C17" s="18">
        <f t="shared" si="7"/>
        <v>4.2621845260755995</v>
      </c>
      <c r="D17" s="18">
        <f t="shared" si="7"/>
        <v>4.7992789542920304</v>
      </c>
      <c r="E17" s="19">
        <f t="shared" ref="E17:E19" si="8">B17*100</f>
        <v>461.72622546999423</v>
      </c>
      <c r="F17" s="19">
        <f t="shared" ref="F17:F19" si="9">C17*100</f>
        <v>426.21845260755993</v>
      </c>
      <c r="G17" s="19">
        <f t="shared" ref="G17:G19" si="10">D17*100</f>
        <v>479.92789542920303</v>
      </c>
    </row>
    <row r="18" spans="1:7" x14ac:dyDescent="0.3">
      <c r="A18" s="12" t="s">
        <v>10</v>
      </c>
      <c r="B18" s="18">
        <f t="shared" ref="B18:D18" si="11">-B12*(0.0000001)/2</f>
        <v>4.6172622546999422</v>
      </c>
      <c r="C18" s="18">
        <f t="shared" si="11"/>
        <v>4.2621845260755995</v>
      </c>
      <c r="D18" s="18">
        <f t="shared" si="11"/>
        <v>4.7992789542920304</v>
      </c>
      <c r="E18" s="19">
        <f t="shared" si="8"/>
        <v>461.72622546999423</v>
      </c>
      <c r="F18" s="19">
        <f t="shared" si="9"/>
        <v>426.21845260755993</v>
      </c>
      <c r="G18" s="19">
        <f t="shared" si="10"/>
        <v>479.92789542920303</v>
      </c>
    </row>
    <row r="19" spans="1:7" x14ac:dyDescent="0.3">
      <c r="A19" s="12" t="s">
        <v>11</v>
      </c>
      <c r="B19" s="18">
        <f t="shared" ref="B19:D19" si="12">-B13*(0.0000001)/2</f>
        <v>5.1948958945356747</v>
      </c>
      <c r="C19" s="18">
        <f t="shared" si="12"/>
        <v>4.8994454244882251</v>
      </c>
      <c r="D19" s="18">
        <f t="shared" si="12"/>
        <v>5.4130930874457421</v>
      </c>
      <c r="E19" s="19">
        <f t="shared" si="8"/>
        <v>519.48958945356742</v>
      </c>
      <c r="F19" s="19">
        <f t="shared" si="9"/>
        <v>489.94454244882252</v>
      </c>
      <c r="G19" s="19">
        <f t="shared" si="10"/>
        <v>541.3093087445742</v>
      </c>
    </row>
    <row r="22" spans="1:7" ht="40.5" customHeight="1" x14ac:dyDescent="0.3">
      <c r="A22" s="15" t="s">
        <v>23</v>
      </c>
      <c r="B22" s="15"/>
      <c r="C22" s="15"/>
      <c r="D22" s="15"/>
    </row>
    <row r="23" spans="1:7" x14ac:dyDescent="0.3">
      <c r="A23" s="12" t="s">
        <v>22</v>
      </c>
      <c r="B23" s="16" t="s">
        <v>13</v>
      </c>
      <c r="C23" s="16" t="s">
        <v>15</v>
      </c>
      <c r="D23" s="16" t="s">
        <v>14</v>
      </c>
    </row>
    <row r="24" spans="1:7" x14ac:dyDescent="0.3">
      <c r="A24" s="12" t="s">
        <v>8</v>
      </c>
      <c r="B24" s="18">
        <f>B7^2/3</f>
        <v>29.578800000000001</v>
      </c>
      <c r="C24" s="18">
        <f t="shared" ref="C24:D24" si="13">C7^2/3</f>
        <v>24.653333333333332</v>
      </c>
      <c r="D24" s="18">
        <f t="shared" si="13"/>
        <v>33.333333333333336</v>
      </c>
    </row>
    <row r="25" spans="1:7" x14ac:dyDescent="0.3">
      <c r="A25" s="12" t="s">
        <v>5</v>
      </c>
      <c r="B25" s="18">
        <f>B6^2*(4*B4+B5)*B5^3/(B4+B5)^4</f>
        <v>5.8165178617312661</v>
      </c>
      <c r="C25" s="18">
        <f t="shared" ref="C25:D25" si="14">C6^2*(4*C4+C5)*C5^3/(C4+C5)^4</f>
        <v>6.0147386466625283</v>
      </c>
      <c r="D25" s="18">
        <f t="shared" si="14"/>
        <v>6.7351724036069793</v>
      </c>
    </row>
    <row r="26" spans="1:7" x14ac:dyDescent="0.3">
      <c r="A26" s="12" t="s">
        <v>6</v>
      </c>
      <c r="B26" s="18">
        <f>B6^2*(4*B4+B5)*B5^3/(B4+B5)^4</f>
        <v>5.8165178617312661</v>
      </c>
      <c r="C26" s="18">
        <f t="shared" ref="C26:D26" si="15">C6^2*(4*C4+C5)*C5^3/(C4+C5)^4</f>
        <v>6.0147386466625283</v>
      </c>
      <c r="D26" s="18">
        <f t="shared" si="15"/>
        <v>6.7351724036069793</v>
      </c>
    </row>
    <row r="27" spans="1:7" x14ac:dyDescent="0.3">
      <c r="A27" s="12" t="s">
        <v>7</v>
      </c>
      <c r="B27" s="18">
        <f>B6^2*(6*B4+B5)*B5^2/(2*B4+B5)^3</f>
        <v>5.0154737131507057</v>
      </c>
      <c r="C27" s="18">
        <f t="shared" ref="C27:D27" si="16">C6^2*(6*C4+C5)*C5^2/(2*C4+C5)^3</f>
        <v>5.0746337322972881</v>
      </c>
      <c r="D27" s="18">
        <f t="shared" si="16"/>
        <v>5.7898496661409</v>
      </c>
    </row>
    <row r="29" spans="1:7" x14ac:dyDescent="0.3">
      <c r="B29" s="7"/>
    </row>
    <row r="32" spans="1:7" x14ac:dyDescent="0.3">
      <c r="B32" s="6"/>
      <c r="C32" s="6"/>
      <c r="D32" s="6"/>
    </row>
    <row r="33" spans="2:4" x14ac:dyDescent="0.3">
      <c r="B33" s="6"/>
      <c r="C33" s="6"/>
      <c r="D33" s="6"/>
    </row>
    <row r="34" spans="2:4" x14ac:dyDescent="0.3">
      <c r="B34" s="6"/>
      <c r="C34" s="6"/>
      <c r="D34" s="6"/>
    </row>
    <row r="35" spans="2:4" x14ac:dyDescent="0.3">
      <c r="B35" s="6"/>
      <c r="C35" s="6"/>
      <c r="D35" s="6"/>
    </row>
  </sheetData>
  <mergeCells count="3">
    <mergeCell ref="A3:D3"/>
    <mergeCell ref="A14:G14"/>
    <mergeCell ref="A22:D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18588</dc:creator>
  <cp:lastModifiedBy>18588847515@163.com</cp:lastModifiedBy>
  <dcterms:created xsi:type="dcterms:W3CDTF">2015-06-05T18:19:34Z</dcterms:created>
  <dcterms:modified xsi:type="dcterms:W3CDTF">2023-12-24T10:00:59Z</dcterms:modified>
</cp:coreProperties>
</file>