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TC-PBI-DJF\"/>
    </mc:Choice>
  </mc:AlternateContent>
  <xr:revisionPtr revIDLastSave="0" documentId="13_ncr:1_{5445350E-23EC-4EA1-BAFD-98F3B4A97296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Producto" sheetId="16" r:id="rId1"/>
    <sheet name="Análisis" sheetId="1" r:id="rId2"/>
    <sheet name="Gráfico" sheetId="15" r:id="rId3"/>
  </sheets>
  <definedNames>
    <definedName name="CANTIDAD_MÁXIMA">Análisis!$B$39</definedName>
    <definedName name="COSTO_FIJO">Análisis!$E$3</definedName>
    <definedName name="COSTO_TOTAL_MÁXIMO">Análisis!$E$39</definedName>
    <definedName name="Equilibrio">Análisis!$A$18:$B$37</definedName>
    <definedName name="INGRESO_MÁXIMO">Análisis!$F$39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19" i="16"/>
  <c r="G19" i="16" s="1"/>
  <c r="D19" i="16"/>
  <c r="E6" i="16"/>
  <c r="E7" i="16"/>
  <c r="F7" i="16" s="1"/>
  <c r="E8" i="16"/>
  <c r="F8" i="16" s="1"/>
  <c r="E9" i="16"/>
  <c r="F9" i="16" s="1"/>
  <c r="E10" i="16"/>
  <c r="F10" i="16" s="1"/>
  <c r="E12" i="16"/>
  <c r="F12" i="16" s="1"/>
  <c r="E13" i="16"/>
  <c r="F13" i="16" s="1"/>
  <c r="E11" i="1"/>
  <c r="F19" i="1" s="1"/>
  <c r="N16" i="1" s="1"/>
  <c r="E5" i="1"/>
  <c r="B20" i="1" s="1"/>
  <c r="N14" i="1"/>
  <c r="O14" i="1"/>
  <c r="E11" i="16" l="1"/>
  <c r="F25" i="16"/>
  <c r="C23" i="1"/>
  <c r="C38" i="1"/>
  <c r="C22" i="1"/>
  <c r="C37" i="1"/>
  <c r="C21" i="1"/>
  <c r="C19" i="1"/>
  <c r="C35" i="1"/>
  <c r="C30" i="1"/>
  <c r="C33" i="1"/>
  <c r="C31" i="1"/>
  <c r="C34" i="1"/>
  <c r="C29" i="1"/>
  <c r="C27" i="1"/>
  <c r="C26" i="1"/>
  <c r="C25" i="1"/>
  <c r="C39" i="1"/>
  <c r="C20" i="1"/>
  <c r="C36" i="1"/>
  <c r="C32" i="1"/>
  <c r="C28" i="1"/>
  <c r="C24" i="1"/>
  <c r="F20" i="1"/>
  <c r="B21" i="1"/>
  <c r="D21" i="16"/>
  <c r="D23" i="16" s="1"/>
  <c r="E15" i="16"/>
  <c r="D25" i="16"/>
  <c r="F6" i="16"/>
  <c r="F11" i="16" s="1"/>
  <c r="E23" i="16" l="1"/>
  <c r="D27" i="16"/>
  <c r="E27" i="16" s="1"/>
  <c r="F15" i="16"/>
  <c r="F21" i="16"/>
  <c r="B22" i="1"/>
  <c r="F21" i="1"/>
  <c r="N17" i="1"/>
  <c r="G15" i="16" l="1"/>
  <c r="E7" i="1"/>
  <c r="B23" i="1"/>
  <c r="F22" i="1"/>
  <c r="G21" i="16"/>
  <c r="F23" i="16"/>
  <c r="D19" i="1" l="1"/>
  <c r="E19" i="1" s="1"/>
  <c r="G19" i="1" s="1"/>
  <c r="O16" i="1" s="1"/>
  <c r="D20" i="1"/>
  <c r="E20" i="1" s="1"/>
  <c r="G20" i="1" s="1"/>
  <c r="D21" i="1"/>
  <c r="E21" i="1" s="1"/>
  <c r="G21" i="1" s="1"/>
  <c r="A19" i="1" s="1"/>
  <c r="D22" i="1"/>
  <c r="E22" i="1" s="1"/>
  <c r="G22" i="1" s="1"/>
  <c r="G23" i="16"/>
  <c r="F27" i="16"/>
  <c r="G27" i="16" s="1"/>
  <c r="N18" i="1"/>
  <c r="F23" i="1"/>
  <c r="B24" i="1"/>
  <c r="D23" i="1"/>
  <c r="E23" i="1" s="1"/>
  <c r="A18" i="1" l="1"/>
  <c r="O17" i="1"/>
  <c r="N19" i="1"/>
  <c r="G23" i="1"/>
  <c r="O18" i="1"/>
  <c r="A20" i="1"/>
  <c r="D24" i="1"/>
  <c r="E24" i="1" s="1"/>
  <c r="B25" i="1"/>
  <c r="F24" i="1"/>
  <c r="N20" i="1" l="1"/>
  <c r="G24" i="1"/>
  <c r="D25" i="1"/>
  <c r="E25" i="1" s="1"/>
  <c r="B26" i="1"/>
  <c r="F25" i="1"/>
  <c r="O19" i="1"/>
  <c r="A21" i="1"/>
  <c r="O20" i="1" l="1"/>
  <c r="A22" i="1"/>
  <c r="G25" i="1"/>
  <c r="N21" i="1"/>
  <c r="B27" i="1"/>
  <c r="F26" i="1"/>
  <c r="D26" i="1"/>
  <c r="E26" i="1" s="1"/>
  <c r="G26" i="1" l="1"/>
  <c r="N22" i="1"/>
  <c r="F27" i="1"/>
  <c r="B28" i="1"/>
  <c r="D27" i="1"/>
  <c r="E27" i="1" s="1"/>
  <c r="O21" i="1"/>
  <c r="A23" i="1"/>
  <c r="D28" i="1" l="1"/>
  <c r="E28" i="1" s="1"/>
  <c r="B29" i="1"/>
  <c r="F28" i="1"/>
  <c r="N23" i="1"/>
  <c r="G27" i="1"/>
  <c r="O22" i="1"/>
  <c r="A24" i="1"/>
  <c r="O23" i="1" l="1"/>
  <c r="A25" i="1"/>
  <c r="N24" i="1"/>
  <c r="G28" i="1"/>
  <c r="D29" i="1"/>
  <c r="E29" i="1" s="1"/>
  <c r="B30" i="1"/>
  <c r="F29" i="1"/>
  <c r="G29" i="1" l="1"/>
  <c r="N25" i="1"/>
  <c r="O24" i="1"/>
  <c r="A26" i="1"/>
  <c r="B31" i="1"/>
  <c r="F30" i="1"/>
  <c r="D30" i="1"/>
  <c r="E30" i="1" s="1"/>
  <c r="G30" i="1" l="1"/>
  <c r="N26" i="1"/>
  <c r="F31" i="1"/>
  <c r="B32" i="1"/>
  <c r="D31" i="1"/>
  <c r="E31" i="1" s="1"/>
  <c r="A27" i="1"/>
  <c r="O25" i="1"/>
  <c r="D32" i="1" l="1"/>
  <c r="E32" i="1" s="1"/>
  <c r="B33" i="1"/>
  <c r="F32" i="1"/>
  <c r="N27" i="1"/>
  <c r="G31" i="1"/>
  <c r="O26" i="1"/>
  <c r="A28" i="1"/>
  <c r="D33" i="1" l="1"/>
  <c r="E33" i="1" s="1"/>
  <c r="B34" i="1"/>
  <c r="F33" i="1"/>
  <c r="N28" i="1"/>
  <c r="G32" i="1"/>
  <c r="A29" i="1"/>
  <c r="O27" i="1"/>
  <c r="G33" i="1" l="1"/>
  <c r="N29" i="1"/>
  <c r="B35" i="1"/>
  <c r="F34" i="1"/>
  <c r="D34" i="1"/>
  <c r="E34" i="1" s="1"/>
  <c r="O28" i="1"/>
  <c r="A30" i="1"/>
  <c r="G34" i="1" l="1"/>
  <c r="N30" i="1"/>
  <c r="F35" i="1"/>
  <c r="B36" i="1"/>
  <c r="D35" i="1"/>
  <c r="E35" i="1" s="1"/>
  <c r="O29" i="1"/>
  <c r="A31" i="1"/>
  <c r="D36" i="1" l="1"/>
  <c r="E36" i="1" s="1"/>
  <c r="B37" i="1"/>
  <c r="F36" i="1"/>
  <c r="N31" i="1"/>
  <c r="G35" i="1"/>
  <c r="O30" i="1"/>
  <c r="A32" i="1"/>
  <c r="D37" i="1" l="1"/>
  <c r="E37" i="1" s="1"/>
  <c r="B38" i="1"/>
  <c r="F37" i="1"/>
  <c r="N32" i="1"/>
  <c r="G36" i="1"/>
  <c r="A33" i="1"/>
  <c r="O31" i="1"/>
  <c r="G37" i="1" l="1"/>
  <c r="N33" i="1"/>
  <c r="B39" i="1"/>
  <c r="F38" i="1"/>
  <c r="D38" i="1"/>
  <c r="E38" i="1" s="1"/>
  <c r="O32" i="1"/>
  <c r="A34" i="1"/>
  <c r="G38" i="1" l="1"/>
  <c r="N34" i="1"/>
  <c r="F39" i="1"/>
  <c r="E16" i="1" s="1"/>
  <c r="D39" i="1"/>
  <c r="E39" i="1" s="1"/>
  <c r="O33" i="1"/>
  <c r="A35" i="1"/>
  <c r="N35" i="1" l="1"/>
  <c r="K1" i="15"/>
  <c r="G39" i="1"/>
  <c r="O34" i="1"/>
  <c r="A36" i="1"/>
  <c r="O35" i="1" l="1"/>
  <c r="A37" i="1"/>
</calcChain>
</file>

<file path=xl/sharedStrings.xml><?xml version="1.0" encoding="utf-8"?>
<sst xmlns="http://schemas.openxmlformats.org/spreadsheetml/2006/main" count="45" uniqueCount="45">
  <si>
    <t>Ingreso</t>
  </si>
  <si>
    <t>Costo total</t>
  </si>
  <si>
    <t>Costo fijo</t>
  </si>
  <si>
    <t>Costo Variable</t>
  </si>
  <si>
    <t>Análisis de Costos e Ingresos</t>
  </si>
  <si>
    <t>Cant. Unidades</t>
  </si>
  <si>
    <t>Costo Variable .......................</t>
  </si>
  <si>
    <t>Ingreso Unitario ...................</t>
  </si>
  <si>
    <t>Factor aumento unidades .....</t>
  </si>
  <si>
    <t>Costo Fijo ................................</t>
  </si>
  <si>
    <t>Resultado</t>
  </si>
  <si>
    <t>Punto de Equilibrio (unid.)  ...................</t>
  </si>
  <si>
    <t>Opciones de Gráfico ............</t>
  </si>
  <si>
    <t>Descripción</t>
  </si>
  <si>
    <t>Cantidad</t>
  </si>
  <si>
    <t>Costo Unit.</t>
  </si>
  <si>
    <t>Simulación</t>
  </si>
  <si>
    <t>Componente A</t>
  </si>
  <si>
    <t>Componente B</t>
  </si>
  <si>
    <t>Componente C</t>
  </si>
  <si>
    <t>Componente D</t>
  </si>
  <si>
    <t>Componente E</t>
  </si>
  <si>
    <t>Referencia de Costo ............</t>
  </si>
  <si>
    <t>Costo Total (Real)</t>
  </si>
  <si>
    <t>Ajuste (%)</t>
  </si>
  <si>
    <t>Costo Total …………………...…………………………………………</t>
  </si>
  <si>
    <t>Carga Fabril</t>
  </si>
  <si>
    <t>Margen Neto</t>
  </si>
  <si>
    <t>Contribución Marginal ……………………………………………………..</t>
  </si>
  <si>
    <t>Costo variable …………………………………………………………………</t>
  </si>
  <si>
    <t>Precio Venta ………………………………………………………………..</t>
  </si>
  <si>
    <t>Mano de Obra Directa</t>
  </si>
  <si>
    <t>Total Materia Prima</t>
  </si>
  <si>
    <t>Análisis de Costos, Ventas y Margen</t>
  </si>
  <si>
    <t>Costo fijo fabricación</t>
  </si>
  <si>
    <t>Artículo : Producto de test para Costos</t>
  </si>
  <si>
    <t>Listado de Componentes del Costo y Análisis de Costos, Contribución y Margen</t>
  </si>
  <si>
    <t>PORCENTAJES</t>
  </si>
  <si>
    <t>Gráfico</t>
  </si>
  <si>
    <t>Pto. Equilibrio</t>
  </si>
  <si>
    <t>Opciones de Costos</t>
  </si>
  <si>
    <t>Simulación Manual</t>
  </si>
  <si>
    <t>Simulación Tabla</t>
  </si>
  <si>
    <t>Costos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</si>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</sst>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"/>
    <numFmt numFmtId="166" formatCode="0.0%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6"/>
      <name val="Arial"/>
      <family val="2"/>
    </font>
    <font>
      <b/>
      <i/>
      <sz val="11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sz val="8"/>
      <name val="Arial"/>
    </font>
    <font>
      <sz val="10"/>
      <color indexed="9"/>
      <name val="Arial"/>
    </font>
    <font>
      <sz val="1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2" fillId="0" borderId="0" xfId="0" quotePrefix="1" applyFont="1" applyAlignment="1">
      <alignment horizontal="left"/>
    </xf>
    <xf numFmtId="0" fontId="3" fillId="0" borderId="0" xfId="0" applyFont="1"/>
    <xf numFmtId="0" fontId="4" fillId="0" borderId="0" xfId="0" applyFont="1" applyAlignment="1" applyProtection="1">
      <alignment horizontal="left"/>
    </xf>
    <xf numFmtId="0" fontId="0" fillId="2" borderId="0" xfId="0" applyFill="1"/>
    <xf numFmtId="0" fontId="0" fillId="0" borderId="0" xfId="0" applyAlignment="1">
      <alignment horizontal="left"/>
    </xf>
    <xf numFmtId="0" fontId="4" fillId="0" borderId="0" xfId="0" quotePrefix="1" applyFont="1" applyAlignment="1" applyProtection="1">
      <alignment horizontal="left"/>
    </xf>
    <xf numFmtId="37" fontId="0" fillId="0" borderId="0" xfId="0" applyNumberFormat="1"/>
    <xf numFmtId="0" fontId="5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164" fontId="7" fillId="0" borderId="3" xfId="1" applyFont="1" applyBorder="1" applyAlignment="1">
      <alignment horizontal="center"/>
    </xf>
    <xf numFmtId="164" fontId="7" fillId="0" borderId="4" xfId="1" applyFont="1" applyBorder="1" applyAlignment="1">
      <alignment horizontal="center"/>
    </xf>
    <xf numFmtId="164" fontId="7" fillId="0" borderId="7" xfId="1" applyFont="1" applyBorder="1" applyAlignment="1">
      <alignment horizontal="center"/>
    </xf>
    <xf numFmtId="164" fontId="7" fillId="0" borderId="8" xfId="1" applyFont="1" applyBorder="1" applyAlignment="1">
      <alignment horizontal="center"/>
    </xf>
    <xf numFmtId="164" fontId="2" fillId="4" borderId="0" xfId="1" applyFont="1" applyFill="1" applyAlignment="1" applyProtection="1">
      <alignment horizontal="center"/>
      <protection locked="0" hidden="1"/>
    </xf>
    <xf numFmtId="37" fontId="2" fillId="4" borderId="0" xfId="1" applyNumberFormat="1" applyFont="1" applyFill="1" applyAlignment="1" applyProtection="1">
      <alignment horizontal="center"/>
      <protection locked="0" hidden="1"/>
    </xf>
    <xf numFmtId="39" fontId="2" fillId="4" borderId="0" xfId="1" applyNumberFormat="1" applyFont="1" applyFill="1" applyAlignment="1" applyProtection="1">
      <alignment horizontal="center"/>
      <protection locked="0" hidden="1"/>
    </xf>
    <xf numFmtId="37" fontId="6" fillId="4" borderId="0" xfId="1" applyNumberFormat="1" applyFont="1" applyFill="1" applyAlignment="1" applyProtection="1">
      <alignment horizontal="center"/>
      <protection locked="0" hidden="1"/>
    </xf>
    <xf numFmtId="0" fontId="5" fillId="0" borderId="0" xfId="0" applyFont="1" applyAlignment="1" applyProtection="1">
      <alignment horizontal="left"/>
      <protection locked="0" hidden="1"/>
    </xf>
    <xf numFmtId="0" fontId="5" fillId="0" borderId="0" xfId="0" applyFont="1" applyProtection="1">
      <protection locked="0" hidden="1"/>
    </xf>
    <xf numFmtId="0" fontId="2" fillId="3" borderId="13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quotePrefix="1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2" borderId="0" xfId="0" applyFill="1" applyProtection="1">
      <protection locked="0" hidden="1"/>
    </xf>
    <xf numFmtId="164" fontId="0" fillId="0" borderId="0" xfId="1" applyFont="1" applyProtection="1">
      <protection locked="0" hidden="1"/>
    </xf>
    <xf numFmtId="0" fontId="0" fillId="0" borderId="0" xfId="0" applyProtection="1">
      <protection locked="0" hidden="1"/>
    </xf>
    <xf numFmtId="0" fontId="9" fillId="0" borderId="0" xfId="0" applyFont="1"/>
    <xf numFmtId="0" fontId="9" fillId="0" borderId="0" xfId="0" applyFont="1" applyAlignment="1">
      <alignment horizontal="center"/>
    </xf>
    <xf numFmtId="0" fontId="2" fillId="3" borderId="2" xfId="0" quotePrefix="1" applyFont="1" applyFill="1" applyBorder="1" applyAlignment="1">
      <alignment horizontal="center"/>
    </xf>
    <xf numFmtId="0" fontId="2" fillId="3" borderId="9" xfId="0" quotePrefix="1" applyFont="1" applyFill="1" applyBorder="1" applyAlignment="1">
      <alignment horizontal="center"/>
    </xf>
    <xf numFmtId="0" fontId="10" fillId="0" borderId="0" xfId="0" quotePrefix="1" applyFont="1" applyAlignment="1" applyProtection="1">
      <alignment horizontal="left"/>
    </xf>
    <xf numFmtId="0" fontId="2" fillId="3" borderId="18" xfId="0" quotePrefix="1" applyFont="1" applyFill="1" applyBorder="1" applyAlignment="1">
      <alignment horizontal="left"/>
    </xf>
    <xf numFmtId="0" fontId="2" fillId="0" borderId="19" xfId="0" quotePrefix="1" applyFont="1" applyBorder="1" applyAlignment="1">
      <alignment horizontal="left"/>
    </xf>
    <xf numFmtId="0" fontId="2" fillId="3" borderId="20" xfId="0" applyFont="1" applyFill="1" applyBorder="1" applyAlignment="1">
      <alignment horizontal="left"/>
    </xf>
    <xf numFmtId="0" fontId="2" fillId="3" borderId="9" xfId="0" quotePrefix="1" applyFont="1" applyFill="1" applyBorder="1" applyAlignment="1">
      <alignment horizontal="left"/>
    </xf>
    <xf numFmtId="0" fontId="2" fillId="3" borderId="18" xfId="0" quotePrefix="1" applyFont="1" applyFill="1" applyBorder="1" applyAlignment="1"/>
    <xf numFmtId="0" fontId="2" fillId="3" borderId="21" xfId="0" quotePrefix="1" applyFont="1" applyFill="1" applyBorder="1" applyAlignment="1"/>
    <xf numFmtId="0" fontId="0" fillId="0" borderId="22" xfId="0" applyBorder="1" applyAlignment="1" applyProtection="1">
      <alignment horizontal="center"/>
      <protection hidden="1"/>
    </xf>
    <xf numFmtId="4" fontId="0" fillId="0" borderId="4" xfId="0" applyNumberFormat="1" applyBorder="1" applyAlignment="1" applyProtection="1">
      <alignment horizontal="right" indent="1"/>
      <protection hidden="1"/>
    </xf>
    <xf numFmtId="4" fontId="0" fillId="0" borderId="5" xfId="0" applyNumberFormat="1" applyBorder="1" applyAlignment="1" applyProtection="1">
      <alignment horizontal="right" indent="1"/>
      <protection hidden="1"/>
    </xf>
    <xf numFmtId="4" fontId="0" fillId="0" borderId="23" xfId="0" applyNumberFormat="1" applyBorder="1" applyAlignment="1" applyProtection="1">
      <alignment horizontal="right" indent="1"/>
      <protection hidden="1"/>
    </xf>
    <xf numFmtId="0" fontId="0" fillId="0" borderId="24" xfId="0" applyBorder="1" applyAlignment="1" applyProtection="1">
      <alignment horizontal="center"/>
      <protection hidden="1"/>
    </xf>
    <xf numFmtId="4" fontId="0" fillId="0" borderId="3" xfId="0" applyNumberFormat="1" applyBorder="1" applyAlignment="1" applyProtection="1">
      <alignment horizontal="right" indent="1"/>
      <protection hidden="1"/>
    </xf>
    <xf numFmtId="4" fontId="0" fillId="0" borderId="6" xfId="0" applyNumberFormat="1" applyBorder="1" applyAlignment="1" applyProtection="1">
      <alignment horizontal="right" indent="1"/>
      <protection hidden="1"/>
    </xf>
    <xf numFmtId="4" fontId="0" fillId="0" borderId="25" xfId="0" applyNumberFormat="1" applyBorder="1" applyAlignment="1" applyProtection="1">
      <alignment horizontal="right" indent="1"/>
      <protection hidden="1"/>
    </xf>
    <xf numFmtId="0" fontId="0" fillId="0" borderId="26" xfId="0" applyBorder="1" applyAlignment="1" applyProtection="1">
      <alignment horizontal="center"/>
      <protection hidden="1"/>
    </xf>
    <xf numFmtId="4" fontId="0" fillId="0" borderId="27" xfId="0" applyNumberFormat="1" applyBorder="1" applyAlignment="1" applyProtection="1">
      <alignment horizontal="right" indent="1"/>
      <protection hidden="1"/>
    </xf>
    <xf numFmtId="4" fontId="0" fillId="0" borderId="28" xfId="0" applyNumberFormat="1" applyBorder="1" applyAlignment="1" applyProtection="1">
      <alignment horizontal="right" indent="1"/>
      <protection hidden="1"/>
    </xf>
    <xf numFmtId="0" fontId="0" fillId="0" borderId="29" xfId="0" applyBorder="1" applyProtection="1">
      <protection hidden="1"/>
    </xf>
    <xf numFmtId="0" fontId="0" fillId="0" borderId="29" xfId="0" applyBorder="1" applyAlignment="1" applyProtection="1">
      <alignment horizontal="right" indent="1"/>
      <protection hidden="1"/>
    </xf>
    <xf numFmtId="4" fontId="0" fillId="0" borderId="9" xfId="0" applyNumberFormat="1" applyBorder="1" applyAlignment="1" applyProtection="1">
      <alignment horizontal="right" indent="1"/>
      <protection hidden="1"/>
    </xf>
    <xf numFmtId="4" fontId="0" fillId="0" borderId="17" xfId="0" applyNumberFormat="1" applyBorder="1" applyAlignment="1" applyProtection="1">
      <alignment horizontal="right" indent="1"/>
      <protection hidden="1"/>
    </xf>
    <xf numFmtId="0" fontId="0" fillId="0" borderId="0" xfId="0" applyProtection="1">
      <protection hidden="1"/>
    </xf>
    <xf numFmtId="0" fontId="0" fillId="0" borderId="30" xfId="0" applyFill="1" applyBorder="1" applyAlignment="1" applyProtection="1">
      <alignment horizontal="center"/>
      <protection hidden="1"/>
    </xf>
    <xf numFmtId="4" fontId="0" fillId="0" borderId="31" xfId="0" applyNumberFormat="1" applyFill="1" applyBorder="1" applyAlignment="1" applyProtection="1">
      <alignment horizontal="right" indent="1"/>
      <protection hidden="1"/>
    </xf>
    <xf numFmtId="4" fontId="0" fillId="0" borderId="32" xfId="0" applyNumberFormat="1" applyBorder="1" applyAlignment="1" applyProtection="1">
      <alignment horizontal="right" indent="1"/>
      <protection hidden="1"/>
    </xf>
    <xf numFmtId="4" fontId="0" fillId="0" borderId="33" xfId="0" applyNumberFormat="1" applyBorder="1" applyAlignment="1" applyProtection="1">
      <alignment horizontal="right" indent="1"/>
      <protection hidden="1"/>
    </xf>
    <xf numFmtId="0" fontId="0" fillId="0" borderId="34" xfId="0" applyBorder="1" applyProtection="1">
      <protection hidden="1"/>
    </xf>
    <xf numFmtId="4" fontId="0" fillId="0" borderId="35" xfId="0" applyNumberFormat="1" applyFill="1" applyBorder="1" applyAlignment="1" applyProtection="1">
      <alignment horizontal="right" indent="1"/>
      <protection hidden="1"/>
    </xf>
    <xf numFmtId="4" fontId="0" fillId="0" borderId="36" xfId="0" applyNumberFormat="1" applyBorder="1" applyAlignment="1" applyProtection="1">
      <alignment horizontal="right" indent="1"/>
      <protection hidden="1"/>
    </xf>
    <xf numFmtId="4" fontId="2" fillId="3" borderId="33" xfId="0" applyNumberFormat="1" applyFont="1" applyFill="1" applyBorder="1" applyAlignment="1" applyProtection="1">
      <alignment horizontal="right" indent="1"/>
      <protection hidden="1"/>
    </xf>
    <xf numFmtId="166" fontId="2" fillId="3" borderId="37" xfId="2" applyNumberFormat="1" applyFont="1" applyFill="1" applyBorder="1" applyAlignment="1" applyProtection="1">
      <alignment horizontal="right" indent="1"/>
      <protection hidden="1"/>
    </xf>
    <xf numFmtId="2" fontId="0" fillId="0" borderId="37" xfId="0" applyNumberFormat="1" applyBorder="1" applyAlignment="1" applyProtection="1">
      <alignment horizontal="right" indent="1"/>
      <protection hidden="1"/>
    </xf>
    <xf numFmtId="0" fontId="0" fillId="0" borderId="0" xfId="0" applyAlignment="1" applyProtection="1">
      <alignment horizontal="right" indent="1"/>
      <protection hidden="1"/>
    </xf>
    <xf numFmtId="4" fontId="0" fillId="0" borderId="37" xfId="0" applyNumberFormat="1" applyBorder="1" applyAlignment="1" applyProtection="1">
      <alignment horizontal="right" indent="1"/>
      <protection hidden="1"/>
    </xf>
    <xf numFmtId="9" fontId="2" fillId="3" borderId="37" xfId="2" applyFont="1" applyFill="1" applyBorder="1" applyAlignment="1" applyProtection="1">
      <alignment horizontal="center"/>
      <protection hidden="1"/>
    </xf>
    <xf numFmtId="166" fontId="0" fillId="0" borderId="0" xfId="0" applyNumberFormat="1" applyAlignment="1" applyProtection="1">
      <alignment horizontal="right" indent="1"/>
      <protection hidden="1"/>
    </xf>
    <xf numFmtId="9" fontId="0" fillId="3" borderId="37" xfId="2" applyFont="1" applyFill="1" applyBorder="1" applyAlignment="1" applyProtection="1">
      <alignment horizontal="center"/>
      <protection hidden="1"/>
    </xf>
    <xf numFmtId="166" fontId="0" fillId="3" borderId="37" xfId="2" applyNumberFormat="1" applyFont="1" applyFill="1" applyBorder="1" applyAlignment="1" applyProtection="1">
      <alignment horizontal="right" indent="1"/>
      <protection hidden="1"/>
    </xf>
    <xf numFmtId="0" fontId="9" fillId="0" borderId="0" xfId="0" applyFont="1" applyAlignment="1" applyProtection="1">
      <alignment horizontal="left"/>
      <protection locked="0" hidden="1"/>
    </xf>
    <xf numFmtId="166" fontId="2" fillId="3" borderId="37" xfId="2" applyNumberFormat="1" applyFont="1" applyFill="1" applyBorder="1" applyAlignment="1" applyProtection="1">
      <alignment horizontal="right" indent="1"/>
      <protection locked="0" hidden="1"/>
    </xf>
    <xf numFmtId="165" fontId="0" fillId="0" borderId="33" xfId="0" applyNumberFormat="1" applyBorder="1" applyAlignment="1" applyProtection="1">
      <alignment horizontal="right" indent="2"/>
      <protection locked="0" hidden="1"/>
    </xf>
    <xf numFmtId="165" fontId="0" fillId="0" borderId="12" xfId="0" applyNumberFormat="1" applyBorder="1" applyAlignment="1" applyProtection="1">
      <alignment horizontal="right" indent="2"/>
      <protection locked="0" hidden="1"/>
    </xf>
    <xf numFmtId="165" fontId="0" fillId="0" borderId="11" xfId="0" applyNumberFormat="1" applyBorder="1" applyAlignment="1" applyProtection="1">
      <alignment horizontal="right" indent="2"/>
      <protection locked="0" hidden="1"/>
    </xf>
    <xf numFmtId="165" fontId="0" fillId="0" borderId="10" xfId="0" applyNumberFormat="1" applyBorder="1" applyAlignment="1" applyProtection="1">
      <alignment horizontal="right" indent="2"/>
      <protection locked="0" hidden="1"/>
    </xf>
    <xf numFmtId="0" fontId="9" fillId="0" borderId="0" xfId="0" applyFont="1" applyProtection="1">
      <protection locked="0"/>
    </xf>
    <xf numFmtId="0" fontId="7" fillId="0" borderId="23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64" fontId="7" fillId="0" borderId="38" xfId="1" applyFont="1" applyBorder="1" applyAlignment="1">
      <alignment horizontal="center"/>
    </xf>
    <xf numFmtId="164" fontId="7" fillId="0" borderId="39" xfId="1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164" fontId="7" fillId="0" borderId="45" xfId="1" applyFont="1" applyBorder="1" applyAlignment="1">
      <alignment horizontal="center"/>
    </xf>
    <xf numFmtId="164" fontId="7" fillId="0" borderId="27" xfId="1" applyFont="1" applyBorder="1" applyAlignment="1">
      <alignment horizontal="center"/>
    </xf>
    <xf numFmtId="164" fontId="7" fillId="0" borderId="46" xfId="1" applyFont="1" applyBorder="1" applyAlignment="1">
      <alignment horizontal="center"/>
    </xf>
    <xf numFmtId="0" fontId="11" fillId="5" borderId="40" xfId="0" quotePrefix="1" applyFont="1" applyFill="1" applyBorder="1" applyAlignment="1">
      <alignment horizontal="left" vertical="center" wrapText="1"/>
    </xf>
    <xf numFmtId="0" fontId="11" fillId="5" borderId="41" xfId="0" applyFont="1" applyFill="1" applyBorder="1" applyAlignment="1">
      <alignment horizontal="left" vertical="center"/>
    </xf>
    <xf numFmtId="0" fontId="11" fillId="5" borderId="42" xfId="0" applyFont="1" applyFill="1" applyBorder="1" applyAlignment="1">
      <alignment horizontal="left" vertical="center"/>
    </xf>
    <xf numFmtId="0" fontId="11" fillId="5" borderId="42" xfId="0" quotePrefix="1" applyFont="1" applyFill="1" applyBorder="1" applyAlignment="1">
      <alignment horizontal="left" vertical="center"/>
    </xf>
    <xf numFmtId="0" fontId="11" fillId="5" borderId="43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right" indent="3"/>
    </xf>
    <xf numFmtId="0" fontId="12" fillId="0" borderId="19" xfId="0" applyFont="1" applyBorder="1" applyAlignment="1">
      <alignment horizontal="right" indent="3"/>
    </xf>
    <xf numFmtId="0" fontId="12" fillId="6" borderId="19" xfId="0" applyFont="1" applyFill="1" applyBorder="1" applyAlignment="1">
      <alignment horizontal="right" indent="3"/>
    </xf>
    <xf numFmtId="0" fontId="5" fillId="0" borderId="0" xfId="0" applyFont="1"/>
    <xf numFmtId="0" fontId="6" fillId="3" borderId="18" xfId="0" applyFont="1" applyFill="1" applyBorder="1" applyAlignment="1">
      <alignment horizontal="left"/>
    </xf>
    <xf numFmtId="0" fontId="6" fillId="3" borderId="21" xfId="0" applyFont="1" applyFill="1" applyBorder="1" applyAlignment="1">
      <alignment horizontal="left"/>
    </xf>
    <xf numFmtId="0" fontId="6" fillId="3" borderId="33" xfId="0" applyFont="1" applyFill="1" applyBorder="1" applyAlignment="1">
      <alignment horizontal="left"/>
    </xf>
    <xf numFmtId="0" fontId="2" fillId="3" borderId="18" xfId="0" quotePrefix="1" applyFont="1" applyFill="1" applyBorder="1" applyAlignment="1">
      <alignment horizontal="left"/>
    </xf>
    <xf numFmtId="0" fontId="2" fillId="3" borderId="21" xfId="0" quotePrefix="1" applyFont="1" applyFill="1" applyBorder="1" applyAlignment="1">
      <alignment horizontal="left"/>
    </xf>
    <xf numFmtId="0" fontId="2" fillId="3" borderId="33" xfId="0" quotePrefix="1" applyFont="1" applyFill="1" applyBorder="1" applyAlignment="1">
      <alignment horizontal="left"/>
    </xf>
    <xf numFmtId="0" fontId="6" fillId="3" borderId="18" xfId="0" quotePrefix="1" applyFont="1" applyFill="1" applyBorder="1" applyAlignment="1">
      <alignment horizontal="left"/>
    </xf>
    <xf numFmtId="0" fontId="6" fillId="3" borderId="21" xfId="0" quotePrefix="1" applyFont="1" applyFill="1" applyBorder="1" applyAlignment="1">
      <alignment horizontal="left"/>
    </xf>
    <xf numFmtId="0" fontId="6" fillId="3" borderId="33" xfId="0" quotePrefix="1" applyFont="1" applyFill="1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2" fillId="3" borderId="33" xfId="0" applyFont="1" applyFill="1" applyBorder="1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3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3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left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indexed="13"/>
        </patternFill>
      </fill>
      <border>
        <top style="thin">
          <color indexed="10"/>
        </top>
      </border>
    </dxf>
    <dxf>
      <font>
        <b val="0"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EEBCE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DFBF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9933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Análisis de Costos - Punto de Equilibrio</a:t>
            </a:r>
          </a:p>
        </c:rich>
      </c:tx>
      <c:layout>
        <c:manualLayout>
          <c:xMode val="edge"/>
          <c:yMode val="edge"/>
          <c:x val="0.25397674289049876"/>
          <c:y val="3.1675324973032652E-2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5324607274891"/>
          <c:y val="0.17195176413932009"/>
          <c:w val="0.88098182690141769"/>
          <c:h val="0.69685714940671828"/>
        </c:manualLayout>
      </c:layout>
      <c:lineChart>
        <c:grouping val="standard"/>
        <c:varyColors val="0"/>
        <c:ser>
          <c:idx val="2"/>
          <c:order val="0"/>
          <c:tx>
            <c:strRef>
              <c:f>Análisis!$P$31</c:f>
              <c:strCache>
                <c:ptCount val="1"/>
                <c:pt idx="0">
                  <c:v>-8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Análisis!$B$19:$B$39</c:f>
              <c:numCache>
                <c:formatCode>General</c:formatCode>
                <c:ptCount val="2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Análisis!$P$33:$P$52</c:f>
              <c:numCache>
                <c:formatCode>General</c:formatCode>
                <c:ptCount val="20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8-4D74-BE23-082E36871D8B}"/>
            </c:ext>
          </c:extLst>
        </c:ser>
        <c:ser>
          <c:idx val="3"/>
          <c:order val="1"/>
          <c:tx>
            <c:strRef>
              <c:f>Análisis!$N$14</c:f>
              <c:strCache>
                <c:ptCount val="1"/>
                <c:pt idx="0">
                  <c:v>Ingreso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val>
            <c:numRef>
              <c:f>Análisis!$N$16:$N$35</c:f>
              <c:numCache>
                <c:formatCode>General</c:formatCode>
                <c:ptCount val="20"/>
                <c:pt idx="0">
                  <c:v>0</c:v>
                </c:pt>
                <c:pt idx="1">
                  <c:v>2000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8-4D74-BE23-082E36871D8B}"/>
            </c:ext>
          </c:extLst>
        </c:ser>
        <c:ser>
          <c:idx val="4"/>
          <c:order val="2"/>
          <c:tx>
            <c:strRef>
              <c:f>Análisis!$O$14</c:f>
              <c:strCache>
                <c:ptCount val="1"/>
                <c:pt idx="0">
                  <c:v>Resultado</c:v>
                </c:pt>
              </c:strCache>
            </c:strRef>
          </c:tx>
          <c:spPr>
            <a:ln w="38100">
              <a:solidFill>
                <a:srgbClr val="FFFF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Análisis!$B$19:$B$39</c:f>
              <c:numCache>
                <c:formatCode>General</c:formatCode>
                <c:ptCount val="2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Análisis!$O$16:$O$35</c:f>
              <c:numCache>
                <c:formatCode>General</c:formatCode>
                <c:ptCount val="20"/>
                <c:pt idx="0">
                  <c:v>-3500</c:v>
                </c:pt>
                <c:pt idx="1">
                  <c:v>-2760</c:v>
                </c:pt>
                <c:pt idx="2">
                  <c:v>-1280</c:v>
                </c:pt>
                <c:pt idx="3">
                  <c:v>-540</c:v>
                </c:pt>
                <c:pt idx="4">
                  <c:v>200</c:v>
                </c:pt>
                <c:pt idx="5">
                  <c:v>940</c:v>
                </c:pt>
                <c:pt idx="6">
                  <c:v>1680</c:v>
                </c:pt>
                <c:pt idx="7">
                  <c:v>2420</c:v>
                </c:pt>
                <c:pt idx="8">
                  <c:v>3160</c:v>
                </c:pt>
                <c:pt idx="9">
                  <c:v>3900</c:v>
                </c:pt>
                <c:pt idx="10">
                  <c:v>4640</c:v>
                </c:pt>
                <c:pt idx="11">
                  <c:v>5380</c:v>
                </c:pt>
                <c:pt idx="12">
                  <c:v>6120</c:v>
                </c:pt>
                <c:pt idx="13">
                  <c:v>6860</c:v>
                </c:pt>
                <c:pt idx="14">
                  <c:v>7600</c:v>
                </c:pt>
                <c:pt idx="15">
                  <c:v>8340</c:v>
                </c:pt>
                <c:pt idx="16">
                  <c:v>9080</c:v>
                </c:pt>
                <c:pt idx="17">
                  <c:v>9820</c:v>
                </c:pt>
                <c:pt idx="18">
                  <c:v>10560</c:v>
                </c:pt>
                <c:pt idx="19">
                  <c:v>11300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8-4D74-BE23-082E36871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0048368"/>
        <c:axId val="-1870052176"/>
      </c:lineChart>
      <c:catAx>
        <c:axId val="-187004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50" b="1" i="0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Unidades</a:t>
                </a:r>
              </a:p>
            </c:rich>
          </c:tx>
          <c:layout>
            <c:manualLayout>
              <c:xMode val="edge"/>
              <c:yMode val="edge"/>
              <c:x val="0.83336118760944911"/>
              <c:y val="0.89595919209435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8700521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87005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Importes</a:t>
                </a:r>
              </a:p>
            </c:rich>
          </c:tx>
          <c:layout>
            <c:manualLayout>
              <c:xMode val="edge"/>
              <c:yMode val="edge"/>
              <c:x val="2.6455910717760291E-2"/>
              <c:y val="6.3350649946065304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9933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870048368"/>
        <c:crosses val="autoZero"/>
        <c:crossBetween val="between"/>
      </c:valAx>
      <c:spPr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4392683933088378E-2"/>
          <c:y val="0.900484238519071"/>
          <c:w val="0.51324466792454959"/>
          <c:h val="7.2400742795503195E-2"/>
        </c:manualLayout>
      </c:layout>
      <c:overlay val="0"/>
      <c:spPr>
        <a:solidFill>
          <a:srgbClr val="FEEBCE"/>
        </a:solidFill>
        <a:ln w="3175">
          <a:solidFill>
            <a:srgbClr val="9933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4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3"/>
      <a:srcRect/>
      <a:tile tx="0" ty="0" sx="100000" sy="100000" flip="none" algn="tl"/>
    </a:blip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9933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Análisis de Costos - Punto de Equilibrio</a:t>
            </a:r>
          </a:p>
        </c:rich>
      </c:tx>
      <c:layout>
        <c:manualLayout>
          <c:xMode val="edge"/>
          <c:yMode val="edge"/>
          <c:x val="0.24559977448558368"/>
          <c:y val="3.3079962708836112E-2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50189334173607E-2"/>
          <c:y val="0.17303365109237348"/>
          <c:w val="0.88919713224011321"/>
          <c:h val="0.70231305443375125"/>
        </c:manualLayout>
      </c:layout>
      <c:lineChart>
        <c:grouping val="standard"/>
        <c:varyColors val="0"/>
        <c:ser>
          <c:idx val="1"/>
          <c:order val="0"/>
          <c:tx>
            <c:strRef>
              <c:f>Análisis!$P$31</c:f>
              <c:strCache>
                <c:ptCount val="1"/>
                <c:pt idx="0">
                  <c:v>-8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numRef>
              <c:f>Análisis!$B$19:$B$39</c:f>
              <c:numCache>
                <c:formatCode>General</c:formatCode>
                <c:ptCount val="2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Análisis!$P$33:$P$52</c:f>
              <c:numCache>
                <c:formatCode>General</c:formatCode>
                <c:ptCount val="20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6-450B-82A8-3400A6BE0DE5}"/>
            </c:ext>
          </c:extLst>
        </c:ser>
        <c:ser>
          <c:idx val="2"/>
          <c:order val="1"/>
          <c:tx>
            <c:strRef>
              <c:f>Análisis!$N$14</c:f>
              <c:strCache>
                <c:ptCount val="1"/>
                <c:pt idx="0">
                  <c:v>Ingreso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Análisis!$B$19:$B$39</c:f>
              <c:numCache>
                <c:formatCode>General</c:formatCode>
                <c:ptCount val="2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Análisis!$N$16:$N$35</c:f>
              <c:numCache>
                <c:formatCode>General</c:formatCode>
                <c:ptCount val="20"/>
                <c:pt idx="0">
                  <c:v>0</c:v>
                </c:pt>
                <c:pt idx="1">
                  <c:v>2000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6-450B-82A8-3400A6BE0DE5}"/>
            </c:ext>
          </c:extLst>
        </c:ser>
        <c:ser>
          <c:idx val="4"/>
          <c:order val="2"/>
          <c:tx>
            <c:strRef>
              <c:f>Análisis!$O$14</c:f>
              <c:strCache>
                <c:ptCount val="1"/>
                <c:pt idx="0">
                  <c:v>Resultado</c:v>
                </c:pt>
              </c:strCache>
            </c:strRef>
          </c:tx>
          <c:spPr>
            <a:ln w="38100">
              <a:solidFill>
                <a:srgbClr val="FFFFFF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8080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Análisis!$B$19:$B$39</c:f>
              <c:numCache>
                <c:formatCode>General</c:formatCode>
                <c:ptCount val="2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Análisis!$O$16:$O$35</c:f>
              <c:numCache>
                <c:formatCode>General</c:formatCode>
                <c:ptCount val="20"/>
                <c:pt idx="0">
                  <c:v>-3500</c:v>
                </c:pt>
                <c:pt idx="1">
                  <c:v>-2760</c:v>
                </c:pt>
                <c:pt idx="2">
                  <c:v>-1280</c:v>
                </c:pt>
                <c:pt idx="3">
                  <c:v>-540</c:v>
                </c:pt>
                <c:pt idx="4">
                  <c:v>200</c:v>
                </c:pt>
                <c:pt idx="5">
                  <c:v>940</c:v>
                </c:pt>
                <c:pt idx="6">
                  <c:v>1680</c:v>
                </c:pt>
                <c:pt idx="7">
                  <c:v>2420</c:v>
                </c:pt>
                <c:pt idx="8">
                  <c:v>3160</c:v>
                </c:pt>
                <c:pt idx="9">
                  <c:v>3900</c:v>
                </c:pt>
                <c:pt idx="10">
                  <c:v>4640</c:v>
                </c:pt>
                <c:pt idx="11">
                  <c:v>5380</c:v>
                </c:pt>
                <c:pt idx="12">
                  <c:v>6120</c:v>
                </c:pt>
                <c:pt idx="13">
                  <c:v>6860</c:v>
                </c:pt>
                <c:pt idx="14">
                  <c:v>7600</c:v>
                </c:pt>
                <c:pt idx="15">
                  <c:v>8340</c:v>
                </c:pt>
                <c:pt idx="16">
                  <c:v>9080</c:v>
                </c:pt>
                <c:pt idx="17">
                  <c:v>9820</c:v>
                </c:pt>
                <c:pt idx="18">
                  <c:v>10560</c:v>
                </c:pt>
                <c:pt idx="19">
                  <c:v>11300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6-450B-82A8-3400A6BE0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0051088"/>
        <c:axId val="-1870050000"/>
      </c:lineChart>
      <c:catAx>
        <c:axId val="-187005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Unidades</a:t>
                </a:r>
              </a:p>
            </c:rich>
          </c:tx>
          <c:layout>
            <c:manualLayout>
              <c:xMode val="edge"/>
              <c:yMode val="edge"/>
              <c:x val="0.86652638382605929"/>
              <c:y val="0.8931589931385749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87005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005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200" b="1" i="1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Importes ($)</a:t>
                </a:r>
              </a:p>
            </c:rich>
          </c:tx>
          <c:layout>
            <c:manualLayout>
              <c:xMode val="edge"/>
              <c:yMode val="edge"/>
              <c:x val="6.297430115014966E-3"/>
              <c:y val="6.3615312901607907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1" u="none" strike="noStrike" baseline="0">
                <a:solidFill>
                  <a:srgbClr val="9933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870051088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EEBCE" mc:Ignorable="a14" a14:legacySpreadsheetColorIndex="13"/>
            </a:gs>
            <a:gs pos="100000">
              <a:srgbClr xmlns:mc="http://schemas.openxmlformats.org/markup-compatibility/2006" xmlns:a14="http://schemas.microsoft.com/office/drawing/2010/main" val="993300" mc:Ignorable="a14" a14:legacySpreadsheetColorIndex="60"/>
            </a:gs>
          </a:gsLst>
          <a:path path="rect">
            <a:fillToRect l="50000" t="50000" r="50000" b="50000"/>
          </a:path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01836786324245"/>
          <c:y val="0.92623895584741101"/>
          <c:w val="0.36776991871687403"/>
          <c:h val="5.5981475353414953E-2"/>
        </c:manualLayout>
      </c:layout>
      <c:overlay val="0"/>
      <c:spPr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25400">
          <a:noFill/>
        </a:ln>
      </c:spPr>
      <c:txPr>
        <a:bodyPr/>
        <a:lstStyle/>
        <a:p>
          <a:pPr>
            <a:defRPr sz="920" b="1" i="1" u="none" strike="noStrike" baseline="0">
              <a:solidFill>
                <a:srgbClr val="9933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3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 orientation="landscape" horizontalDpi="300" verticalDpi="300"/>
  </c:printSettings>
  <c:userShapes r:id="rId4"/>
</c:chartSpace>
</file>

<file path=xl/ctrlProps/ctrlProp1.xml><?xml version="1.0" encoding="utf-8"?>
<formControlPr xmlns="http://schemas.microsoft.com/office/spreadsheetml/2009/9/main" objectType="Spin" dx="20" fmlaLink="#REF!" max="100" page="10" val="10"/>
</file>

<file path=xl/ctrlProps/ctrlProp10.xml><?xml version="1.0" encoding="utf-8"?>
<formControlPr xmlns="http://schemas.microsoft.com/office/spreadsheetml/2009/9/main" objectType="Spin" dx="20" fmlaLink="$G$8" max="100" page="10" val="10"/>
</file>

<file path=xl/ctrlProps/ctrlProp11.xml><?xml version="1.0" encoding="utf-8"?>
<formControlPr xmlns="http://schemas.microsoft.com/office/spreadsheetml/2009/9/main" objectType="Spin" dx="20" fmlaLink="$G$9" max="100" page="10" val="0"/>
</file>

<file path=xl/ctrlProps/ctrlProp12.xml><?xml version="1.0" encoding="utf-8"?>
<formControlPr xmlns="http://schemas.microsoft.com/office/spreadsheetml/2009/9/main" objectType="Spin" dx="20" fmlaLink="$G$10" max="100" page="10" val="3"/>
</file>

<file path=xl/ctrlProps/ctrlProp13.xml><?xml version="1.0" encoding="utf-8"?>
<formControlPr xmlns="http://schemas.microsoft.com/office/spreadsheetml/2009/9/main" objectType="Spin" dx="20" fmlaLink="$G$13" max="100" page="10" val="6"/>
</file>

<file path=xl/ctrlProps/ctrlProp14.xml><?xml version="1.0" encoding="utf-8"?>
<formControlPr xmlns="http://schemas.microsoft.com/office/spreadsheetml/2009/9/main" objectType="Spin" dx="20" fmlaLink="$F$18" max="100" page="10" val="52"/>
</file>

<file path=xl/ctrlProps/ctrlProp15.xml><?xml version="1.0" encoding="utf-8"?>
<formControlPr xmlns="http://schemas.microsoft.com/office/spreadsheetml/2009/9/main" objectType="Spin" dx="15" fmlaLink="$F$3" inc="100" max="30000" min="100" page="10" val="700"/>
</file>

<file path=xl/ctrlProps/ctrlProp16.xml><?xml version="1.0" encoding="utf-8"?>
<formControlPr xmlns="http://schemas.microsoft.com/office/spreadsheetml/2009/9/main" objectType="Spin" dx="15" fmlaLink="$F$5" max="100" page="10" val="20"/>
</file>

<file path=xl/ctrlProps/ctrlProp17.xml><?xml version="1.0" encoding="utf-8"?>
<formControlPr xmlns="http://schemas.microsoft.com/office/spreadsheetml/2009/9/main" objectType="Spin" dx="15" fmlaLink="$F$7" inc="10" max="10000" page="10" val="630"/>
</file>

<file path=xl/ctrlProps/ctrlProp18.xml><?xml version="1.0" encoding="utf-8"?>
<formControlPr xmlns="http://schemas.microsoft.com/office/spreadsheetml/2009/9/main" objectType="Spin" dx="15" fmlaLink="$F$11" inc="5" max="20000" page="10" val="100"/>
</file>

<file path=xl/ctrlProps/ctrlProp19.xml><?xml version="1.0" encoding="utf-8"?>
<formControlPr xmlns="http://schemas.microsoft.com/office/spreadsheetml/2009/9/main" objectType="Drop" dropStyle="combo" dx="22" fmlaLink="$E$13" fmlaRange="$M$2:$M$4" sel="1" val="0"/>
</file>

<file path=xl/ctrlProps/ctrlProp2.xml><?xml version="1.0" encoding="utf-8"?>
<formControlPr xmlns="http://schemas.microsoft.com/office/spreadsheetml/2009/9/main" objectType="Spin" dx="20" fmlaLink="#REF!" max="100" page="10" val="2"/>
</file>

<file path=xl/ctrlProps/ctrlProp20.xml><?xml version="1.0" encoding="utf-8"?>
<formControlPr xmlns="http://schemas.microsoft.com/office/spreadsheetml/2009/9/main" objectType="Drop" dropStyle="combo" dx="22" fmlaLink="$E$9" fmlaRange="$M$8:$M$9" sel="1" val="0"/>
</file>

<file path=xl/ctrlProps/ctrlProp3.xml><?xml version="1.0" encoding="utf-8"?>
<formControlPr xmlns="http://schemas.microsoft.com/office/spreadsheetml/2009/9/main" objectType="Spin" dx="20" fmlaLink="#REF!" max="100" page="10" val="10"/>
</file>

<file path=xl/ctrlProps/ctrlProp4.xml><?xml version="1.0" encoding="utf-8"?>
<formControlPr xmlns="http://schemas.microsoft.com/office/spreadsheetml/2009/9/main" objectType="Spin" dx="20" fmlaLink="#REF!" max="100" page="10" val="0"/>
</file>

<file path=xl/ctrlProps/ctrlProp5.xml><?xml version="1.0" encoding="utf-8"?>
<formControlPr xmlns="http://schemas.microsoft.com/office/spreadsheetml/2009/9/main" objectType="Spin" dx="20" fmlaLink="#REF!" max="100" page="10" val="3"/>
</file>

<file path=xl/ctrlProps/ctrlProp6.xml><?xml version="1.0" encoding="utf-8"?>
<formControlPr xmlns="http://schemas.microsoft.com/office/spreadsheetml/2009/9/main" objectType="Spin" dx="20" fmlaLink="$G$12" max="100" page="10" val="10"/>
</file>

<file path=xl/ctrlProps/ctrlProp7.xml><?xml version="1.0" encoding="utf-8"?>
<formControlPr xmlns="http://schemas.microsoft.com/office/spreadsheetml/2009/9/main" objectType="Spin" dx="20" fmlaLink="$E$19" max="100" page="10" val="50"/>
</file>

<file path=xl/ctrlProps/ctrlProp8.xml><?xml version="1.0" encoding="utf-8"?>
<formControlPr xmlns="http://schemas.microsoft.com/office/spreadsheetml/2009/9/main" objectType="Spin" dx="20" fmlaLink="$G$6" max="100" page="10" val="10"/>
</file>

<file path=xl/ctrlProps/ctrlProp9.xml><?xml version="1.0" encoding="utf-8"?>
<formControlPr xmlns="http://schemas.microsoft.com/office/spreadsheetml/2009/9/main" objectType="Spin" dx="20" fmlaLink="$G$7" max="100" page="10" val="4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5</xdr:row>
          <xdr:rowOff>9525</xdr:rowOff>
        </xdr:from>
        <xdr:to>
          <xdr:col>6</xdr:col>
          <xdr:colOff>704850</xdr:colOff>
          <xdr:row>5</xdr:row>
          <xdr:rowOff>152400</xdr:rowOff>
        </xdr:to>
        <xdr:sp macro="" textlink="">
          <xdr:nvSpPr>
            <xdr:cNvPr id="117761" name="Spinner 1" hidden="1">
              <a:extLst>
                <a:ext uri="{63B3BB69-23CF-44E3-9099-C40C66FF867C}">
                  <a14:compatExt spid="_x0000_s117761"/>
                </a:ext>
                <a:ext uri="{FF2B5EF4-FFF2-40B4-BE49-F238E27FC236}">
                  <a16:creationId xmlns:a16="http://schemas.microsoft.com/office/drawing/2014/main" id="{00000000-0008-0000-0000-000001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6</xdr:row>
          <xdr:rowOff>9525</xdr:rowOff>
        </xdr:from>
        <xdr:to>
          <xdr:col>6</xdr:col>
          <xdr:colOff>704850</xdr:colOff>
          <xdr:row>6</xdr:row>
          <xdr:rowOff>152400</xdr:rowOff>
        </xdr:to>
        <xdr:sp macro="" textlink="">
          <xdr:nvSpPr>
            <xdr:cNvPr id="117762" name="Spinner 2" hidden="1">
              <a:extLst>
                <a:ext uri="{63B3BB69-23CF-44E3-9099-C40C66FF867C}">
                  <a14:compatExt spid="_x0000_s117762"/>
                </a:ext>
                <a:ext uri="{FF2B5EF4-FFF2-40B4-BE49-F238E27FC236}">
                  <a16:creationId xmlns:a16="http://schemas.microsoft.com/office/drawing/2014/main" id="{00000000-0008-0000-0000-000002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7</xdr:row>
          <xdr:rowOff>9525</xdr:rowOff>
        </xdr:from>
        <xdr:to>
          <xdr:col>6</xdr:col>
          <xdr:colOff>704850</xdr:colOff>
          <xdr:row>7</xdr:row>
          <xdr:rowOff>152400</xdr:rowOff>
        </xdr:to>
        <xdr:sp macro="" textlink="">
          <xdr:nvSpPr>
            <xdr:cNvPr id="117763" name="Spinner 3" hidden="1">
              <a:extLst>
                <a:ext uri="{63B3BB69-23CF-44E3-9099-C40C66FF867C}">
                  <a14:compatExt spid="_x0000_s117763"/>
                </a:ext>
                <a:ext uri="{FF2B5EF4-FFF2-40B4-BE49-F238E27FC236}">
                  <a16:creationId xmlns:a16="http://schemas.microsoft.com/office/drawing/2014/main" id="{00000000-0008-0000-0000-000003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8</xdr:row>
          <xdr:rowOff>9525</xdr:rowOff>
        </xdr:from>
        <xdr:to>
          <xdr:col>6</xdr:col>
          <xdr:colOff>704850</xdr:colOff>
          <xdr:row>8</xdr:row>
          <xdr:rowOff>152400</xdr:rowOff>
        </xdr:to>
        <xdr:sp macro="" textlink="">
          <xdr:nvSpPr>
            <xdr:cNvPr id="117764" name="Spinner 4" hidden="1">
              <a:extLst>
                <a:ext uri="{63B3BB69-23CF-44E3-9099-C40C66FF867C}">
                  <a14:compatExt spid="_x0000_s117764"/>
                </a:ext>
                <a:ext uri="{FF2B5EF4-FFF2-40B4-BE49-F238E27FC236}">
                  <a16:creationId xmlns:a16="http://schemas.microsoft.com/office/drawing/2014/main" id="{00000000-0008-0000-0000-000004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9</xdr:row>
          <xdr:rowOff>9525</xdr:rowOff>
        </xdr:from>
        <xdr:to>
          <xdr:col>6</xdr:col>
          <xdr:colOff>704850</xdr:colOff>
          <xdr:row>9</xdr:row>
          <xdr:rowOff>152400</xdr:rowOff>
        </xdr:to>
        <xdr:sp macro="" textlink="">
          <xdr:nvSpPr>
            <xdr:cNvPr id="117765" name="Spinner 5" hidden="1">
              <a:extLst>
                <a:ext uri="{63B3BB69-23CF-44E3-9099-C40C66FF867C}">
                  <a14:compatExt spid="_x0000_s117765"/>
                </a:ext>
                <a:ext uri="{FF2B5EF4-FFF2-40B4-BE49-F238E27FC236}">
                  <a16:creationId xmlns:a16="http://schemas.microsoft.com/office/drawing/2014/main" id="{00000000-0008-0000-0000-000005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11</xdr:row>
          <xdr:rowOff>9525</xdr:rowOff>
        </xdr:from>
        <xdr:to>
          <xdr:col>6</xdr:col>
          <xdr:colOff>704850</xdr:colOff>
          <xdr:row>11</xdr:row>
          <xdr:rowOff>152400</xdr:rowOff>
        </xdr:to>
        <xdr:sp macro="" textlink="">
          <xdr:nvSpPr>
            <xdr:cNvPr id="117767" name="Spinner 7" hidden="1">
              <a:extLst>
                <a:ext uri="{63B3BB69-23CF-44E3-9099-C40C66FF867C}">
                  <a14:compatExt spid="_x0000_s117767"/>
                </a:ext>
                <a:ext uri="{FF2B5EF4-FFF2-40B4-BE49-F238E27FC236}">
                  <a16:creationId xmlns:a16="http://schemas.microsoft.com/office/drawing/2014/main" id="{00000000-0008-0000-0000-000007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18</xdr:row>
          <xdr:rowOff>0</xdr:rowOff>
        </xdr:from>
        <xdr:to>
          <xdr:col>4</xdr:col>
          <xdr:colOff>180975</xdr:colOff>
          <xdr:row>18</xdr:row>
          <xdr:rowOff>161925</xdr:rowOff>
        </xdr:to>
        <xdr:sp macro="" textlink="">
          <xdr:nvSpPr>
            <xdr:cNvPr id="117768" name="Spinner 8" hidden="1">
              <a:extLst>
                <a:ext uri="{63B3BB69-23CF-44E3-9099-C40C66FF867C}">
                  <a14:compatExt spid="_x0000_s117768"/>
                </a:ext>
                <a:ext uri="{FF2B5EF4-FFF2-40B4-BE49-F238E27FC236}">
                  <a16:creationId xmlns:a16="http://schemas.microsoft.com/office/drawing/2014/main" id="{00000000-0008-0000-0000-000008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5</xdr:row>
          <xdr:rowOff>9525</xdr:rowOff>
        </xdr:from>
        <xdr:to>
          <xdr:col>6</xdr:col>
          <xdr:colOff>704850</xdr:colOff>
          <xdr:row>5</xdr:row>
          <xdr:rowOff>152400</xdr:rowOff>
        </xdr:to>
        <xdr:sp macro="" textlink="">
          <xdr:nvSpPr>
            <xdr:cNvPr id="117769" name="Spinner 9" hidden="1">
              <a:extLst>
                <a:ext uri="{63B3BB69-23CF-44E3-9099-C40C66FF867C}">
                  <a14:compatExt spid="_x0000_s117769"/>
                </a:ext>
                <a:ext uri="{FF2B5EF4-FFF2-40B4-BE49-F238E27FC236}">
                  <a16:creationId xmlns:a16="http://schemas.microsoft.com/office/drawing/2014/main" id="{00000000-0008-0000-0000-000009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6</xdr:row>
          <xdr:rowOff>9525</xdr:rowOff>
        </xdr:from>
        <xdr:to>
          <xdr:col>6</xdr:col>
          <xdr:colOff>704850</xdr:colOff>
          <xdr:row>6</xdr:row>
          <xdr:rowOff>152400</xdr:rowOff>
        </xdr:to>
        <xdr:sp macro="" textlink="">
          <xdr:nvSpPr>
            <xdr:cNvPr id="117770" name="Spinner 10" hidden="1">
              <a:extLst>
                <a:ext uri="{63B3BB69-23CF-44E3-9099-C40C66FF867C}">
                  <a14:compatExt spid="_x0000_s117770"/>
                </a:ext>
                <a:ext uri="{FF2B5EF4-FFF2-40B4-BE49-F238E27FC236}">
                  <a16:creationId xmlns:a16="http://schemas.microsoft.com/office/drawing/2014/main" id="{00000000-0008-0000-0000-00000A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7</xdr:row>
          <xdr:rowOff>9525</xdr:rowOff>
        </xdr:from>
        <xdr:to>
          <xdr:col>6</xdr:col>
          <xdr:colOff>704850</xdr:colOff>
          <xdr:row>7</xdr:row>
          <xdr:rowOff>152400</xdr:rowOff>
        </xdr:to>
        <xdr:sp macro="" textlink="">
          <xdr:nvSpPr>
            <xdr:cNvPr id="117771" name="Spinner 11" hidden="1">
              <a:extLst>
                <a:ext uri="{63B3BB69-23CF-44E3-9099-C40C66FF867C}">
                  <a14:compatExt spid="_x0000_s117771"/>
                </a:ext>
                <a:ext uri="{FF2B5EF4-FFF2-40B4-BE49-F238E27FC236}">
                  <a16:creationId xmlns:a16="http://schemas.microsoft.com/office/drawing/2014/main" id="{00000000-0008-0000-0000-00000B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8</xdr:row>
          <xdr:rowOff>9525</xdr:rowOff>
        </xdr:from>
        <xdr:to>
          <xdr:col>6</xdr:col>
          <xdr:colOff>704850</xdr:colOff>
          <xdr:row>8</xdr:row>
          <xdr:rowOff>152400</xdr:rowOff>
        </xdr:to>
        <xdr:sp macro="" textlink="">
          <xdr:nvSpPr>
            <xdr:cNvPr id="117772" name="Spinner 12" hidden="1">
              <a:extLst>
                <a:ext uri="{63B3BB69-23CF-44E3-9099-C40C66FF867C}">
                  <a14:compatExt spid="_x0000_s117772"/>
                </a:ext>
                <a:ext uri="{FF2B5EF4-FFF2-40B4-BE49-F238E27FC236}">
                  <a16:creationId xmlns:a16="http://schemas.microsoft.com/office/drawing/2014/main" id="{00000000-0008-0000-0000-00000C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9</xdr:row>
          <xdr:rowOff>9525</xdr:rowOff>
        </xdr:from>
        <xdr:to>
          <xdr:col>6</xdr:col>
          <xdr:colOff>704850</xdr:colOff>
          <xdr:row>9</xdr:row>
          <xdr:rowOff>152400</xdr:rowOff>
        </xdr:to>
        <xdr:sp macro="" textlink="">
          <xdr:nvSpPr>
            <xdr:cNvPr id="117773" name="Spinner 13" hidden="1">
              <a:extLst>
                <a:ext uri="{63B3BB69-23CF-44E3-9099-C40C66FF867C}">
                  <a14:compatExt spid="_x0000_s117773"/>
                </a:ext>
                <a:ext uri="{FF2B5EF4-FFF2-40B4-BE49-F238E27FC236}">
                  <a16:creationId xmlns:a16="http://schemas.microsoft.com/office/drawing/2014/main" id="{00000000-0008-0000-0000-00000D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12</xdr:row>
          <xdr:rowOff>19050</xdr:rowOff>
        </xdr:from>
        <xdr:to>
          <xdr:col>6</xdr:col>
          <xdr:colOff>704850</xdr:colOff>
          <xdr:row>12</xdr:row>
          <xdr:rowOff>161925</xdr:rowOff>
        </xdr:to>
        <xdr:sp macro="" textlink="">
          <xdr:nvSpPr>
            <xdr:cNvPr id="117775" name="Spinner 15" hidden="1">
              <a:extLst>
                <a:ext uri="{63B3BB69-23CF-44E3-9099-C40C66FF867C}">
                  <a14:compatExt spid="_x0000_s117775"/>
                </a:ext>
                <a:ext uri="{FF2B5EF4-FFF2-40B4-BE49-F238E27FC236}">
                  <a16:creationId xmlns:a16="http://schemas.microsoft.com/office/drawing/2014/main" id="{00000000-0008-0000-0000-00000F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18</xdr:row>
          <xdr:rowOff>0</xdr:rowOff>
        </xdr:from>
        <xdr:to>
          <xdr:col>6</xdr:col>
          <xdr:colOff>171450</xdr:colOff>
          <xdr:row>18</xdr:row>
          <xdr:rowOff>161925</xdr:rowOff>
        </xdr:to>
        <xdr:sp macro="" textlink="">
          <xdr:nvSpPr>
            <xdr:cNvPr id="117776" name="Spinner 16" hidden="1">
              <a:extLst>
                <a:ext uri="{63B3BB69-23CF-44E3-9099-C40C66FF867C}">
                  <a14:compatExt spid="_x0000_s117776"/>
                </a:ext>
                <a:ext uri="{FF2B5EF4-FFF2-40B4-BE49-F238E27FC236}">
                  <a16:creationId xmlns:a16="http://schemas.microsoft.com/office/drawing/2014/main" id="{00000000-0008-0000-0000-000010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447675</xdr:colOff>
      <xdr:row>3</xdr:row>
      <xdr:rowOff>19050</xdr:rowOff>
    </xdr:from>
    <xdr:to>
      <xdr:col>9</xdr:col>
      <xdr:colOff>552450</xdr:colOff>
      <xdr:row>7</xdr:row>
      <xdr:rowOff>19050</xdr:rowOff>
    </xdr:to>
    <xdr:sp macro="" textlink="">
      <xdr:nvSpPr>
        <xdr:cNvPr id="117779" name="AutoShape 19">
          <a:extLst>
            <a:ext uri="{FF2B5EF4-FFF2-40B4-BE49-F238E27FC236}">
              <a16:creationId xmlns:a16="http://schemas.microsoft.com/office/drawing/2014/main" id="{00000000-0008-0000-0000-000013CC0100}"/>
            </a:ext>
          </a:extLst>
        </xdr:cNvPr>
        <xdr:cNvSpPr>
          <a:spLocks/>
        </xdr:cNvSpPr>
      </xdr:nvSpPr>
      <xdr:spPr bwMode="auto">
        <a:xfrm>
          <a:off x="6953250" y="495300"/>
          <a:ext cx="1323975" cy="590550"/>
        </a:xfrm>
        <a:prstGeom prst="borderCallout2">
          <a:avLst>
            <a:gd name="adj1" fmla="val 18750"/>
            <a:gd name="adj2" fmla="val -5616"/>
            <a:gd name="adj3" fmla="val 18750"/>
            <a:gd name="adj4" fmla="val -16852"/>
            <a:gd name="adj5" fmla="val 82500"/>
            <a:gd name="adj6" fmla="val -32583"/>
          </a:avLst>
        </a:prstGeom>
        <a:solidFill>
          <a:srgbClr xmlns:mc="http://schemas.openxmlformats.org/markup-compatibility/2006" xmlns:a14="http://schemas.microsoft.com/office/drawing/2010/main" val="993300" mc:Ignorable="a14" a14:legacySpreadsheetColorIndex="60"/>
        </a:solidFill>
        <a:ln w="127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 type="oval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900" b="1" i="1" u="none" strike="noStrike" baseline="0">
              <a:solidFill>
                <a:srgbClr val="FFFFFF"/>
              </a:solidFill>
              <a:latin typeface="Arial"/>
              <a:cs typeface="Arial"/>
            </a:rPr>
            <a:t>Permite modificar en un porcentaje el costo de cada componente de Materia Prima</a:t>
          </a:r>
        </a:p>
      </xdr:txBody>
    </xdr:sp>
    <xdr:clientData/>
  </xdr:twoCellAnchor>
  <xdr:twoCellAnchor>
    <xdr:from>
      <xdr:col>7</xdr:col>
      <xdr:colOff>438150</xdr:colOff>
      <xdr:row>9</xdr:row>
      <xdr:rowOff>19050</xdr:rowOff>
    </xdr:from>
    <xdr:to>
      <xdr:col>9</xdr:col>
      <xdr:colOff>542925</xdr:colOff>
      <xdr:row>11</xdr:row>
      <xdr:rowOff>161925</xdr:rowOff>
    </xdr:to>
    <xdr:sp macro="" textlink="">
      <xdr:nvSpPr>
        <xdr:cNvPr id="117781" name="AutoShape 21">
          <a:extLst>
            <a:ext uri="{FF2B5EF4-FFF2-40B4-BE49-F238E27FC236}">
              <a16:creationId xmlns:a16="http://schemas.microsoft.com/office/drawing/2014/main" id="{00000000-0008-0000-0000-000015CC0100}"/>
            </a:ext>
          </a:extLst>
        </xdr:cNvPr>
        <xdr:cNvSpPr>
          <a:spLocks/>
        </xdr:cNvSpPr>
      </xdr:nvSpPr>
      <xdr:spPr bwMode="auto">
        <a:xfrm>
          <a:off x="6943725" y="1409700"/>
          <a:ext cx="1323975" cy="485775"/>
        </a:xfrm>
        <a:prstGeom prst="borderCallout2">
          <a:avLst>
            <a:gd name="adj1" fmla="val 23079"/>
            <a:gd name="adj2" fmla="val -5616"/>
            <a:gd name="adj3" fmla="val 23079"/>
            <a:gd name="adj4" fmla="val -16852"/>
            <a:gd name="adj5" fmla="val 101537"/>
            <a:gd name="adj6" fmla="val -32583"/>
          </a:avLst>
        </a:prstGeom>
        <a:solidFill>
          <a:srgbClr xmlns:mc="http://schemas.openxmlformats.org/markup-compatibility/2006" xmlns:a14="http://schemas.microsoft.com/office/drawing/2010/main" val="993300" mc:Ignorable="a14" a14:legacySpreadsheetColorIndex="60"/>
        </a:solidFill>
        <a:ln w="127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 type="oval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900" b="1" i="1" u="none" strike="noStrike" baseline="0">
              <a:solidFill>
                <a:srgbClr val="FFFFFF"/>
              </a:solidFill>
              <a:latin typeface="Arial"/>
              <a:cs typeface="Arial"/>
            </a:rPr>
            <a:t>Permite modificar en un porcentaje los conceptos indicados</a:t>
          </a:r>
        </a:p>
      </xdr:txBody>
    </xdr:sp>
    <xdr:clientData/>
  </xdr:twoCellAnchor>
  <xdr:twoCellAnchor>
    <xdr:from>
      <xdr:col>7</xdr:col>
      <xdr:colOff>447675</xdr:colOff>
      <xdr:row>14</xdr:row>
      <xdr:rowOff>95250</xdr:rowOff>
    </xdr:from>
    <xdr:to>
      <xdr:col>9</xdr:col>
      <xdr:colOff>552450</xdr:colOff>
      <xdr:row>16</xdr:row>
      <xdr:rowOff>161925</xdr:rowOff>
    </xdr:to>
    <xdr:sp macro="" textlink="">
      <xdr:nvSpPr>
        <xdr:cNvPr id="117782" name="AutoShape 22">
          <a:extLst>
            <a:ext uri="{FF2B5EF4-FFF2-40B4-BE49-F238E27FC236}">
              <a16:creationId xmlns:a16="http://schemas.microsoft.com/office/drawing/2014/main" id="{00000000-0008-0000-0000-000016CC0100}"/>
            </a:ext>
          </a:extLst>
        </xdr:cNvPr>
        <xdr:cNvSpPr>
          <a:spLocks/>
        </xdr:cNvSpPr>
      </xdr:nvSpPr>
      <xdr:spPr bwMode="auto">
        <a:xfrm>
          <a:off x="6953250" y="2228850"/>
          <a:ext cx="1323975" cy="504825"/>
        </a:xfrm>
        <a:prstGeom prst="borderCallout2">
          <a:avLst>
            <a:gd name="adj1" fmla="val 23079"/>
            <a:gd name="adj2" fmla="val -5616"/>
            <a:gd name="adj3" fmla="val 23079"/>
            <a:gd name="adj4" fmla="val -17417"/>
            <a:gd name="adj5" fmla="val -3079"/>
            <a:gd name="adj6" fmla="val -34269"/>
          </a:avLst>
        </a:prstGeom>
        <a:solidFill>
          <a:srgbClr xmlns:mc="http://schemas.openxmlformats.org/markup-compatibility/2006" xmlns:a14="http://schemas.microsoft.com/office/drawing/2010/main" val="993300" mc:Ignorable="a14" a14:legacySpreadsheetColorIndex="60"/>
        </a:solidFill>
        <a:ln w="127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 type="oval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900" b="1" i="1" u="none" strike="noStrike" baseline="0">
              <a:solidFill>
                <a:srgbClr val="FFFFFF"/>
              </a:solidFill>
              <a:latin typeface="Arial"/>
              <a:cs typeface="Arial"/>
            </a:rPr>
            <a:t>Indica la diferencia porcentual entre Costo Real y Simulado</a:t>
          </a:r>
        </a:p>
      </xdr:txBody>
    </xdr:sp>
    <xdr:clientData/>
  </xdr:twoCellAnchor>
  <xdr:twoCellAnchor>
    <xdr:from>
      <xdr:col>7</xdr:col>
      <xdr:colOff>447675</xdr:colOff>
      <xdr:row>18</xdr:row>
      <xdr:rowOff>104775</xdr:rowOff>
    </xdr:from>
    <xdr:to>
      <xdr:col>9</xdr:col>
      <xdr:colOff>552450</xdr:colOff>
      <xdr:row>22</xdr:row>
      <xdr:rowOff>95250</xdr:rowOff>
    </xdr:to>
    <xdr:sp macro="" textlink="">
      <xdr:nvSpPr>
        <xdr:cNvPr id="117783" name="AutoShape 23">
          <a:extLst>
            <a:ext uri="{FF2B5EF4-FFF2-40B4-BE49-F238E27FC236}">
              <a16:creationId xmlns:a16="http://schemas.microsoft.com/office/drawing/2014/main" id="{00000000-0008-0000-0000-000017CC0100}"/>
            </a:ext>
          </a:extLst>
        </xdr:cNvPr>
        <xdr:cNvSpPr>
          <a:spLocks/>
        </xdr:cNvSpPr>
      </xdr:nvSpPr>
      <xdr:spPr bwMode="auto">
        <a:xfrm>
          <a:off x="6953250" y="2952750"/>
          <a:ext cx="1323975" cy="485775"/>
        </a:xfrm>
        <a:prstGeom prst="borderCallout2">
          <a:avLst>
            <a:gd name="adj1" fmla="val 23079"/>
            <a:gd name="adj2" fmla="val -5616"/>
            <a:gd name="adj3" fmla="val 23079"/>
            <a:gd name="adj4" fmla="val -17417"/>
            <a:gd name="adj5" fmla="val -3079"/>
            <a:gd name="adj6" fmla="val -34269"/>
          </a:avLst>
        </a:prstGeom>
        <a:solidFill>
          <a:srgbClr xmlns:mc="http://schemas.openxmlformats.org/markup-compatibility/2006" xmlns:a14="http://schemas.microsoft.com/office/drawing/2010/main" val="993300" mc:Ignorable="a14" a14:legacySpreadsheetColorIndex="60"/>
        </a:solidFill>
        <a:ln w="127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 type="oval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900" b="1" i="1" u="none" strike="noStrike" baseline="0">
              <a:solidFill>
                <a:srgbClr val="FFFFFF"/>
              </a:solidFill>
              <a:latin typeface="Arial"/>
              <a:cs typeface="Arial"/>
            </a:rPr>
            <a:t>Indica la diferencia porcentual entre Precio Venta Real y Simulada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1</xdr:row>
      <xdr:rowOff>76201</xdr:rowOff>
    </xdr:from>
    <xdr:to>
      <xdr:col>5</xdr:col>
      <xdr:colOff>203200</xdr:colOff>
      <xdr:row>16</xdr:row>
      <xdr:rowOff>66676</xdr:rowOff>
    </xdr:to>
    <xdr:grpSp>
      <xdr:nvGrpSpPr>
        <xdr:cNvPr id="43055" name="Group 47">
          <a:extLst>
            <a:ext uri="{FF2B5EF4-FFF2-40B4-BE49-F238E27FC236}">
              <a16:creationId xmlns:a16="http://schemas.microsoft.com/office/drawing/2014/main" id="{00000000-0008-0000-0100-00002FA80000}"/>
            </a:ext>
          </a:extLst>
        </xdr:cNvPr>
        <xdr:cNvGrpSpPr>
          <a:grpSpLocks/>
        </xdr:cNvGrpSpPr>
      </xdr:nvGrpSpPr>
      <xdr:grpSpPr bwMode="auto">
        <a:xfrm>
          <a:off x="1000125" y="333376"/>
          <a:ext cx="3355975" cy="2457450"/>
          <a:chOff x="81" y="45"/>
          <a:chExt cx="418" cy="316"/>
        </a:xfrm>
      </xdr:grpSpPr>
      <xdr:sp macro="" textlink="">
        <xdr:nvSpPr>
          <xdr:cNvPr id="43045" name="Rectangle 37">
            <a:extLst>
              <a:ext uri="{FF2B5EF4-FFF2-40B4-BE49-F238E27FC236}">
                <a16:creationId xmlns:a16="http://schemas.microsoft.com/office/drawing/2014/main" id="{00000000-0008-0000-0100-000025A80000}"/>
              </a:ext>
            </a:extLst>
          </xdr:cNvPr>
          <xdr:cNvSpPr>
            <a:spLocks noChangeArrowheads="1"/>
          </xdr:cNvSpPr>
        </xdr:nvSpPr>
        <xdr:spPr bwMode="auto">
          <a:xfrm>
            <a:off x="81" y="250"/>
            <a:ext cx="418" cy="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EEBCE" mc:Ignorable="a14" a14:legacySpreadsheetColorIndex="13">
              <a:alpha val="50000"/>
            </a:srgbClr>
          </a:solidFill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miter lim="800000"/>
            <a:headEnd/>
            <a:tailEnd/>
          </a:ln>
        </xdr:spPr>
      </xdr:sp>
      <xdr:sp macro="" textlink="">
        <xdr:nvSpPr>
          <xdr:cNvPr id="43025" name="Rectangle 17">
            <a:extLst>
              <a:ext uri="{FF2B5EF4-FFF2-40B4-BE49-F238E27FC236}">
                <a16:creationId xmlns:a16="http://schemas.microsoft.com/office/drawing/2014/main" id="{00000000-0008-0000-0100-000011A80000}"/>
              </a:ext>
            </a:extLst>
          </xdr:cNvPr>
          <xdr:cNvSpPr>
            <a:spLocks noChangeArrowheads="1"/>
          </xdr:cNvSpPr>
        </xdr:nvSpPr>
        <xdr:spPr bwMode="auto">
          <a:xfrm>
            <a:off x="81" y="322"/>
            <a:ext cx="418" cy="3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EEBCE" mc:Ignorable="a14" a14:legacySpreadsheetColorIndex="13">
              <a:alpha val="50000"/>
            </a:srgbClr>
          </a:solidFill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miter lim="800000"/>
            <a:headEnd/>
            <a:tailEnd/>
          </a:ln>
        </xdr:spPr>
      </xdr:sp>
      <xdr:sp macro="" textlink="">
        <xdr:nvSpPr>
          <xdr:cNvPr id="43010" name="Rectangle 2">
            <a:extLst>
              <a:ext uri="{FF2B5EF4-FFF2-40B4-BE49-F238E27FC236}">
                <a16:creationId xmlns:a16="http://schemas.microsoft.com/office/drawing/2014/main" id="{00000000-0008-0000-0100-000002A80000}"/>
              </a:ext>
            </a:extLst>
          </xdr:cNvPr>
          <xdr:cNvSpPr>
            <a:spLocks noChangeArrowheads="1"/>
          </xdr:cNvSpPr>
        </xdr:nvSpPr>
        <xdr:spPr bwMode="auto">
          <a:xfrm>
            <a:off x="81" y="45"/>
            <a:ext cx="418" cy="4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EEBCE" mc:Ignorable="a14" a14:legacySpreadsheetColorIndex="13">
              <a:alpha val="50000"/>
            </a:srgbClr>
          </a:solidFill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miter lim="800000"/>
            <a:headEnd/>
            <a:tailEnd/>
          </a:ln>
        </xdr:spPr>
      </xdr:sp>
      <xdr:sp macro="" textlink="">
        <xdr:nvSpPr>
          <xdr:cNvPr id="43014" name="Rectangle 6">
            <a:extLst>
              <a:ext uri="{FF2B5EF4-FFF2-40B4-BE49-F238E27FC236}">
                <a16:creationId xmlns:a16="http://schemas.microsoft.com/office/drawing/2014/main" id="{00000000-0008-0000-0100-000006A80000}"/>
              </a:ext>
            </a:extLst>
          </xdr:cNvPr>
          <xdr:cNvSpPr>
            <a:spLocks noChangeArrowheads="1"/>
          </xdr:cNvSpPr>
        </xdr:nvSpPr>
        <xdr:spPr bwMode="auto">
          <a:xfrm>
            <a:off x="81" y="89"/>
            <a:ext cx="418" cy="3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EEBCE" mc:Ignorable="a14" a14:legacySpreadsheetColorIndex="13">
              <a:alpha val="50000"/>
            </a:srgbClr>
          </a:solidFill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miter lim="800000"/>
            <a:headEnd/>
            <a:tailEnd/>
          </a:ln>
        </xdr:spPr>
      </xdr:sp>
      <xdr:sp macro="" textlink="">
        <xdr:nvSpPr>
          <xdr:cNvPr id="43015" name="Rectangle 7">
            <a:extLst>
              <a:ext uri="{FF2B5EF4-FFF2-40B4-BE49-F238E27FC236}">
                <a16:creationId xmlns:a16="http://schemas.microsoft.com/office/drawing/2014/main" id="{00000000-0008-0000-0100-000007A80000}"/>
              </a:ext>
            </a:extLst>
          </xdr:cNvPr>
          <xdr:cNvSpPr>
            <a:spLocks noChangeArrowheads="1"/>
          </xdr:cNvSpPr>
        </xdr:nvSpPr>
        <xdr:spPr bwMode="auto">
          <a:xfrm>
            <a:off x="81" y="127"/>
            <a:ext cx="418" cy="7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EEBCE" mc:Ignorable="a14" a14:legacySpreadsheetColorIndex="13">
              <a:alpha val="50000"/>
            </a:srgbClr>
          </a:solidFill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miter lim="800000"/>
            <a:headEnd/>
            <a:tailEnd/>
          </a:ln>
        </xdr:spPr>
      </xdr:sp>
      <xdr:sp macro="" textlink="">
        <xdr:nvSpPr>
          <xdr:cNvPr id="43017" name="Rectangle 9">
            <a:extLst>
              <a:ext uri="{FF2B5EF4-FFF2-40B4-BE49-F238E27FC236}">
                <a16:creationId xmlns:a16="http://schemas.microsoft.com/office/drawing/2014/main" id="{00000000-0008-0000-0100-000009A80000}"/>
              </a:ext>
            </a:extLst>
          </xdr:cNvPr>
          <xdr:cNvSpPr>
            <a:spLocks noChangeArrowheads="1"/>
          </xdr:cNvSpPr>
        </xdr:nvSpPr>
        <xdr:spPr bwMode="auto">
          <a:xfrm>
            <a:off x="81" y="205"/>
            <a:ext cx="418" cy="4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EEBCE" mc:Ignorable="a14" a14:legacySpreadsheetColorIndex="13">
              <a:alpha val="50000"/>
            </a:srgbClr>
          </a:solidFill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miter lim="800000"/>
            <a:headEnd/>
            <a:tailEnd/>
          </a:ln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1</xdr:row>
          <xdr:rowOff>123825</xdr:rowOff>
        </xdr:from>
        <xdr:to>
          <xdr:col>5</xdr:col>
          <xdr:colOff>133350</xdr:colOff>
          <xdr:row>3</xdr:row>
          <xdr:rowOff>47625</xdr:rowOff>
        </xdr:to>
        <xdr:sp macro="" textlink="">
          <xdr:nvSpPr>
            <xdr:cNvPr id="43009" name="Spinner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1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85725</xdr:rowOff>
        </xdr:from>
        <xdr:to>
          <xdr:col>5</xdr:col>
          <xdr:colOff>133350</xdr:colOff>
          <xdr:row>5</xdr:row>
          <xdr:rowOff>47625</xdr:rowOff>
        </xdr:to>
        <xdr:sp macro="" textlink="">
          <xdr:nvSpPr>
            <xdr:cNvPr id="43011" name="Spinner 3" hidden="1">
              <a:extLst>
                <a:ext uri="{63B3BB69-23CF-44E3-9099-C40C66FF867C}">
                  <a14:compatExt spid="_x0000_s43011"/>
                </a:ext>
                <a:ext uri="{FF2B5EF4-FFF2-40B4-BE49-F238E27FC236}">
                  <a16:creationId xmlns:a16="http://schemas.microsoft.com/office/drawing/2014/main" id="{00000000-0008-0000-0100-00000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5</xdr:row>
          <xdr:rowOff>85725</xdr:rowOff>
        </xdr:from>
        <xdr:to>
          <xdr:col>5</xdr:col>
          <xdr:colOff>133350</xdr:colOff>
          <xdr:row>7</xdr:row>
          <xdr:rowOff>47625</xdr:rowOff>
        </xdr:to>
        <xdr:sp macro="" textlink="">
          <xdr:nvSpPr>
            <xdr:cNvPr id="43012" name="Spinner 4" hidden="1">
              <a:extLst>
                <a:ext uri="{63B3BB69-23CF-44E3-9099-C40C66FF867C}">
                  <a14:compatExt spid="_x0000_s43012"/>
                </a:ext>
                <a:ext uri="{FF2B5EF4-FFF2-40B4-BE49-F238E27FC236}">
                  <a16:creationId xmlns:a16="http://schemas.microsoft.com/office/drawing/2014/main" id="{00000000-0008-0000-0100-00000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9</xdr:row>
          <xdr:rowOff>142875</xdr:rowOff>
        </xdr:from>
        <xdr:to>
          <xdr:col>5</xdr:col>
          <xdr:colOff>133350</xdr:colOff>
          <xdr:row>11</xdr:row>
          <xdr:rowOff>66675</xdr:rowOff>
        </xdr:to>
        <xdr:sp macro="" textlink="">
          <xdr:nvSpPr>
            <xdr:cNvPr id="43013" name="Spinner 5" hidden="1">
              <a:extLst>
                <a:ext uri="{63B3BB69-23CF-44E3-9099-C40C66FF867C}">
                  <a14:compatExt spid="_x0000_s43013"/>
                </a:ext>
                <a:ext uri="{FF2B5EF4-FFF2-40B4-BE49-F238E27FC236}">
                  <a16:creationId xmlns:a16="http://schemas.microsoft.com/office/drawing/2014/main" id="{00000000-0008-0000-0100-00000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209550</xdr:colOff>
      <xdr:row>3</xdr:row>
      <xdr:rowOff>66675</xdr:rowOff>
    </xdr:from>
    <xdr:to>
      <xdr:col>10</xdr:col>
      <xdr:colOff>247650</xdr:colOff>
      <xdr:row>16</xdr:row>
      <xdr:rowOff>47625</xdr:rowOff>
    </xdr:to>
    <xdr:graphicFrame macro="">
      <xdr:nvGraphicFramePr>
        <xdr:cNvPr id="43024" name="Gráfico 16">
          <a:extLst>
            <a:ext uri="{FF2B5EF4-FFF2-40B4-BE49-F238E27FC236}">
              <a16:creationId xmlns:a16="http://schemas.microsoft.com/office/drawing/2014/main" id="{00000000-0008-0000-0100-000010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11</xdr:row>
          <xdr:rowOff>133350</xdr:rowOff>
        </xdr:from>
        <xdr:to>
          <xdr:col>5</xdr:col>
          <xdr:colOff>152400</xdr:colOff>
          <xdr:row>12</xdr:row>
          <xdr:rowOff>161925</xdr:rowOff>
        </xdr:to>
        <xdr:sp macro="" textlink="">
          <xdr:nvSpPr>
            <xdr:cNvPr id="43043" name="Drop Down 35" hidden="1">
              <a:extLst>
                <a:ext uri="{63B3BB69-23CF-44E3-9099-C40C66FF867C}">
                  <a14:compatExt spid="_x0000_s43043"/>
                </a:ext>
                <a:ext uri="{FF2B5EF4-FFF2-40B4-BE49-F238E27FC236}">
                  <a16:creationId xmlns:a16="http://schemas.microsoft.com/office/drawing/2014/main" id="{00000000-0008-0000-0100-00002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266700</xdr:colOff>
      <xdr:row>13</xdr:row>
      <xdr:rowOff>47625</xdr:rowOff>
    </xdr:from>
    <xdr:to>
      <xdr:col>4</xdr:col>
      <xdr:colOff>895350</xdr:colOff>
      <xdr:row>14</xdr:row>
      <xdr:rowOff>57150</xdr:rowOff>
    </xdr:to>
    <xdr:sp macro="" textlink="">
      <xdr:nvSpPr>
        <xdr:cNvPr id="43044" name="Text Box 36">
          <a:extLst>
            <a:ext uri="{FF2B5EF4-FFF2-40B4-BE49-F238E27FC236}">
              <a16:creationId xmlns:a16="http://schemas.microsoft.com/office/drawing/2014/main" id="{00000000-0008-0000-0100-000024A80000}"/>
            </a:ext>
          </a:extLst>
        </xdr:cNvPr>
        <xdr:cNvSpPr txBox="1">
          <a:spLocks noChangeArrowheads="1"/>
        </xdr:cNvSpPr>
      </xdr:nvSpPr>
      <xdr:spPr bwMode="auto">
        <a:xfrm>
          <a:off x="1943100" y="2238375"/>
          <a:ext cx="15525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EEBCE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AR" sz="900" b="1" i="0" u="none" strike="noStrike" baseline="0">
              <a:solidFill>
                <a:srgbClr val="993300"/>
              </a:solidFill>
              <a:latin typeface="Arial Narrow"/>
            </a:rPr>
            <a:t>Elija la opción de Gráfico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7</xdr:row>
          <xdr:rowOff>85725</xdr:rowOff>
        </xdr:from>
        <xdr:to>
          <xdr:col>5</xdr:col>
          <xdr:colOff>152400</xdr:colOff>
          <xdr:row>9</xdr:row>
          <xdr:rowOff>0</xdr:rowOff>
        </xdr:to>
        <xdr:sp macro="" textlink="">
          <xdr:nvSpPr>
            <xdr:cNvPr id="43049" name="Drop Down 41" hidden="1">
              <a:extLst>
                <a:ext uri="{63B3BB69-23CF-44E3-9099-C40C66FF867C}">
                  <a14:compatExt spid="_x0000_s43049"/>
                </a:ext>
                <a:ext uri="{FF2B5EF4-FFF2-40B4-BE49-F238E27FC236}">
                  <a16:creationId xmlns:a16="http://schemas.microsoft.com/office/drawing/2014/main" id="{00000000-0008-0000-0100-00002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104775</xdr:colOff>
      <xdr:row>18</xdr:row>
      <xdr:rowOff>76200</xdr:rowOff>
    </xdr:from>
    <xdr:to>
      <xdr:col>11</xdr:col>
      <xdr:colOff>1209675</xdr:colOff>
      <xdr:row>25</xdr:row>
      <xdr:rowOff>47625</xdr:rowOff>
    </xdr:to>
    <xdr:sp macro="" textlink="">
      <xdr:nvSpPr>
        <xdr:cNvPr id="43053" name="Text Box 45">
          <a:extLst>
            <a:ext uri="{FF2B5EF4-FFF2-40B4-BE49-F238E27FC236}">
              <a16:creationId xmlns:a16="http://schemas.microsoft.com/office/drawing/2014/main" id="{00000000-0008-0000-0100-00002DA80000}"/>
            </a:ext>
          </a:extLst>
        </xdr:cNvPr>
        <xdr:cNvSpPr txBox="1">
          <a:spLocks noChangeArrowheads="1"/>
        </xdr:cNvSpPr>
      </xdr:nvSpPr>
      <xdr:spPr bwMode="auto">
        <a:xfrm>
          <a:off x="5476875" y="3324225"/>
          <a:ext cx="307657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3300" mc:Ignorable="a14" a14:legacySpreadsheetColorIndex="6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1100" b="1" i="1" u="sng" strike="noStrike" baseline="0">
              <a:solidFill>
                <a:srgbClr val="FFFFFF"/>
              </a:solidFill>
              <a:latin typeface="Arial"/>
              <a:cs typeface="Arial"/>
            </a:rPr>
            <a:t>Simulación</a:t>
          </a:r>
        </a:p>
        <a:p>
          <a:pPr algn="l" rtl="0">
            <a:defRPr sz="1000"/>
          </a:pPr>
          <a:endParaRPr lang="es-AR" sz="900" b="0" i="1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AR" sz="900" b="0" i="1" u="none" strike="noStrike" baseline="0">
              <a:solidFill>
                <a:srgbClr val="FFFFFF"/>
              </a:solidFill>
              <a:latin typeface="Arial"/>
              <a:cs typeface="Arial"/>
            </a:rPr>
            <a:t>Se podrán tomar como referencia los valores ajustados manualmente mediante los controles a la derecha de los valores (Costo Fijo, Costo Variable, Ingreso Unitario) o el valor calculado en la Tabla de Costos (hoja Producto), cambiando la opción con la lista "Referencia de Costo".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619125</xdr:colOff>
      <xdr:row>23</xdr:row>
      <xdr:rowOff>19050</xdr:rowOff>
    </xdr:to>
    <xdr:graphicFrame macro="">
      <xdr:nvGraphicFramePr>
        <xdr:cNvPr id="48129" name="Gráfico 1">
          <a:extLst>
            <a:ext uri="{FF2B5EF4-FFF2-40B4-BE49-F238E27FC236}">
              <a16:creationId xmlns:a16="http://schemas.microsoft.com/office/drawing/2014/main" id="{00000000-0008-0000-0200-000001B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0.55061</cdr:x>
      <cdr:y>0.20201</cdr:y>
    </cdr:from>
    <cdr:to>
      <cdr:x>0.84881</cdr:x>
      <cdr:y>0.25781</cdr:y>
    </cdr:to>
    <cdr:sp macro="" textlink="Gráfico!$K$1">
      <cdr:nvSpPr>
        <cdr:cNvPr id="49165" name="Text Box 1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172565" y="761289"/>
          <a:ext cx="2258092" cy="2093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18D1165C-7995-4E68-9130-296A6B3F77D2}" type="TxLink">
            <a:rPr lang="es-AR" sz="1100" b="1" i="1" u="none" strike="noStrike" baseline="0">
              <a:solidFill>
                <a:srgbClr val="FFFFFF"/>
              </a:solidFill>
              <a:latin typeface="Arial"/>
              <a:cs typeface="Arial"/>
            </a:rPr>
            <a:pPr algn="ctr" rtl="0">
              <a:defRPr sz="1000"/>
            </a:pPr>
            <a:t>Punto de Equilibrio (unid.) : 945,945945945946.-</a:t>
          </a:fld>
          <a:endParaRPr lang="es-AR" sz="1100" b="1" i="1" u="none" strike="noStrike" baseline="0">
            <a:solidFill>
              <a:srgbClr val="FFFFFF"/>
            </a:solidFill>
            <a:latin typeface="Arial"/>
            <a:cs typeface="Arial"/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FO_COSTOS_RESULTADO" displayName="INFO_COSTOS_RESULTADO" ref="B18:G39" totalsRowShown="0" headerRowDxfId="12" dataDxfId="11" tableBorderDxfId="10" dataCellStyle="Moneda">
  <autoFilter ref="B18:G39" xr:uid="{00000000-0009-0000-0100-000001000000}"/>
  <tableColumns count="6">
    <tableColumn id="1" xr3:uid="{00000000-0010-0000-0000-000001000000}" name="Cant. Unidades" dataDxfId="9">
      <calculatedColumnFormula>B18+$E$5</calculatedColumnFormula>
    </tableColumn>
    <tableColumn id="2" xr3:uid="{00000000-0010-0000-0000-000002000000}" name="Costo fijo" dataDxfId="8" dataCellStyle="Moneda">
      <calculatedColumnFormula>$E$3</calculatedColumnFormula>
    </tableColumn>
    <tableColumn id="3" xr3:uid="{00000000-0010-0000-0000-000003000000}" name="Costo Variable" dataDxfId="7" dataCellStyle="Moneda">
      <calculatedColumnFormula>B19*$E$7</calculatedColumnFormula>
    </tableColumn>
    <tableColumn id="4" xr3:uid="{00000000-0010-0000-0000-000004000000}" name="Costo total" dataDxfId="6" dataCellStyle="Moneda">
      <calculatedColumnFormula>C19+D19</calculatedColumnFormula>
    </tableColumn>
    <tableColumn id="5" xr3:uid="{00000000-0010-0000-0000-000005000000}" name="Ingreso" dataDxfId="5" dataCellStyle="Moneda">
      <calculatedColumnFormula>B19*E$11</calculatedColumnFormula>
    </tableColumn>
    <tableColumn id="6" xr3:uid="{00000000-0010-0000-0000-000006000000}" name="Resultado" dataDxfId="4" dataCellStyle="Moneda">
      <calculatedColumnFormula>F19-E19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ORCENTAJES" displayName="PORCENTAJES" ref="P18:P139" totalsRowShown="0" headerRowDxfId="3" dataDxfId="2" tableBorderDxfId="1">
  <autoFilter ref="P18:P139" xr:uid="{00000000-0009-0000-0100-000003000000}"/>
  <tableColumns count="1">
    <tableColumn id="1" xr3:uid="{00000000-0010-0000-0100-000001000000}" name="PORCENTAJ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7.xml"/><Relationship Id="rId11" Type="http://schemas.openxmlformats.org/officeDocument/2006/relationships/table" Target="../tables/table2.xml"/><Relationship Id="rId5" Type="http://schemas.openxmlformats.org/officeDocument/2006/relationships/ctrlProp" Target="../ctrlProps/ctrlProp16.xml"/><Relationship Id="rId10" Type="http://schemas.openxmlformats.org/officeDocument/2006/relationships/table" Target="../tables/table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7"/>
  <sheetViews>
    <sheetView showGridLines="0" showRowColHeaders="0" workbookViewId="0">
      <pane ySplit="27" topLeftCell="A28" activePane="bottomLeft" state="frozen"/>
      <selection pane="bottomLeft" activeCell="A28" sqref="A28"/>
    </sheetView>
  </sheetViews>
  <sheetFormatPr baseColWidth="10" defaultColWidth="9.140625" defaultRowHeight="12.75" x14ac:dyDescent="0.2"/>
  <cols>
    <col min="1" max="1" width="1.28515625" customWidth="1"/>
    <col min="2" max="2" width="25.28515625" customWidth="1"/>
    <col min="3" max="3" width="9.7109375" customWidth="1"/>
    <col min="4" max="6" width="16.85546875" customWidth="1"/>
    <col min="7" max="7" width="10.7109375" customWidth="1"/>
  </cols>
  <sheetData>
    <row r="1" spans="2:7" ht="15.75" thickBot="1" x14ac:dyDescent="0.3">
      <c r="B1" s="103" t="s">
        <v>36</v>
      </c>
      <c r="C1" s="104"/>
      <c r="D1" s="104"/>
      <c r="E1" s="104"/>
      <c r="F1" s="104"/>
      <c r="G1" s="105"/>
    </row>
    <row r="2" spans="2:7" ht="8.4499999999999993" customHeight="1" thickBot="1" x14ac:dyDescent="0.25"/>
    <row r="3" spans="2:7" ht="13.5" thickBot="1" x14ac:dyDescent="0.25">
      <c r="B3" s="100" t="s">
        <v>35</v>
      </c>
      <c r="C3" s="101"/>
      <c r="D3" s="102"/>
    </row>
    <row r="4" spans="2:7" ht="7.9" customHeight="1" thickBot="1" x14ac:dyDescent="0.25"/>
    <row r="5" spans="2:7" ht="13.5" thickBot="1" x14ac:dyDescent="0.25">
      <c r="B5" s="25" t="s">
        <v>13</v>
      </c>
      <c r="C5" s="21" t="s">
        <v>14</v>
      </c>
      <c r="D5" s="24" t="s">
        <v>15</v>
      </c>
      <c r="E5" s="32" t="s">
        <v>23</v>
      </c>
      <c r="F5" s="26" t="s">
        <v>16</v>
      </c>
      <c r="G5" s="33" t="s">
        <v>24</v>
      </c>
    </row>
    <row r="6" spans="2:7" x14ac:dyDescent="0.2">
      <c r="B6" s="22" t="s">
        <v>17</v>
      </c>
      <c r="C6" s="41">
        <v>1</v>
      </c>
      <c r="D6" s="42">
        <v>1.1000000000000001</v>
      </c>
      <c r="E6" s="43">
        <f>C6*D6</f>
        <v>1.1000000000000001</v>
      </c>
      <c r="F6" s="44">
        <f>E6*(1+G6/100)</f>
        <v>1.2100000000000002</v>
      </c>
      <c r="G6" s="78">
        <v>10</v>
      </c>
    </row>
    <row r="7" spans="2:7" x14ac:dyDescent="0.2">
      <c r="B7" s="23" t="s">
        <v>18</v>
      </c>
      <c r="C7" s="45">
        <v>5</v>
      </c>
      <c r="D7" s="46">
        <v>0.3</v>
      </c>
      <c r="E7" s="47">
        <f t="shared" ref="E7:E12" si="0">C7*D7</f>
        <v>1.5</v>
      </c>
      <c r="F7" s="48">
        <f>E7*(1+G7/100)</f>
        <v>1.56</v>
      </c>
      <c r="G7" s="77">
        <v>4</v>
      </c>
    </row>
    <row r="8" spans="2:7" x14ac:dyDescent="0.2">
      <c r="B8" s="23" t="s">
        <v>19</v>
      </c>
      <c r="C8" s="45">
        <v>2</v>
      </c>
      <c r="D8" s="46">
        <v>0.2</v>
      </c>
      <c r="E8" s="47">
        <f t="shared" si="0"/>
        <v>0.4</v>
      </c>
      <c r="F8" s="48">
        <f>E8*(1+G8/100)</f>
        <v>0.44000000000000006</v>
      </c>
      <c r="G8" s="77">
        <v>10</v>
      </c>
    </row>
    <row r="9" spans="2:7" x14ac:dyDescent="0.2">
      <c r="B9" s="23" t="s">
        <v>20</v>
      </c>
      <c r="C9" s="45">
        <v>2</v>
      </c>
      <c r="D9" s="46">
        <v>0.03</v>
      </c>
      <c r="E9" s="47">
        <f t="shared" si="0"/>
        <v>0.06</v>
      </c>
      <c r="F9" s="48">
        <f>E9*(1+G9/100)</f>
        <v>0.06</v>
      </c>
      <c r="G9" s="77">
        <v>0</v>
      </c>
    </row>
    <row r="10" spans="2:7" ht="13.5" thickBot="1" x14ac:dyDescent="0.25">
      <c r="B10" s="36" t="s">
        <v>21</v>
      </c>
      <c r="C10" s="49">
        <v>4</v>
      </c>
      <c r="D10" s="50">
        <v>0.06</v>
      </c>
      <c r="E10" s="51">
        <f t="shared" si="0"/>
        <v>0.24</v>
      </c>
      <c r="F10" s="48">
        <f>E10*(1+G10/100)</f>
        <v>0.2472</v>
      </c>
      <c r="G10" s="76">
        <v>3</v>
      </c>
    </row>
    <row r="11" spans="2:7" ht="13.5" thickBot="1" x14ac:dyDescent="0.25">
      <c r="B11" s="38" t="s">
        <v>32</v>
      </c>
      <c r="C11" s="52"/>
      <c r="D11" s="53"/>
      <c r="E11" s="54">
        <f>SUM(E6:E10)</f>
        <v>3.3</v>
      </c>
      <c r="F11" s="55">
        <f>SUM(F6:F10)</f>
        <v>3.5172000000000003</v>
      </c>
      <c r="G11" s="56"/>
    </row>
    <row r="12" spans="2:7" ht="13.5" thickBot="1" x14ac:dyDescent="0.25">
      <c r="B12" s="35" t="s">
        <v>31</v>
      </c>
      <c r="C12" s="57">
        <v>3</v>
      </c>
      <c r="D12" s="58">
        <v>0.4</v>
      </c>
      <c r="E12" s="59">
        <f t="shared" si="0"/>
        <v>1.2000000000000002</v>
      </c>
      <c r="F12" s="60">
        <f>E12*(1+G12/100)</f>
        <v>1.3200000000000003</v>
      </c>
      <c r="G12" s="75">
        <v>10</v>
      </c>
    </row>
    <row r="13" spans="2:7" ht="13.5" thickBot="1" x14ac:dyDescent="0.25">
      <c r="B13" s="37" t="s">
        <v>26</v>
      </c>
      <c r="C13" s="61"/>
      <c r="D13" s="62">
        <v>1.5</v>
      </c>
      <c r="E13" s="63">
        <f>D13</f>
        <v>1.5</v>
      </c>
      <c r="F13" s="60">
        <f>E13*(1+G13/100)</f>
        <v>1.59</v>
      </c>
      <c r="G13" s="75">
        <v>6</v>
      </c>
    </row>
    <row r="14" spans="2:7" ht="4.9000000000000004" customHeight="1" thickBot="1" x14ac:dyDescent="0.25"/>
    <row r="15" spans="2:7" ht="13.5" thickBot="1" x14ac:dyDescent="0.25">
      <c r="B15" s="100" t="s">
        <v>25</v>
      </c>
      <c r="C15" s="106"/>
      <c r="D15" s="107"/>
      <c r="E15" s="64">
        <f>+E11+E12+E13</f>
        <v>6</v>
      </c>
      <c r="F15" s="64">
        <f>+F11+F12+F13</f>
        <v>6.4272000000000009</v>
      </c>
      <c r="G15" s="65">
        <f>(F15-E15)/E15</f>
        <v>7.1200000000000152E-2</v>
      </c>
    </row>
    <row r="16" spans="2:7" ht="21.6" customHeight="1" thickBot="1" x14ac:dyDescent="0.25"/>
    <row r="17" spans="2:7" ht="15.75" thickBot="1" x14ac:dyDescent="0.3">
      <c r="B17" s="97" t="s">
        <v>33</v>
      </c>
      <c r="C17" s="98"/>
      <c r="D17" s="98"/>
      <c r="E17" s="98"/>
      <c r="F17" s="98"/>
      <c r="G17" s="99"/>
    </row>
    <row r="18" spans="2:7" ht="6.6" customHeight="1" thickBot="1" x14ac:dyDescent="0.25">
      <c r="F18" s="79">
        <v>52</v>
      </c>
    </row>
    <row r="19" spans="2:7" ht="13.5" thickBot="1" x14ac:dyDescent="0.25">
      <c r="B19" s="39" t="s">
        <v>30</v>
      </c>
      <c r="C19" s="40"/>
      <c r="D19" s="66">
        <f>E19/5</f>
        <v>10</v>
      </c>
      <c r="E19" s="73">
        <v>50</v>
      </c>
      <c r="F19" s="66">
        <f>F18/5</f>
        <v>10.4</v>
      </c>
      <c r="G19" s="74">
        <f>(F19-D19)/D19</f>
        <v>4.0000000000000036E-2</v>
      </c>
    </row>
    <row r="20" spans="2:7" ht="6" customHeight="1" thickBot="1" x14ac:dyDescent="0.25">
      <c r="D20" s="67"/>
      <c r="E20" s="56"/>
      <c r="F20" s="67"/>
      <c r="G20" s="56"/>
    </row>
    <row r="21" spans="2:7" ht="13.5" thickBot="1" x14ac:dyDescent="0.25">
      <c r="B21" s="39" t="s">
        <v>29</v>
      </c>
      <c r="C21" s="40"/>
      <c r="D21" s="68">
        <f>E11</f>
        <v>3.3</v>
      </c>
      <c r="E21" s="56"/>
      <c r="F21" s="68">
        <f>F11</f>
        <v>3.5172000000000003</v>
      </c>
      <c r="G21" s="65">
        <f>(F21-D21)/D21</f>
        <v>6.581818181818197E-2</v>
      </c>
    </row>
    <row r="22" spans="2:7" ht="6" customHeight="1" thickBot="1" x14ac:dyDescent="0.25">
      <c r="D22" s="67"/>
      <c r="E22" s="56"/>
      <c r="F22" s="67"/>
      <c r="G22" s="67"/>
    </row>
    <row r="23" spans="2:7" ht="13.5" thickBot="1" x14ac:dyDescent="0.25">
      <c r="B23" s="39" t="s">
        <v>28</v>
      </c>
      <c r="C23" s="40"/>
      <c r="D23" s="68">
        <f>D19-D21</f>
        <v>6.7</v>
      </c>
      <c r="E23" s="69">
        <f>+D23/D19</f>
        <v>0.67</v>
      </c>
      <c r="F23" s="68">
        <f>F19-F21</f>
        <v>6.8827999999999996</v>
      </c>
      <c r="G23" s="65">
        <f>+F23/F19</f>
        <v>0.66180769230769221</v>
      </c>
    </row>
    <row r="24" spans="2:7" ht="6" customHeight="1" thickBot="1" x14ac:dyDescent="0.25">
      <c r="D24" s="67"/>
      <c r="E24" s="56"/>
      <c r="F24" s="67"/>
      <c r="G24" s="70"/>
    </row>
    <row r="25" spans="2:7" ht="13.5" thickBot="1" x14ac:dyDescent="0.25">
      <c r="B25" s="39" t="s">
        <v>34</v>
      </c>
      <c r="C25" s="40"/>
      <c r="D25" s="68">
        <f>E12+E13</f>
        <v>2.7</v>
      </c>
      <c r="E25" s="71"/>
      <c r="F25" s="68">
        <f>F12+F13</f>
        <v>2.91</v>
      </c>
      <c r="G25" s="72"/>
    </row>
    <row r="26" spans="2:7" ht="6" customHeight="1" thickBot="1" x14ac:dyDescent="0.25">
      <c r="D26" s="67"/>
      <c r="E26" s="56"/>
      <c r="F26" s="67"/>
      <c r="G26" s="70"/>
    </row>
    <row r="27" spans="2:7" ht="13.5" thickBot="1" x14ac:dyDescent="0.25">
      <c r="B27" s="39" t="s">
        <v>27</v>
      </c>
      <c r="C27" s="40"/>
      <c r="D27" s="68">
        <f>D23-D25</f>
        <v>4</v>
      </c>
      <c r="E27" s="69">
        <f>+D27/D19</f>
        <v>0.4</v>
      </c>
      <c r="F27" s="68">
        <f>F23-F25</f>
        <v>3.9727999999999994</v>
      </c>
      <c r="G27" s="65">
        <f>+F27/F19</f>
        <v>0.38199999999999995</v>
      </c>
    </row>
  </sheetData>
  <mergeCells count="4">
    <mergeCell ref="B17:G17"/>
    <mergeCell ref="B3:D3"/>
    <mergeCell ref="B1:G1"/>
    <mergeCell ref="B15:D15"/>
  </mergeCells>
  <phoneticPr fontId="8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761" r:id="rId4" name="Spinner 1">
              <controlPr defaultSize="0" autoPict="0">
                <anchor moveWithCells="1" sizeWithCells="1">
                  <from>
                    <xdr:col>6</xdr:col>
                    <xdr:colOff>542925</xdr:colOff>
                    <xdr:row>5</xdr:row>
                    <xdr:rowOff>9525</xdr:rowOff>
                  </from>
                  <to>
                    <xdr:col>6</xdr:col>
                    <xdr:colOff>704850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2" r:id="rId5" name="Spinner 2">
              <controlPr defaultSize="0" autoPict="0">
                <anchor moveWithCells="1" sizeWithCells="1">
                  <from>
                    <xdr:col>6</xdr:col>
                    <xdr:colOff>542925</xdr:colOff>
                    <xdr:row>6</xdr:row>
                    <xdr:rowOff>9525</xdr:rowOff>
                  </from>
                  <to>
                    <xdr:col>6</xdr:col>
                    <xdr:colOff>704850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3" r:id="rId6" name="Spinner 3">
              <controlPr defaultSize="0" autoPict="0">
                <anchor moveWithCells="1" sizeWithCells="1">
                  <from>
                    <xdr:col>6</xdr:col>
                    <xdr:colOff>542925</xdr:colOff>
                    <xdr:row>7</xdr:row>
                    <xdr:rowOff>9525</xdr:rowOff>
                  </from>
                  <to>
                    <xdr:col>6</xdr:col>
                    <xdr:colOff>704850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4" r:id="rId7" name="Spinner 4">
              <controlPr defaultSize="0" autoPict="0">
                <anchor moveWithCells="1" sizeWithCells="1">
                  <from>
                    <xdr:col>6</xdr:col>
                    <xdr:colOff>542925</xdr:colOff>
                    <xdr:row>8</xdr:row>
                    <xdr:rowOff>9525</xdr:rowOff>
                  </from>
                  <to>
                    <xdr:col>6</xdr:col>
                    <xdr:colOff>704850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5" r:id="rId8" name="Spinner 5">
              <controlPr defaultSize="0" autoPict="0">
                <anchor moveWithCells="1" sizeWithCells="1">
                  <from>
                    <xdr:col>6</xdr:col>
                    <xdr:colOff>542925</xdr:colOff>
                    <xdr:row>9</xdr:row>
                    <xdr:rowOff>9525</xdr:rowOff>
                  </from>
                  <to>
                    <xdr:col>6</xdr:col>
                    <xdr:colOff>704850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7" r:id="rId9" name="Spinner 7">
              <controlPr defaultSize="0" autoPict="0">
                <anchor moveWithCells="1" sizeWithCells="1">
                  <from>
                    <xdr:col>6</xdr:col>
                    <xdr:colOff>542925</xdr:colOff>
                    <xdr:row>11</xdr:row>
                    <xdr:rowOff>9525</xdr:rowOff>
                  </from>
                  <to>
                    <xdr:col>6</xdr:col>
                    <xdr:colOff>704850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8" r:id="rId10" name="Spinner 8">
              <controlPr defaultSize="0" autoPict="0">
                <anchor moveWithCells="1" sizeWithCells="1">
                  <from>
                    <xdr:col>4</xdr:col>
                    <xdr:colOff>19050</xdr:colOff>
                    <xdr:row>18</xdr:row>
                    <xdr:rowOff>0</xdr:rowOff>
                  </from>
                  <to>
                    <xdr:col>4</xdr:col>
                    <xdr:colOff>180975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9" r:id="rId11" name="Spinner 9">
              <controlPr defaultSize="0" autoPict="0">
                <anchor moveWithCells="1" sizeWithCells="1">
                  <from>
                    <xdr:col>6</xdr:col>
                    <xdr:colOff>542925</xdr:colOff>
                    <xdr:row>5</xdr:row>
                    <xdr:rowOff>9525</xdr:rowOff>
                  </from>
                  <to>
                    <xdr:col>6</xdr:col>
                    <xdr:colOff>704850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0" r:id="rId12" name="Spinner 10">
              <controlPr defaultSize="0" autoPict="0">
                <anchor moveWithCells="1" sizeWithCells="1">
                  <from>
                    <xdr:col>6</xdr:col>
                    <xdr:colOff>542925</xdr:colOff>
                    <xdr:row>6</xdr:row>
                    <xdr:rowOff>9525</xdr:rowOff>
                  </from>
                  <to>
                    <xdr:col>6</xdr:col>
                    <xdr:colOff>704850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1" r:id="rId13" name="Spinner 11">
              <controlPr defaultSize="0" autoPict="0">
                <anchor moveWithCells="1" sizeWithCells="1">
                  <from>
                    <xdr:col>6</xdr:col>
                    <xdr:colOff>542925</xdr:colOff>
                    <xdr:row>7</xdr:row>
                    <xdr:rowOff>9525</xdr:rowOff>
                  </from>
                  <to>
                    <xdr:col>6</xdr:col>
                    <xdr:colOff>704850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2" r:id="rId14" name="Spinner 12">
              <controlPr defaultSize="0" autoPict="0">
                <anchor moveWithCells="1" sizeWithCells="1">
                  <from>
                    <xdr:col>6</xdr:col>
                    <xdr:colOff>542925</xdr:colOff>
                    <xdr:row>8</xdr:row>
                    <xdr:rowOff>9525</xdr:rowOff>
                  </from>
                  <to>
                    <xdr:col>6</xdr:col>
                    <xdr:colOff>704850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3" r:id="rId15" name="Spinner 13">
              <controlPr defaultSize="0" autoPict="0">
                <anchor moveWithCells="1" sizeWithCells="1">
                  <from>
                    <xdr:col>6</xdr:col>
                    <xdr:colOff>542925</xdr:colOff>
                    <xdr:row>9</xdr:row>
                    <xdr:rowOff>9525</xdr:rowOff>
                  </from>
                  <to>
                    <xdr:col>6</xdr:col>
                    <xdr:colOff>704850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5" r:id="rId16" name="Spinner 15">
              <controlPr defaultSize="0" autoPict="0">
                <anchor moveWithCells="1" sizeWithCells="1">
                  <from>
                    <xdr:col>6</xdr:col>
                    <xdr:colOff>542925</xdr:colOff>
                    <xdr:row>12</xdr:row>
                    <xdr:rowOff>19050</xdr:rowOff>
                  </from>
                  <to>
                    <xdr:col>6</xdr:col>
                    <xdr:colOff>704850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6" r:id="rId17" name="Spinner 16">
              <controlPr defaultSize="0" autoPict="0">
                <anchor moveWithCells="1" sizeWithCells="1">
                  <from>
                    <xdr:col>6</xdr:col>
                    <xdr:colOff>9525</xdr:colOff>
                    <xdr:row>18</xdr:row>
                    <xdr:rowOff>0</xdr:rowOff>
                  </from>
                  <to>
                    <xdr:col>6</xdr:col>
                    <xdr:colOff>171450</xdr:colOff>
                    <xdr:row>18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9"/>
  <sheetViews>
    <sheetView showGridLines="0" showRowColHeaders="0" showZeros="0" tabSelected="1" zoomScaleNormal="100" workbookViewId="0">
      <pane ySplit="18" topLeftCell="A19" activePane="bottomLeft" state="frozen"/>
      <selection pane="bottomLeft" activeCell="A19" sqref="A19"/>
    </sheetView>
  </sheetViews>
  <sheetFormatPr baseColWidth="10" defaultColWidth="11.5703125" defaultRowHeight="12.75" x14ac:dyDescent="0.2"/>
  <cols>
    <col min="1" max="1" width="1.5703125" customWidth="1"/>
    <col min="2" max="2" width="16.7109375" customWidth="1"/>
    <col min="3" max="3" width="13.85546875" customWidth="1"/>
    <col min="4" max="4" width="16.28515625" customWidth="1"/>
    <col min="5" max="7" width="13.85546875" customWidth="1"/>
    <col min="8" max="8" width="2.5703125" customWidth="1"/>
    <col min="9" max="10" width="11.5703125" customWidth="1"/>
    <col min="11" max="11" width="3.85546875" customWidth="1"/>
    <col min="12" max="12" width="23.5703125" customWidth="1"/>
    <col min="13" max="13" width="16.7109375" customWidth="1"/>
    <col min="14" max="14" width="25" customWidth="1"/>
    <col min="15" max="15" width="12" customWidth="1"/>
    <col min="16" max="16" width="17.140625" bestFit="1" customWidth="1"/>
  </cols>
  <sheetData>
    <row r="1" spans="2:15" ht="20.25" x14ac:dyDescent="0.3">
      <c r="B1" s="3" t="s">
        <v>4</v>
      </c>
      <c r="M1" s="96" t="s">
        <v>38</v>
      </c>
      <c r="N1" s="30"/>
      <c r="O1" s="30"/>
    </row>
    <row r="2" spans="2:15" x14ac:dyDescent="0.2">
      <c r="M2" s="96" t="s">
        <v>39</v>
      </c>
      <c r="N2" s="30"/>
      <c r="O2" s="30"/>
    </row>
    <row r="3" spans="2:15" ht="14.25" x14ac:dyDescent="0.2">
      <c r="C3" s="7" t="s">
        <v>9</v>
      </c>
      <c r="D3" s="5"/>
      <c r="E3" s="15">
        <f>F3*5</f>
        <v>3500</v>
      </c>
      <c r="F3" s="19">
        <v>700</v>
      </c>
      <c r="M3" s="96" t="s">
        <v>43</v>
      </c>
      <c r="N3" s="30"/>
      <c r="O3" s="30"/>
    </row>
    <row r="4" spans="2:15" ht="9.75" customHeight="1" x14ac:dyDescent="0.2">
      <c r="C4" s="34"/>
      <c r="D4" s="5"/>
      <c r="E4" s="27"/>
      <c r="F4" s="19"/>
      <c r="M4" s="96" t="s">
        <v>44</v>
      </c>
      <c r="N4" s="30"/>
      <c r="O4" s="30"/>
    </row>
    <row r="5" spans="2:15" ht="14.25" x14ac:dyDescent="0.2">
      <c r="C5" s="7" t="s">
        <v>8</v>
      </c>
      <c r="D5" s="5"/>
      <c r="E5" s="16">
        <f>F5*10</f>
        <v>200</v>
      </c>
      <c r="F5" s="19">
        <v>20</v>
      </c>
      <c r="G5" s="6"/>
      <c r="M5" s="96"/>
      <c r="N5" s="30"/>
      <c r="O5" s="30"/>
    </row>
    <row r="6" spans="2:15" ht="9.75" customHeight="1" x14ac:dyDescent="0.2">
      <c r="C6" s="4"/>
      <c r="D6" s="5"/>
      <c r="E6" s="27"/>
      <c r="F6" s="19"/>
      <c r="M6" s="96"/>
      <c r="N6" s="30"/>
      <c r="O6" s="30"/>
    </row>
    <row r="7" spans="2:15" ht="14.25" x14ac:dyDescent="0.2">
      <c r="C7" s="7" t="s">
        <v>6</v>
      </c>
      <c r="D7" s="5"/>
      <c r="E7" s="17">
        <f>IF($E$9=1,F7/100,Producto!F15)</f>
        <v>6.3</v>
      </c>
      <c r="F7" s="19">
        <v>630</v>
      </c>
      <c r="G7" s="1"/>
      <c r="M7" s="96" t="s">
        <v>40</v>
      </c>
      <c r="N7" s="30"/>
      <c r="O7" s="30"/>
    </row>
    <row r="8" spans="2:15" ht="7.9" customHeight="1" x14ac:dyDescent="0.2">
      <c r="C8" s="7"/>
      <c r="D8" s="7"/>
      <c r="E8" s="7"/>
      <c r="F8" s="19"/>
      <c r="G8" s="1"/>
      <c r="M8" s="96" t="s">
        <v>41</v>
      </c>
      <c r="N8" s="30"/>
      <c r="O8" s="30"/>
    </row>
    <row r="9" spans="2:15" ht="14.25" x14ac:dyDescent="0.2">
      <c r="C9" s="7" t="s">
        <v>22</v>
      </c>
      <c r="D9" s="5"/>
      <c r="E9" s="17">
        <v>1</v>
      </c>
      <c r="F9" s="19"/>
      <c r="G9" s="1"/>
      <c r="M9" s="96" t="s">
        <v>42</v>
      </c>
      <c r="N9" s="30"/>
      <c r="O9" s="30"/>
    </row>
    <row r="10" spans="2:15" x14ac:dyDescent="0.2">
      <c r="C10" s="2"/>
      <c r="E10" s="28"/>
      <c r="F10" s="20"/>
      <c r="G10" s="1"/>
      <c r="M10" s="96"/>
      <c r="N10" s="30"/>
      <c r="O10" s="30"/>
    </row>
    <row r="11" spans="2:15" ht="14.25" x14ac:dyDescent="0.2">
      <c r="C11" s="7" t="s">
        <v>7</v>
      </c>
      <c r="D11" s="5"/>
      <c r="E11" s="17">
        <f>F11/10</f>
        <v>10</v>
      </c>
      <c r="F11" s="19">
        <v>100</v>
      </c>
      <c r="G11" s="1"/>
      <c r="M11" s="96"/>
      <c r="N11" s="30"/>
      <c r="O11" s="30"/>
    </row>
    <row r="12" spans="2:15" ht="14.25" x14ac:dyDescent="0.2">
      <c r="C12" s="7"/>
      <c r="D12" s="5"/>
      <c r="E12" s="27"/>
      <c r="F12" s="19"/>
      <c r="G12" s="1"/>
      <c r="M12" s="96"/>
      <c r="N12" s="30"/>
      <c r="O12" s="30"/>
    </row>
    <row r="13" spans="2:15" ht="14.25" x14ac:dyDescent="0.2">
      <c r="C13" s="7" t="s">
        <v>12</v>
      </c>
      <c r="D13" s="5"/>
      <c r="E13" s="17">
        <v>1</v>
      </c>
      <c r="F13" s="19"/>
      <c r="G13" s="1"/>
      <c r="N13" s="30"/>
      <c r="O13" s="30"/>
    </row>
    <row r="14" spans="2:15" ht="14.25" x14ac:dyDescent="0.2">
      <c r="C14" s="7"/>
      <c r="D14" s="5"/>
      <c r="E14" s="27"/>
      <c r="F14" s="19"/>
      <c r="G14" s="1"/>
      <c r="N14" s="31" t="str">
        <f>IF($E$13=1,F18,IF($E$13=2,D18,I16))</f>
        <v>Ingreso</v>
      </c>
      <c r="O14" s="31" t="str">
        <f>IF($E$13=1,G18,IF($E$13=2,E18,G18))</f>
        <v>Resultado</v>
      </c>
    </row>
    <row r="15" spans="2:15" x14ac:dyDescent="0.2">
      <c r="E15" s="29"/>
      <c r="F15" s="19"/>
      <c r="G15" s="1"/>
      <c r="N15" s="31"/>
      <c r="O15" s="31"/>
    </row>
    <row r="16" spans="2:15" ht="15" x14ac:dyDescent="0.25">
      <c r="C16" s="7" t="s">
        <v>11</v>
      </c>
      <c r="D16" s="5"/>
      <c r="E16" s="18">
        <f>COSTO_FIJO/((INGRESO_MÁXIMO/CANTIDAD_MÁXIMA)-((COSTO_TOTAL_MÁXIMO-COSTO_FIJO)/CANTIDAD_MÁXIMA))</f>
        <v>945.94594594594594</v>
      </c>
      <c r="F16" s="19"/>
      <c r="G16" s="1"/>
      <c r="N16" s="31">
        <f>IF($E$13=1,F19,IF($E$13=2,D19,#REF!))</f>
        <v>0</v>
      </c>
      <c r="O16" s="31">
        <f>IF($E$13=1,G19,IF($E$13=2,E19,G19))</f>
        <v>-3500</v>
      </c>
    </row>
    <row r="17" spans="1:16" ht="14.25" x14ac:dyDescent="0.2">
      <c r="C17" s="7"/>
      <c r="D17" s="5"/>
      <c r="E17" s="19"/>
      <c r="F17" s="19"/>
      <c r="G17" s="1"/>
      <c r="N17" s="31">
        <f>IF($E$13=1,F20,IF($E$13=2,D20,I18))</f>
        <v>2000</v>
      </c>
      <c r="O17" s="31">
        <f>IF($E$13=1,G20,IF($E$13=2,E20,G20))</f>
        <v>-2760</v>
      </c>
    </row>
    <row r="18" spans="1:16" ht="13.5" thickBot="1" x14ac:dyDescent="0.25">
      <c r="A18" s="1">
        <f t="shared" ref="A18:A37" si="0">G20</f>
        <v>-2760</v>
      </c>
      <c r="B18" s="88" t="s">
        <v>5</v>
      </c>
      <c r="C18" s="89" t="s">
        <v>2</v>
      </c>
      <c r="D18" s="90" t="s">
        <v>3</v>
      </c>
      <c r="E18" s="91" t="s">
        <v>1</v>
      </c>
      <c r="F18" s="90" t="s">
        <v>0</v>
      </c>
      <c r="G18" s="92" t="s">
        <v>10</v>
      </c>
      <c r="I18" s="8"/>
      <c r="N18" s="31">
        <f t="shared" ref="N18:N35" si="1">IF($E$13=1,F22,IF($E$13=2,D22,I20))</f>
        <v>6000</v>
      </c>
      <c r="O18" s="31">
        <f t="shared" ref="O18:O35" si="2">IF($E$13=1,G22,IF($E$13=2,E22,G22))</f>
        <v>-1280</v>
      </c>
      <c r="P18" s="92" t="s">
        <v>37</v>
      </c>
    </row>
    <row r="19" spans="1:16" x14ac:dyDescent="0.2">
      <c r="A19" s="1">
        <f t="shared" si="0"/>
        <v>-2020</v>
      </c>
      <c r="B19" s="80">
        <v>0</v>
      </c>
      <c r="C19" s="13">
        <f>E3</f>
        <v>3500</v>
      </c>
      <c r="D19" s="12">
        <f>B19*$E$7</f>
        <v>0</v>
      </c>
      <c r="E19" s="12">
        <f>C19+D19</f>
        <v>3500</v>
      </c>
      <c r="F19" s="12">
        <f>B19*E$11</f>
        <v>0</v>
      </c>
      <c r="G19" s="82">
        <f>F19-E19</f>
        <v>-3500</v>
      </c>
      <c r="I19" s="10"/>
      <c r="N19" s="31">
        <f t="shared" si="1"/>
        <v>8000</v>
      </c>
      <c r="O19" s="31">
        <f t="shared" si="2"/>
        <v>-540</v>
      </c>
      <c r="P19" s="93">
        <v>-20</v>
      </c>
    </row>
    <row r="20" spans="1:16" x14ac:dyDescent="0.2">
      <c r="A20" s="1">
        <f t="shared" si="0"/>
        <v>-1280</v>
      </c>
      <c r="B20" s="81">
        <f>B19+$E$5</f>
        <v>200</v>
      </c>
      <c r="C20" s="14">
        <f>$E$3</f>
        <v>3500</v>
      </c>
      <c r="D20" s="11">
        <f t="shared" ref="D20:D31" si="3">B20*$E$7</f>
        <v>1260</v>
      </c>
      <c r="E20" s="11">
        <f t="shared" ref="E20:E31" si="4">C20+D20</f>
        <v>4760</v>
      </c>
      <c r="F20" s="11">
        <f t="shared" ref="F20:F31" si="5">B20*E$11</f>
        <v>2000</v>
      </c>
      <c r="G20" s="83">
        <f t="shared" ref="G20:G39" si="6">F20-E20</f>
        <v>-2760</v>
      </c>
      <c r="N20" s="31">
        <f t="shared" si="1"/>
        <v>10000</v>
      </c>
      <c r="O20" s="31">
        <f t="shared" si="2"/>
        <v>200</v>
      </c>
      <c r="P20" s="94">
        <v>-19</v>
      </c>
    </row>
    <row r="21" spans="1:16" x14ac:dyDescent="0.2">
      <c r="A21" s="1">
        <f t="shared" si="0"/>
        <v>-540</v>
      </c>
      <c r="B21" s="81">
        <f t="shared" ref="B21:B39" si="7">B20+$E$5</f>
        <v>400</v>
      </c>
      <c r="C21" s="14">
        <f t="shared" ref="C21:C39" si="8">$E$3</f>
        <v>3500</v>
      </c>
      <c r="D21" s="11">
        <f t="shared" si="3"/>
        <v>2520</v>
      </c>
      <c r="E21" s="11">
        <f t="shared" si="4"/>
        <v>6020</v>
      </c>
      <c r="F21" s="11">
        <f t="shared" si="5"/>
        <v>4000</v>
      </c>
      <c r="G21" s="83">
        <f t="shared" si="6"/>
        <v>-2020</v>
      </c>
      <c r="N21" s="31">
        <f t="shared" si="1"/>
        <v>12000</v>
      </c>
      <c r="O21" s="31">
        <f t="shared" si="2"/>
        <v>940</v>
      </c>
      <c r="P21" s="95">
        <v>-18</v>
      </c>
    </row>
    <row r="22" spans="1:16" x14ac:dyDescent="0.2">
      <c r="A22" s="1">
        <f t="shared" si="0"/>
        <v>200</v>
      </c>
      <c r="B22" s="81">
        <f t="shared" si="7"/>
        <v>600</v>
      </c>
      <c r="C22" s="14">
        <f t="shared" si="8"/>
        <v>3500</v>
      </c>
      <c r="D22" s="11">
        <f t="shared" si="3"/>
        <v>3780</v>
      </c>
      <c r="E22" s="11">
        <f t="shared" si="4"/>
        <v>7280</v>
      </c>
      <c r="F22" s="11">
        <f t="shared" si="5"/>
        <v>6000</v>
      </c>
      <c r="G22" s="83">
        <f t="shared" si="6"/>
        <v>-1280</v>
      </c>
      <c r="N22" s="31">
        <f t="shared" si="1"/>
        <v>14000</v>
      </c>
      <c r="O22" s="31">
        <f t="shared" si="2"/>
        <v>1680</v>
      </c>
      <c r="P22" s="94">
        <v>-17</v>
      </c>
    </row>
    <row r="23" spans="1:16" x14ac:dyDescent="0.2">
      <c r="A23" s="1">
        <f t="shared" si="0"/>
        <v>940</v>
      </c>
      <c r="B23" s="81">
        <f t="shared" si="7"/>
        <v>800</v>
      </c>
      <c r="C23" s="14">
        <f t="shared" si="8"/>
        <v>3500</v>
      </c>
      <c r="D23" s="11">
        <f t="shared" si="3"/>
        <v>5040</v>
      </c>
      <c r="E23" s="11">
        <f t="shared" si="4"/>
        <v>8540</v>
      </c>
      <c r="F23" s="11">
        <f t="shared" si="5"/>
        <v>8000</v>
      </c>
      <c r="G23" s="83">
        <f t="shared" si="6"/>
        <v>-540</v>
      </c>
      <c r="N23" s="31">
        <f t="shared" si="1"/>
        <v>16000</v>
      </c>
      <c r="O23" s="31">
        <f t="shared" si="2"/>
        <v>2420</v>
      </c>
      <c r="P23" s="95">
        <v>-16</v>
      </c>
    </row>
    <row r="24" spans="1:16" x14ac:dyDescent="0.2">
      <c r="A24" s="1">
        <f t="shared" si="0"/>
        <v>1680</v>
      </c>
      <c r="B24" s="81">
        <f t="shared" si="7"/>
        <v>1000</v>
      </c>
      <c r="C24" s="14">
        <f t="shared" si="8"/>
        <v>3500</v>
      </c>
      <c r="D24" s="11">
        <f t="shared" si="3"/>
        <v>6300</v>
      </c>
      <c r="E24" s="11">
        <f t="shared" si="4"/>
        <v>9800</v>
      </c>
      <c r="F24" s="11">
        <f t="shared" si="5"/>
        <v>10000</v>
      </c>
      <c r="G24" s="83">
        <f t="shared" si="6"/>
        <v>200</v>
      </c>
      <c r="N24" s="31">
        <f t="shared" si="1"/>
        <v>18000</v>
      </c>
      <c r="O24" s="31">
        <f t="shared" si="2"/>
        <v>3160</v>
      </c>
      <c r="P24" s="94">
        <v>-15</v>
      </c>
    </row>
    <row r="25" spans="1:16" x14ac:dyDescent="0.2">
      <c r="A25" s="1">
        <f t="shared" si="0"/>
        <v>2420</v>
      </c>
      <c r="B25" s="81">
        <f t="shared" si="7"/>
        <v>1200</v>
      </c>
      <c r="C25" s="14">
        <f t="shared" si="8"/>
        <v>3500</v>
      </c>
      <c r="D25" s="11">
        <f t="shared" si="3"/>
        <v>7560</v>
      </c>
      <c r="E25" s="11">
        <f t="shared" si="4"/>
        <v>11060</v>
      </c>
      <c r="F25" s="11">
        <f t="shared" si="5"/>
        <v>12000</v>
      </c>
      <c r="G25" s="83">
        <f t="shared" si="6"/>
        <v>940</v>
      </c>
      <c r="N25" s="31">
        <f t="shared" si="1"/>
        <v>20000</v>
      </c>
      <c r="O25" s="31">
        <f t="shared" si="2"/>
        <v>3900</v>
      </c>
      <c r="P25" s="95">
        <v>-14</v>
      </c>
    </row>
    <row r="26" spans="1:16" x14ac:dyDescent="0.2">
      <c r="A26" s="1">
        <f t="shared" si="0"/>
        <v>3160</v>
      </c>
      <c r="B26" s="81">
        <f t="shared" si="7"/>
        <v>1400</v>
      </c>
      <c r="C26" s="14">
        <f t="shared" si="8"/>
        <v>3500</v>
      </c>
      <c r="D26" s="11">
        <f t="shared" si="3"/>
        <v>8820</v>
      </c>
      <c r="E26" s="11">
        <f t="shared" si="4"/>
        <v>12320</v>
      </c>
      <c r="F26" s="11">
        <f t="shared" si="5"/>
        <v>14000</v>
      </c>
      <c r="G26" s="83">
        <f t="shared" si="6"/>
        <v>1680</v>
      </c>
      <c r="N26" s="31">
        <f t="shared" si="1"/>
        <v>22000</v>
      </c>
      <c r="O26" s="31">
        <f t="shared" si="2"/>
        <v>4640</v>
      </c>
      <c r="P26" s="94">
        <v>-13</v>
      </c>
    </row>
    <row r="27" spans="1:16" x14ac:dyDescent="0.2">
      <c r="A27" s="1">
        <f t="shared" si="0"/>
        <v>3900</v>
      </c>
      <c r="B27" s="81">
        <f t="shared" si="7"/>
        <v>1600</v>
      </c>
      <c r="C27" s="14">
        <f t="shared" si="8"/>
        <v>3500</v>
      </c>
      <c r="D27" s="11">
        <f t="shared" si="3"/>
        <v>10080</v>
      </c>
      <c r="E27" s="11">
        <f t="shared" si="4"/>
        <v>13580</v>
      </c>
      <c r="F27" s="11">
        <f t="shared" si="5"/>
        <v>16000</v>
      </c>
      <c r="G27" s="83">
        <f t="shared" si="6"/>
        <v>2420</v>
      </c>
      <c r="N27" s="31">
        <f t="shared" si="1"/>
        <v>24000</v>
      </c>
      <c r="O27" s="31">
        <f t="shared" si="2"/>
        <v>5380</v>
      </c>
      <c r="P27" s="95">
        <v>-12</v>
      </c>
    </row>
    <row r="28" spans="1:16" x14ac:dyDescent="0.2">
      <c r="A28" s="1">
        <f t="shared" si="0"/>
        <v>4640</v>
      </c>
      <c r="B28" s="81">
        <f t="shared" si="7"/>
        <v>1800</v>
      </c>
      <c r="C28" s="14">
        <f t="shared" si="8"/>
        <v>3500</v>
      </c>
      <c r="D28" s="11">
        <f t="shared" si="3"/>
        <v>11340</v>
      </c>
      <c r="E28" s="11">
        <f t="shared" si="4"/>
        <v>14840</v>
      </c>
      <c r="F28" s="11">
        <f t="shared" si="5"/>
        <v>18000</v>
      </c>
      <c r="G28" s="83">
        <f t="shared" si="6"/>
        <v>3160</v>
      </c>
      <c r="N28" s="31">
        <f t="shared" si="1"/>
        <v>26000</v>
      </c>
      <c r="O28" s="31">
        <f t="shared" si="2"/>
        <v>6120</v>
      </c>
      <c r="P28" s="94">
        <v>-11</v>
      </c>
    </row>
    <row r="29" spans="1:16" x14ac:dyDescent="0.2">
      <c r="A29" s="1">
        <f t="shared" si="0"/>
        <v>5380</v>
      </c>
      <c r="B29" s="81">
        <f t="shared" si="7"/>
        <v>2000</v>
      </c>
      <c r="C29" s="14">
        <f t="shared" si="8"/>
        <v>3500</v>
      </c>
      <c r="D29" s="11">
        <f t="shared" si="3"/>
        <v>12600</v>
      </c>
      <c r="E29" s="11">
        <f t="shared" si="4"/>
        <v>16100</v>
      </c>
      <c r="F29" s="11">
        <f t="shared" si="5"/>
        <v>20000</v>
      </c>
      <c r="G29" s="83">
        <f t="shared" si="6"/>
        <v>3900</v>
      </c>
      <c r="N29" s="31">
        <f t="shared" si="1"/>
        <v>28000</v>
      </c>
      <c r="O29" s="31">
        <f t="shared" si="2"/>
        <v>6860</v>
      </c>
      <c r="P29" s="95">
        <v>-10</v>
      </c>
    </row>
    <row r="30" spans="1:16" x14ac:dyDescent="0.2">
      <c r="A30" s="1">
        <f t="shared" si="0"/>
        <v>6120</v>
      </c>
      <c r="B30" s="81">
        <f t="shared" si="7"/>
        <v>2200</v>
      </c>
      <c r="C30" s="14">
        <f t="shared" si="8"/>
        <v>3500</v>
      </c>
      <c r="D30" s="11">
        <f t="shared" si="3"/>
        <v>13860</v>
      </c>
      <c r="E30" s="11">
        <f t="shared" si="4"/>
        <v>17360</v>
      </c>
      <c r="F30" s="11">
        <f t="shared" si="5"/>
        <v>22000</v>
      </c>
      <c r="G30" s="83">
        <f t="shared" si="6"/>
        <v>4640</v>
      </c>
      <c r="N30" s="31">
        <f t="shared" si="1"/>
        <v>30000</v>
      </c>
      <c r="O30" s="31">
        <f t="shared" si="2"/>
        <v>7600</v>
      </c>
      <c r="P30" s="94">
        <v>-9</v>
      </c>
    </row>
    <row r="31" spans="1:16" x14ac:dyDescent="0.2">
      <c r="A31" s="1">
        <f t="shared" si="0"/>
        <v>6860</v>
      </c>
      <c r="B31" s="81">
        <f t="shared" si="7"/>
        <v>2400</v>
      </c>
      <c r="C31" s="14">
        <f t="shared" si="8"/>
        <v>3500</v>
      </c>
      <c r="D31" s="11">
        <f t="shared" si="3"/>
        <v>15120</v>
      </c>
      <c r="E31" s="11">
        <f t="shared" si="4"/>
        <v>18620</v>
      </c>
      <c r="F31" s="11">
        <f t="shared" si="5"/>
        <v>24000</v>
      </c>
      <c r="G31" s="83">
        <f t="shared" si="6"/>
        <v>5380</v>
      </c>
      <c r="N31" s="31">
        <f t="shared" si="1"/>
        <v>32000</v>
      </c>
      <c r="O31" s="31">
        <f t="shared" si="2"/>
        <v>8340</v>
      </c>
      <c r="P31" s="95">
        <v>-8</v>
      </c>
    </row>
    <row r="32" spans="1:16" x14ac:dyDescent="0.2">
      <c r="A32" s="1">
        <f t="shared" si="0"/>
        <v>7600</v>
      </c>
      <c r="B32" s="81">
        <f t="shared" si="7"/>
        <v>2600</v>
      </c>
      <c r="C32" s="14">
        <f t="shared" si="8"/>
        <v>3500</v>
      </c>
      <c r="D32" s="11">
        <f t="shared" ref="D32:D39" si="9">B32*$E$7</f>
        <v>16380</v>
      </c>
      <c r="E32" s="11">
        <f t="shared" ref="E32:E39" si="10">C32+D32</f>
        <v>19880</v>
      </c>
      <c r="F32" s="11">
        <f t="shared" ref="F32:F39" si="11">B32*E$11</f>
        <v>26000</v>
      </c>
      <c r="G32" s="83">
        <f t="shared" si="6"/>
        <v>6120</v>
      </c>
      <c r="N32" s="31">
        <f t="shared" si="1"/>
        <v>34000</v>
      </c>
      <c r="O32" s="31">
        <f t="shared" si="2"/>
        <v>9080</v>
      </c>
      <c r="P32" s="94">
        <v>-7</v>
      </c>
    </row>
    <row r="33" spans="1:16" x14ac:dyDescent="0.2">
      <c r="A33" s="1">
        <f t="shared" si="0"/>
        <v>8340</v>
      </c>
      <c r="B33" s="81">
        <f t="shared" si="7"/>
        <v>2800</v>
      </c>
      <c r="C33" s="14">
        <f t="shared" si="8"/>
        <v>3500</v>
      </c>
      <c r="D33" s="11">
        <f t="shared" si="9"/>
        <v>17640</v>
      </c>
      <c r="E33" s="11">
        <f t="shared" si="10"/>
        <v>21140</v>
      </c>
      <c r="F33" s="11">
        <f t="shared" si="11"/>
        <v>28000</v>
      </c>
      <c r="G33" s="83">
        <f>F33-E33</f>
        <v>6860</v>
      </c>
      <c r="N33" s="31">
        <f t="shared" si="1"/>
        <v>36000</v>
      </c>
      <c r="O33" s="31">
        <f t="shared" si="2"/>
        <v>9820</v>
      </c>
      <c r="P33" s="95">
        <v>-6</v>
      </c>
    </row>
    <row r="34" spans="1:16" x14ac:dyDescent="0.2">
      <c r="A34" s="1">
        <f t="shared" si="0"/>
        <v>9080</v>
      </c>
      <c r="B34" s="81">
        <f t="shared" si="7"/>
        <v>3000</v>
      </c>
      <c r="C34" s="14">
        <f t="shared" si="8"/>
        <v>3500</v>
      </c>
      <c r="D34" s="11">
        <f t="shared" si="9"/>
        <v>18900</v>
      </c>
      <c r="E34" s="11">
        <f t="shared" si="10"/>
        <v>22400</v>
      </c>
      <c r="F34" s="11">
        <f t="shared" si="11"/>
        <v>30000</v>
      </c>
      <c r="G34" s="83">
        <f>F34-E34</f>
        <v>7600</v>
      </c>
      <c r="N34" s="31">
        <f t="shared" si="1"/>
        <v>38000</v>
      </c>
      <c r="O34" s="31">
        <f t="shared" si="2"/>
        <v>10560</v>
      </c>
      <c r="P34" s="94">
        <v>-5</v>
      </c>
    </row>
    <row r="35" spans="1:16" x14ac:dyDescent="0.2">
      <c r="A35" s="1">
        <f t="shared" si="0"/>
        <v>9820</v>
      </c>
      <c r="B35" s="81">
        <f t="shared" si="7"/>
        <v>3200</v>
      </c>
      <c r="C35" s="14">
        <f t="shared" si="8"/>
        <v>3500</v>
      </c>
      <c r="D35" s="11">
        <f t="shared" si="9"/>
        <v>20160</v>
      </c>
      <c r="E35" s="11">
        <f t="shared" si="10"/>
        <v>23660</v>
      </c>
      <c r="F35" s="11">
        <f t="shared" si="11"/>
        <v>32000</v>
      </c>
      <c r="G35" s="83">
        <f t="shared" si="6"/>
        <v>8340</v>
      </c>
      <c r="N35" s="31">
        <f t="shared" si="1"/>
        <v>40000</v>
      </c>
      <c r="O35" s="31">
        <f t="shared" si="2"/>
        <v>11300</v>
      </c>
      <c r="P35" s="95">
        <v>-4</v>
      </c>
    </row>
    <row r="36" spans="1:16" x14ac:dyDescent="0.2">
      <c r="A36" s="1">
        <f t="shared" si="0"/>
        <v>10560</v>
      </c>
      <c r="B36" s="81">
        <f t="shared" si="7"/>
        <v>3400</v>
      </c>
      <c r="C36" s="14">
        <f t="shared" si="8"/>
        <v>3500</v>
      </c>
      <c r="D36" s="11">
        <f>B36*$E$7</f>
        <v>21420</v>
      </c>
      <c r="E36" s="11">
        <f>C36+D36</f>
        <v>24920</v>
      </c>
      <c r="F36" s="11">
        <f>B36*E$11</f>
        <v>34000</v>
      </c>
      <c r="G36" s="83">
        <f>F36-E36</f>
        <v>9080</v>
      </c>
      <c r="N36" s="30"/>
      <c r="O36" s="30"/>
      <c r="P36" s="94">
        <v>-3</v>
      </c>
    </row>
    <row r="37" spans="1:16" x14ac:dyDescent="0.2">
      <c r="A37" s="1">
        <f t="shared" si="0"/>
        <v>11300</v>
      </c>
      <c r="B37" s="81">
        <f t="shared" si="7"/>
        <v>3600</v>
      </c>
      <c r="C37" s="14">
        <f t="shared" si="8"/>
        <v>3500</v>
      </c>
      <c r="D37" s="11">
        <f t="shared" si="9"/>
        <v>22680</v>
      </c>
      <c r="E37" s="11">
        <f t="shared" si="10"/>
        <v>26180</v>
      </c>
      <c r="F37" s="11">
        <f t="shared" si="11"/>
        <v>36000</v>
      </c>
      <c r="G37" s="83">
        <f t="shared" si="6"/>
        <v>9820</v>
      </c>
      <c r="N37" s="30"/>
      <c r="O37" s="30"/>
      <c r="P37" s="95">
        <v>-2</v>
      </c>
    </row>
    <row r="38" spans="1:16" x14ac:dyDescent="0.2">
      <c r="B38" s="81">
        <f t="shared" si="7"/>
        <v>3800</v>
      </c>
      <c r="C38" s="14">
        <f t="shared" si="8"/>
        <v>3500</v>
      </c>
      <c r="D38" s="11">
        <f t="shared" si="9"/>
        <v>23940</v>
      </c>
      <c r="E38" s="11">
        <f t="shared" si="10"/>
        <v>27440</v>
      </c>
      <c r="F38" s="11">
        <f t="shared" si="11"/>
        <v>38000</v>
      </c>
      <c r="G38" s="83">
        <f t="shared" si="6"/>
        <v>10560</v>
      </c>
      <c r="N38" s="30"/>
      <c r="O38" s="30"/>
      <c r="P38" s="94">
        <v>-1</v>
      </c>
    </row>
    <row r="39" spans="1:16" x14ac:dyDescent="0.2">
      <c r="B39" s="84">
        <f t="shared" si="7"/>
        <v>4000</v>
      </c>
      <c r="C39" s="85">
        <f t="shared" si="8"/>
        <v>3500</v>
      </c>
      <c r="D39" s="86">
        <f t="shared" si="9"/>
        <v>25200</v>
      </c>
      <c r="E39" s="86">
        <f t="shared" si="10"/>
        <v>28700</v>
      </c>
      <c r="F39" s="86">
        <f t="shared" si="11"/>
        <v>40000</v>
      </c>
      <c r="G39" s="87">
        <f t="shared" si="6"/>
        <v>11300</v>
      </c>
      <c r="N39" s="30"/>
      <c r="O39" s="30"/>
      <c r="P39" s="95">
        <v>0</v>
      </c>
    </row>
    <row r="40" spans="1:16" x14ac:dyDescent="0.2">
      <c r="B40" s="8"/>
      <c r="C40" s="1"/>
      <c r="D40" s="1"/>
      <c r="E40" s="1"/>
      <c r="F40" s="1"/>
      <c r="N40" s="30"/>
      <c r="O40" s="30"/>
      <c r="P40" s="94">
        <v>1</v>
      </c>
    </row>
    <row r="41" spans="1:16" x14ac:dyDescent="0.2">
      <c r="C41" s="1"/>
      <c r="D41" s="1"/>
      <c r="E41" s="1"/>
      <c r="F41" s="1"/>
      <c r="N41" s="30"/>
      <c r="O41" s="30"/>
      <c r="P41" s="95">
        <v>2</v>
      </c>
    </row>
    <row r="42" spans="1:16" x14ac:dyDescent="0.2">
      <c r="C42" s="1"/>
      <c r="D42" s="1"/>
      <c r="E42" s="1"/>
      <c r="F42" s="1"/>
      <c r="N42" s="30"/>
      <c r="O42" s="30"/>
      <c r="P42" s="94">
        <v>3</v>
      </c>
    </row>
    <row r="43" spans="1:16" x14ac:dyDescent="0.2">
      <c r="C43" s="1"/>
      <c r="D43" s="1"/>
      <c r="E43" s="1"/>
      <c r="F43" s="1"/>
      <c r="N43" s="30"/>
      <c r="O43" s="30"/>
      <c r="P43" s="95">
        <v>4</v>
      </c>
    </row>
    <row r="44" spans="1:16" x14ac:dyDescent="0.2">
      <c r="C44" s="1"/>
      <c r="D44" s="1"/>
      <c r="E44" s="1"/>
      <c r="F44" s="1"/>
      <c r="N44" s="30"/>
      <c r="O44" s="30"/>
      <c r="P44" s="94">
        <v>5</v>
      </c>
    </row>
    <row r="45" spans="1:16" x14ac:dyDescent="0.2">
      <c r="C45" s="1"/>
      <c r="D45" s="1"/>
      <c r="E45" s="1"/>
      <c r="F45" s="1"/>
      <c r="P45" s="95">
        <v>6</v>
      </c>
    </row>
    <row r="46" spans="1:16" x14ac:dyDescent="0.2">
      <c r="C46" s="1"/>
      <c r="D46" s="1"/>
      <c r="E46" s="1"/>
      <c r="F46" s="1"/>
      <c r="P46" s="94">
        <v>7</v>
      </c>
    </row>
    <row r="47" spans="1:16" x14ac:dyDescent="0.2">
      <c r="C47" s="1"/>
      <c r="D47" s="1"/>
      <c r="E47" s="1"/>
      <c r="F47" s="1"/>
      <c r="P47" s="95">
        <v>8</v>
      </c>
    </row>
    <row r="48" spans="1:16" x14ac:dyDescent="0.2">
      <c r="C48" s="1"/>
      <c r="D48" s="1"/>
      <c r="E48" s="1"/>
      <c r="F48" s="1"/>
      <c r="P48" s="94">
        <v>9</v>
      </c>
    </row>
    <row r="49" spans="3:16" x14ac:dyDescent="0.2">
      <c r="C49" s="1"/>
      <c r="D49" s="1"/>
      <c r="E49" s="1"/>
      <c r="F49" s="1"/>
      <c r="P49" s="95">
        <v>10</v>
      </c>
    </row>
    <row r="50" spans="3:16" x14ac:dyDescent="0.2">
      <c r="C50" s="1"/>
      <c r="D50" s="1"/>
      <c r="E50" s="1"/>
      <c r="F50" s="1"/>
      <c r="P50" s="94">
        <v>11</v>
      </c>
    </row>
    <row r="51" spans="3:16" x14ac:dyDescent="0.2">
      <c r="P51" s="95">
        <v>12</v>
      </c>
    </row>
    <row r="52" spans="3:16" x14ac:dyDescent="0.2">
      <c r="P52" s="94">
        <v>13</v>
      </c>
    </row>
    <row r="53" spans="3:16" x14ac:dyDescent="0.2">
      <c r="P53" s="95">
        <v>14</v>
      </c>
    </row>
    <row r="54" spans="3:16" x14ac:dyDescent="0.2">
      <c r="P54" s="94">
        <v>15</v>
      </c>
    </row>
    <row r="55" spans="3:16" x14ac:dyDescent="0.2">
      <c r="P55" s="95">
        <v>16</v>
      </c>
    </row>
    <row r="56" spans="3:16" x14ac:dyDescent="0.2">
      <c r="P56" s="94">
        <v>17</v>
      </c>
    </row>
    <row r="57" spans="3:16" x14ac:dyDescent="0.2">
      <c r="P57" s="95">
        <v>18</v>
      </c>
    </row>
    <row r="58" spans="3:16" x14ac:dyDescent="0.2">
      <c r="P58" s="94">
        <v>19</v>
      </c>
    </row>
    <row r="59" spans="3:16" x14ac:dyDescent="0.2">
      <c r="P59" s="95">
        <v>20</v>
      </c>
    </row>
    <row r="60" spans="3:16" x14ac:dyDescent="0.2">
      <c r="P60" s="94">
        <v>21</v>
      </c>
    </row>
    <row r="61" spans="3:16" x14ac:dyDescent="0.2">
      <c r="P61" s="95">
        <v>22</v>
      </c>
    </row>
    <row r="62" spans="3:16" x14ac:dyDescent="0.2">
      <c r="P62" s="94">
        <v>23</v>
      </c>
    </row>
    <row r="63" spans="3:16" x14ac:dyDescent="0.2">
      <c r="P63" s="95">
        <v>24</v>
      </c>
    </row>
    <row r="64" spans="3:16" x14ac:dyDescent="0.2">
      <c r="P64" s="94">
        <v>25</v>
      </c>
    </row>
    <row r="65" spans="16:16" x14ac:dyDescent="0.2">
      <c r="P65" s="95">
        <v>26</v>
      </c>
    </row>
    <row r="66" spans="16:16" x14ac:dyDescent="0.2">
      <c r="P66" s="94">
        <v>27</v>
      </c>
    </row>
    <row r="67" spans="16:16" x14ac:dyDescent="0.2">
      <c r="P67" s="95">
        <v>28</v>
      </c>
    </row>
    <row r="68" spans="16:16" x14ac:dyDescent="0.2">
      <c r="P68" s="94">
        <v>29</v>
      </c>
    </row>
    <row r="69" spans="16:16" x14ac:dyDescent="0.2">
      <c r="P69" s="95">
        <v>30</v>
      </c>
    </row>
    <row r="70" spans="16:16" x14ac:dyDescent="0.2">
      <c r="P70" s="94">
        <v>31</v>
      </c>
    </row>
    <row r="71" spans="16:16" x14ac:dyDescent="0.2">
      <c r="P71" s="95">
        <v>32</v>
      </c>
    </row>
    <row r="72" spans="16:16" x14ac:dyDescent="0.2">
      <c r="P72" s="94">
        <v>33</v>
      </c>
    </row>
    <row r="73" spans="16:16" x14ac:dyDescent="0.2">
      <c r="P73" s="95">
        <v>34</v>
      </c>
    </row>
    <row r="74" spans="16:16" x14ac:dyDescent="0.2">
      <c r="P74" s="94">
        <v>35</v>
      </c>
    </row>
    <row r="75" spans="16:16" x14ac:dyDescent="0.2">
      <c r="P75" s="95">
        <v>36</v>
      </c>
    </row>
    <row r="76" spans="16:16" x14ac:dyDescent="0.2">
      <c r="P76" s="94">
        <v>37</v>
      </c>
    </row>
    <row r="77" spans="16:16" x14ac:dyDescent="0.2">
      <c r="P77" s="95">
        <v>38</v>
      </c>
    </row>
    <row r="78" spans="16:16" x14ac:dyDescent="0.2">
      <c r="P78" s="94">
        <v>39</v>
      </c>
    </row>
    <row r="79" spans="16:16" x14ac:dyDescent="0.2">
      <c r="P79" s="95">
        <v>40</v>
      </c>
    </row>
    <row r="80" spans="16:16" x14ac:dyDescent="0.2">
      <c r="P80" s="94">
        <v>41</v>
      </c>
    </row>
    <row r="81" spans="16:16" x14ac:dyDescent="0.2">
      <c r="P81" s="95">
        <v>42</v>
      </c>
    </row>
    <row r="82" spans="16:16" x14ac:dyDescent="0.2">
      <c r="P82" s="94">
        <v>43</v>
      </c>
    </row>
    <row r="83" spans="16:16" x14ac:dyDescent="0.2">
      <c r="P83" s="95">
        <v>44</v>
      </c>
    </row>
    <row r="84" spans="16:16" x14ac:dyDescent="0.2">
      <c r="P84" s="94">
        <v>45</v>
      </c>
    </row>
    <row r="85" spans="16:16" x14ac:dyDescent="0.2">
      <c r="P85" s="95">
        <v>46</v>
      </c>
    </row>
    <row r="86" spans="16:16" x14ac:dyDescent="0.2">
      <c r="P86" s="94">
        <v>47</v>
      </c>
    </row>
    <row r="87" spans="16:16" x14ac:dyDescent="0.2">
      <c r="P87" s="95">
        <v>48</v>
      </c>
    </row>
    <row r="88" spans="16:16" x14ac:dyDescent="0.2">
      <c r="P88" s="94">
        <v>49</v>
      </c>
    </row>
    <row r="89" spans="16:16" x14ac:dyDescent="0.2">
      <c r="P89" s="95">
        <v>50</v>
      </c>
    </row>
    <row r="90" spans="16:16" x14ac:dyDescent="0.2">
      <c r="P90" s="94">
        <v>51</v>
      </c>
    </row>
    <row r="91" spans="16:16" x14ac:dyDescent="0.2">
      <c r="P91" s="95">
        <v>52</v>
      </c>
    </row>
    <row r="92" spans="16:16" x14ac:dyDescent="0.2">
      <c r="P92" s="94">
        <v>53</v>
      </c>
    </row>
    <row r="93" spans="16:16" x14ac:dyDescent="0.2">
      <c r="P93" s="95">
        <v>54</v>
      </c>
    </row>
    <row r="94" spans="16:16" x14ac:dyDescent="0.2">
      <c r="P94" s="94">
        <v>55</v>
      </c>
    </row>
    <row r="95" spans="16:16" x14ac:dyDescent="0.2">
      <c r="P95" s="95">
        <v>56</v>
      </c>
    </row>
    <row r="96" spans="16:16" x14ac:dyDescent="0.2">
      <c r="P96" s="94">
        <v>57</v>
      </c>
    </row>
    <row r="97" spans="16:16" x14ac:dyDescent="0.2">
      <c r="P97" s="95">
        <v>58</v>
      </c>
    </row>
    <row r="98" spans="16:16" x14ac:dyDescent="0.2">
      <c r="P98" s="94">
        <v>59</v>
      </c>
    </row>
    <row r="99" spans="16:16" x14ac:dyDescent="0.2">
      <c r="P99" s="95">
        <v>60</v>
      </c>
    </row>
    <row r="100" spans="16:16" x14ac:dyDescent="0.2">
      <c r="P100" s="94">
        <v>61</v>
      </c>
    </row>
    <row r="101" spans="16:16" x14ac:dyDescent="0.2">
      <c r="P101" s="95">
        <v>62</v>
      </c>
    </row>
    <row r="102" spans="16:16" x14ac:dyDescent="0.2">
      <c r="P102" s="94">
        <v>63</v>
      </c>
    </row>
    <row r="103" spans="16:16" x14ac:dyDescent="0.2">
      <c r="P103" s="95">
        <v>64</v>
      </c>
    </row>
    <row r="104" spans="16:16" x14ac:dyDescent="0.2">
      <c r="P104" s="94">
        <v>65</v>
      </c>
    </row>
    <row r="105" spans="16:16" x14ac:dyDescent="0.2">
      <c r="P105" s="95">
        <v>66</v>
      </c>
    </row>
    <row r="106" spans="16:16" x14ac:dyDescent="0.2">
      <c r="P106" s="94">
        <v>67</v>
      </c>
    </row>
    <row r="107" spans="16:16" x14ac:dyDescent="0.2">
      <c r="P107" s="95">
        <v>68</v>
      </c>
    </row>
    <row r="108" spans="16:16" x14ac:dyDescent="0.2">
      <c r="P108" s="94">
        <v>69</v>
      </c>
    </row>
    <row r="109" spans="16:16" x14ac:dyDescent="0.2">
      <c r="P109" s="95">
        <v>70</v>
      </c>
    </row>
    <row r="110" spans="16:16" x14ac:dyDescent="0.2">
      <c r="P110" s="94">
        <v>71</v>
      </c>
    </row>
    <row r="111" spans="16:16" x14ac:dyDescent="0.2">
      <c r="P111" s="95">
        <v>72</v>
      </c>
    </row>
    <row r="112" spans="16:16" x14ac:dyDescent="0.2">
      <c r="P112" s="94">
        <v>73</v>
      </c>
    </row>
    <row r="113" spans="16:16" x14ac:dyDescent="0.2">
      <c r="P113" s="95">
        <v>74</v>
      </c>
    </row>
    <row r="114" spans="16:16" x14ac:dyDescent="0.2">
      <c r="P114" s="94">
        <v>75</v>
      </c>
    </row>
    <row r="115" spans="16:16" x14ac:dyDescent="0.2">
      <c r="P115" s="95">
        <v>76</v>
      </c>
    </row>
    <row r="116" spans="16:16" x14ac:dyDescent="0.2">
      <c r="P116" s="94">
        <v>77</v>
      </c>
    </row>
    <row r="117" spans="16:16" x14ac:dyDescent="0.2">
      <c r="P117" s="95">
        <v>78</v>
      </c>
    </row>
    <row r="118" spans="16:16" x14ac:dyDescent="0.2">
      <c r="P118" s="94">
        <v>79</v>
      </c>
    </row>
    <row r="119" spans="16:16" x14ac:dyDescent="0.2">
      <c r="P119" s="95">
        <v>80</v>
      </c>
    </row>
    <row r="120" spans="16:16" x14ac:dyDescent="0.2">
      <c r="P120" s="94">
        <v>81</v>
      </c>
    </row>
    <row r="121" spans="16:16" x14ac:dyDescent="0.2">
      <c r="P121" s="95">
        <v>82</v>
      </c>
    </row>
    <row r="122" spans="16:16" x14ac:dyDescent="0.2">
      <c r="P122" s="94">
        <v>83</v>
      </c>
    </row>
    <row r="123" spans="16:16" x14ac:dyDescent="0.2">
      <c r="P123" s="95">
        <v>84</v>
      </c>
    </row>
    <row r="124" spans="16:16" x14ac:dyDescent="0.2">
      <c r="P124" s="94">
        <v>85</v>
      </c>
    </row>
    <row r="125" spans="16:16" x14ac:dyDescent="0.2">
      <c r="P125" s="95">
        <v>86</v>
      </c>
    </row>
    <row r="126" spans="16:16" x14ac:dyDescent="0.2">
      <c r="P126" s="94">
        <v>87</v>
      </c>
    </row>
    <row r="127" spans="16:16" x14ac:dyDescent="0.2">
      <c r="P127" s="95">
        <v>88</v>
      </c>
    </row>
    <row r="128" spans="16:16" x14ac:dyDescent="0.2">
      <c r="P128" s="94">
        <v>89</v>
      </c>
    </row>
    <row r="129" spans="16:16" x14ac:dyDescent="0.2">
      <c r="P129" s="95">
        <v>90</v>
      </c>
    </row>
    <row r="130" spans="16:16" x14ac:dyDescent="0.2">
      <c r="P130" s="94">
        <v>91</v>
      </c>
    </row>
    <row r="131" spans="16:16" x14ac:dyDescent="0.2">
      <c r="P131" s="95">
        <v>92</v>
      </c>
    </row>
    <row r="132" spans="16:16" x14ac:dyDescent="0.2">
      <c r="P132" s="94">
        <v>93</v>
      </c>
    </row>
    <row r="133" spans="16:16" x14ac:dyDescent="0.2">
      <c r="P133" s="95">
        <v>94</v>
      </c>
    </row>
    <row r="134" spans="16:16" x14ac:dyDescent="0.2">
      <c r="P134" s="94">
        <v>95</v>
      </c>
    </row>
    <row r="135" spans="16:16" x14ac:dyDescent="0.2">
      <c r="P135" s="95">
        <v>96</v>
      </c>
    </row>
    <row r="136" spans="16:16" x14ac:dyDescent="0.2">
      <c r="P136" s="94">
        <v>97</v>
      </c>
    </row>
    <row r="137" spans="16:16" x14ac:dyDescent="0.2">
      <c r="P137" s="95">
        <v>98</v>
      </c>
    </row>
    <row r="138" spans="16:16" x14ac:dyDescent="0.2">
      <c r="P138" s="94">
        <v>99</v>
      </c>
    </row>
    <row r="139" spans="16:16" x14ac:dyDescent="0.2">
      <c r="P139" s="95">
        <v>100</v>
      </c>
    </row>
  </sheetData>
  <phoneticPr fontId="0" type="noConversion"/>
  <conditionalFormatting sqref="B19:G39">
    <cfRule type="expression" dxfId="14" priority="1" stopIfTrue="1">
      <formula>$B19&lt;VALUE($E$16)</formula>
    </cfRule>
    <cfRule type="expression" dxfId="13" priority="2" stopIfTrue="1">
      <formula>AND($B18&lt;VALUE($E$16),$B19&gt;=VALUE($E$16))</formula>
    </cfRule>
  </conditionalFormatting>
  <pageMargins left="0.75" right="0.75" top="1" bottom="1" header="0" footer="0"/>
  <pageSetup paperSize="9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09" r:id="rId4" name="Spinner 1">
              <controlPr defaultSize="0" autoPict="0">
                <anchor moveWithCells="1" sizeWithCells="1">
                  <from>
                    <xdr:col>5</xdr:col>
                    <xdr:colOff>9525</xdr:colOff>
                    <xdr:row>1</xdr:row>
                    <xdr:rowOff>123825</xdr:rowOff>
                  </from>
                  <to>
                    <xdr:col>5</xdr:col>
                    <xdr:colOff>133350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1" r:id="rId5" name="Spinner 3">
              <controlPr defaultSize="0" autoPict="0">
                <anchor moveWithCells="1" sizeWithCells="1">
                  <from>
                    <xdr:col>5</xdr:col>
                    <xdr:colOff>9525</xdr:colOff>
                    <xdr:row>3</xdr:row>
                    <xdr:rowOff>85725</xdr:rowOff>
                  </from>
                  <to>
                    <xdr:col>5</xdr:col>
                    <xdr:colOff>133350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2" r:id="rId6" name="Spinner 4">
              <controlPr defaultSize="0" autoPict="0">
                <anchor moveWithCells="1" sizeWithCells="1">
                  <from>
                    <xdr:col>5</xdr:col>
                    <xdr:colOff>9525</xdr:colOff>
                    <xdr:row>5</xdr:row>
                    <xdr:rowOff>85725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3" r:id="rId7" name="Spinner 5">
              <controlPr defaultSize="0" autoPict="0">
                <anchor moveWithCells="1" sizeWithCells="1">
                  <from>
                    <xdr:col>5</xdr:col>
                    <xdr:colOff>9525</xdr:colOff>
                    <xdr:row>9</xdr:row>
                    <xdr:rowOff>142875</xdr:rowOff>
                  </from>
                  <to>
                    <xdr:col>5</xdr:col>
                    <xdr:colOff>133350</xdr:colOff>
                    <xdr:row>11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3" r:id="rId8" name="Drop Down 35">
              <controlPr defaultSize="0" autoLine="0" autoPict="0">
                <anchor moveWithCells="1">
                  <from>
                    <xdr:col>3</xdr:col>
                    <xdr:colOff>914400</xdr:colOff>
                    <xdr:row>11</xdr:row>
                    <xdr:rowOff>133350</xdr:rowOff>
                  </from>
                  <to>
                    <xdr:col>5</xdr:col>
                    <xdr:colOff>152400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9" r:id="rId9" name="Drop Down 41">
              <controlPr defaultSize="0" autoLine="0" autoPict="0">
                <anchor moveWithCells="1">
                  <from>
                    <xdr:col>3</xdr:col>
                    <xdr:colOff>914400</xdr:colOff>
                    <xdr:row>7</xdr:row>
                    <xdr:rowOff>85725</xdr:rowOff>
                  </from>
                  <to>
                    <xdr:col>5</xdr:col>
                    <xdr:colOff>152400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2"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1"/>
  <sheetViews>
    <sheetView showGridLines="0" showRowColHeaders="0" showZeros="0" workbookViewId="0">
      <selection activeCell="K4" sqref="K4"/>
    </sheetView>
  </sheetViews>
  <sheetFormatPr baseColWidth="10" defaultColWidth="11.5703125" defaultRowHeight="12.75" x14ac:dyDescent="0.2"/>
  <sheetData>
    <row r="1" spans="11:11" x14ac:dyDescent="0.2">
      <c r="K1" s="9" t="str">
        <f>LEFT(Análisis!C16,28)&amp;": "&amp;Análisis!E16&amp;".-"</f>
        <v>Punto de Equilibrio (unid.) : 945,945945945946.-</v>
      </c>
    </row>
  </sheetData>
  <phoneticPr fontId="0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Producto</vt:lpstr>
      <vt:lpstr>Análisis</vt:lpstr>
      <vt:lpstr>Gráfico</vt:lpstr>
      <vt:lpstr>CANTIDAD_MÁXIMA</vt:lpstr>
      <vt:lpstr>COSTO_FIJO</vt:lpstr>
      <vt:lpstr>COSTO_TOTAL_MÁXIMO</vt:lpstr>
      <vt:lpstr>Equilibrio</vt:lpstr>
      <vt:lpstr>INGRESO_MÁXIMO</vt:lpstr>
    </vt:vector>
  </TitlesOfParts>
  <Company>ADVANCE Computación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Flesler</dc:creator>
  <cp:lastModifiedBy>Daniel</cp:lastModifiedBy>
  <cp:lastPrinted>2000-06-02T13:19:58Z</cp:lastPrinted>
  <dcterms:created xsi:type="dcterms:W3CDTF">2000-04-20T21:14:08Z</dcterms:created>
  <dcterms:modified xsi:type="dcterms:W3CDTF">2023-04-07T08:16:44Z</dcterms:modified>
</cp:coreProperties>
</file>