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hsx75\Downloads\OpenVSP-3.35.3-win64-Python3.9\AVL Stuff\"/>
    </mc:Choice>
  </mc:AlternateContent>
  <xr:revisionPtr revIDLastSave="0" documentId="13_ncr:1_{4594CB7E-FDC4-4E5B-9A7C-928DD8FF0724}" xr6:coauthVersionLast="47" xr6:coauthVersionMax="47" xr10:uidLastSave="{00000000-0000-0000-0000-000000000000}"/>
  <bookViews>
    <workbookView xWindow="-90" yWindow="0" windowWidth="19380" windowHeight="216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3" i="2"/>
  <c r="K4" i="2"/>
  <c r="K5" i="2"/>
  <c r="K6" i="2"/>
  <c r="K2" i="2"/>
  <c r="H3" i="2"/>
  <c r="H4" i="2"/>
  <c r="H5" i="2"/>
  <c r="H6" i="2"/>
  <c r="I3" i="2"/>
  <c r="I4" i="2"/>
  <c r="I5" i="2"/>
  <c r="I6" i="2"/>
  <c r="I2" i="2"/>
  <c r="E3" i="2"/>
  <c r="E4" i="2"/>
  <c r="E5" i="2"/>
  <c r="E6" i="2"/>
  <c r="E2" i="2"/>
  <c r="F3" i="2"/>
  <c r="F4" i="2"/>
  <c r="F5" i="2"/>
  <c r="F6" i="2"/>
  <c r="F2" i="2"/>
  <c r="Q3" i="2"/>
  <c r="Q4" i="2"/>
  <c r="Q5" i="2"/>
  <c r="Q6" i="2"/>
  <c r="Q2" i="2"/>
  <c r="L3" i="2"/>
  <c r="L4" i="2"/>
  <c r="L5" i="2"/>
  <c r="L6" i="2"/>
  <c r="J3" i="2"/>
  <c r="J4" i="2"/>
  <c r="J5" i="2"/>
  <c r="J6" i="2"/>
  <c r="J2" i="2"/>
  <c r="D3" i="2"/>
  <c r="D4" i="2"/>
  <c r="D5" i="2"/>
  <c r="D6" i="2"/>
  <c r="D2" i="2"/>
  <c r="H2" i="2" s="1"/>
  <c r="O3" i="2"/>
  <c r="O4" i="2"/>
  <c r="O5" i="2"/>
  <c r="O6" i="2"/>
  <c r="O2" i="2"/>
  <c r="A5" i="2" l="1"/>
  <c r="B5" i="2" s="1"/>
  <c r="A4" i="2"/>
  <c r="B4" i="2" s="1"/>
  <c r="A3" i="2"/>
  <c r="B3" i="2" s="1"/>
  <c r="A2" i="2"/>
  <c r="B2" i="2" s="1"/>
  <c r="A6" i="2"/>
  <c r="B6" i="2" s="1"/>
  <c r="M3" i="2"/>
  <c r="P3" i="2"/>
  <c r="P4" i="2"/>
  <c r="M2" i="2"/>
  <c r="P5" i="2"/>
  <c r="M6" i="2"/>
  <c r="P6" i="2"/>
  <c r="M5" i="2"/>
  <c r="M4" i="2"/>
  <c r="P2" i="2"/>
</calcChain>
</file>

<file path=xl/sharedStrings.xml><?xml version="1.0" encoding="utf-8"?>
<sst xmlns="http://schemas.openxmlformats.org/spreadsheetml/2006/main" count="148" uniqueCount="78">
  <si>
    <t>var_name</t>
  </si>
  <si>
    <t>var_val</t>
  </si>
  <si>
    <t>hover_throttle</t>
  </si>
  <si>
    <t>s</t>
  </si>
  <si>
    <t>b</t>
  </si>
  <si>
    <t>c</t>
  </si>
  <si>
    <t>c_lift_0</t>
  </si>
  <si>
    <t>c_lift_deltae</t>
  </si>
  <si>
    <t>c_lift_a</t>
  </si>
  <si>
    <t>c_lift_q</t>
  </si>
  <si>
    <t>mcoeff</t>
  </si>
  <si>
    <t>oswald</t>
  </si>
  <si>
    <t>alpha_stall</t>
  </si>
  <si>
    <t>c_drag_q</t>
  </si>
  <si>
    <t>c_drag_deltae</t>
  </si>
  <si>
    <t>c_drag_p</t>
  </si>
  <si>
    <t>c_y_0</t>
  </si>
  <si>
    <t>c_y_b</t>
  </si>
  <si>
    <t>c_y_p</t>
  </si>
  <si>
    <t>c_y_r</t>
  </si>
  <si>
    <t>c_y_deltaa</t>
  </si>
  <si>
    <t>c_y_deltar</t>
  </si>
  <si>
    <t>c_l_0</t>
  </si>
  <si>
    <t>c_l_p</t>
  </si>
  <si>
    <t>c_l_b</t>
  </si>
  <si>
    <t>c_l_r</t>
  </si>
  <si>
    <t>c_l_deltaa</t>
  </si>
  <si>
    <t>c_l_deltar</t>
  </si>
  <si>
    <t>c_m_0</t>
  </si>
  <si>
    <t>c_m_a</t>
  </si>
  <si>
    <t>c_m_q</t>
  </si>
  <si>
    <t>c_m_deltae</t>
  </si>
  <si>
    <t>c_n_0</t>
  </si>
  <si>
    <t>c_n_b</t>
  </si>
  <si>
    <t>c_n_p</t>
  </si>
  <si>
    <t>c_n_r</t>
  </si>
  <si>
    <t>c_n_deltaa</t>
  </si>
  <si>
    <t>c_n_deltar</t>
  </si>
  <si>
    <t>deltaa_max</t>
  </si>
  <si>
    <t>deltae_max</t>
  </si>
  <si>
    <t>deltar_max</t>
  </si>
  <si>
    <t>CGOffset_x</t>
  </si>
  <si>
    <t>CGOffset_y</t>
  </si>
  <si>
    <t>CGOffset_z</t>
  </si>
  <si>
    <t>Ixx</t>
  </si>
  <si>
    <t>Iyy</t>
  </si>
  <si>
    <t>Izz</t>
  </si>
  <si>
    <t>Ixz</t>
  </si>
  <si>
    <t>Ixy</t>
  </si>
  <si>
    <t>Variables</t>
  </si>
  <si>
    <t>Values</t>
  </si>
  <si>
    <t>var_type</t>
  </si>
  <si>
    <t>var_linenum</t>
  </si>
  <si>
    <t>float</t>
  </si>
  <si>
    <t>Vector3f</t>
  </si>
  <si>
    <t>x</t>
  </si>
  <si>
    <t>Xu</t>
  </si>
  <si>
    <t>Xw</t>
  </si>
  <si>
    <t>Xq</t>
  </si>
  <si>
    <t>Zu</t>
  </si>
  <si>
    <t>Zw</t>
  </si>
  <si>
    <t>Zq</t>
  </si>
  <si>
    <t>Mu</t>
  </si>
  <si>
    <t>Mw</t>
  </si>
  <si>
    <t>Mq</t>
  </si>
  <si>
    <t>Xde</t>
  </si>
  <si>
    <t>Xdt</t>
  </si>
  <si>
    <t>Zde</t>
  </si>
  <si>
    <t>Mde</t>
  </si>
  <si>
    <t>Mass, kg</t>
  </si>
  <si>
    <t>Speed, m/s</t>
  </si>
  <si>
    <t>CL</t>
  </si>
  <si>
    <t>c_m_u</t>
  </si>
  <si>
    <t>c_lift_u</t>
  </si>
  <si>
    <t>c_drag_a</t>
  </si>
  <si>
    <t>c_drag_o</t>
  </si>
  <si>
    <t>c_drag_u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</si>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</sst>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20</xdr:row>
      <xdr:rowOff>127000</xdr:rowOff>
    </xdr:from>
    <xdr:to>
      <xdr:col>15</xdr:col>
      <xdr:colOff>387733</xdr:colOff>
      <xdr:row>53</xdr:row>
      <xdr:rowOff>57125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9FACF-1BB4-D20C-2C97-BB4EF638E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3810000"/>
          <a:ext cx="5886833" cy="60070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546100</xdr:colOff>
      <xdr:row>8</xdr:row>
      <xdr:rowOff>34886</xdr:rowOff>
    </xdr:from>
    <xdr:to>
      <xdr:col>15</xdr:col>
      <xdr:colOff>416900</xdr:colOff>
      <xdr:row>19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E124A2-34EB-FFD1-F479-0710AE168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29100" y="1508086"/>
          <a:ext cx="5903300" cy="214951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F21" sqref="F21"/>
    </sheetView>
  </sheetViews>
  <sheetFormatPr defaultRowHeight="14.5" x14ac:dyDescent="0.35"/>
  <cols>
    <col min="1" max="2" width="18.7265625" customWidth="1"/>
    <col min="3" max="3" width="11.90625" customWidth="1"/>
    <col min="4" max="4" width="16.7265625" customWidth="1"/>
  </cols>
  <sheetData>
    <row r="1" spans="1:6" x14ac:dyDescent="0.35">
      <c r="A1" s="1" t="s">
        <v>0</v>
      </c>
      <c r="B1" s="1" t="s">
        <v>1</v>
      </c>
      <c r="C1" s="1" t="s">
        <v>51</v>
      </c>
      <c r="D1" s="1" t="s">
        <v>52</v>
      </c>
    </row>
    <row r="2" spans="1:6" x14ac:dyDescent="0.35">
      <c r="A2" s="1" t="s">
        <v>2</v>
      </c>
      <c r="B2" s="1">
        <v>0.5</v>
      </c>
      <c r="C2" s="1" t="s">
        <v>53</v>
      </c>
      <c r="D2" s="1">
        <v>43</v>
      </c>
      <c r="E2" s="1"/>
      <c r="F2" s="1"/>
    </row>
    <row r="3" spans="1:6" x14ac:dyDescent="0.35">
      <c r="A3" s="1" t="s">
        <v>3</v>
      </c>
      <c r="B3" s="1">
        <v>0.83899999999999997</v>
      </c>
      <c r="C3" s="1" t="s">
        <v>53</v>
      </c>
      <c r="D3" s="1">
        <v>52</v>
      </c>
      <c r="E3" s="1"/>
      <c r="F3" s="1"/>
    </row>
    <row r="4" spans="1:6" x14ac:dyDescent="0.35">
      <c r="A4" s="1" t="s">
        <v>4</v>
      </c>
      <c r="B4" s="1">
        <v>1.68</v>
      </c>
      <c r="C4" s="1" t="s">
        <v>53</v>
      </c>
      <c r="D4" s="1">
        <v>53</v>
      </c>
      <c r="E4" s="1"/>
      <c r="F4" s="1"/>
    </row>
    <row r="5" spans="1:6" x14ac:dyDescent="0.35">
      <c r="A5" s="1" t="s">
        <v>5</v>
      </c>
      <c r="B5" s="1">
        <v>0.499</v>
      </c>
      <c r="C5" s="1" t="s">
        <v>53</v>
      </c>
      <c r="D5" s="1">
        <v>54</v>
      </c>
      <c r="E5" s="1"/>
      <c r="F5" s="1"/>
    </row>
    <row r="6" spans="1:6" x14ac:dyDescent="0.35">
      <c r="A6" s="1" t="s">
        <v>6</v>
      </c>
      <c r="B6" s="1">
        <v>0.37</v>
      </c>
      <c r="C6" s="1" t="s">
        <v>53</v>
      </c>
      <c r="D6" s="1">
        <v>55</v>
      </c>
      <c r="E6" s="1"/>
      <c r="F6" s="1"/>
    </row>
    <row r="7" spans="1:6" x14ac:dyDescent="0.35">
      <c r="A7" s="1" t="s">
        <v>7</v>
      </c>
      <c r="B7" s="1">
        <v>8.5100000000000002E-3</v>
      </c>
      <c r="C7" s="1" t="s">
        <v>53</v>
      </c>
      <c r="D7" s="1">
        <v>56</v>
      </c>
      <c r="E7" s="1"/>
      <c r="F7" s="1"/>
    </row>
    <row r="8" spans="1:6" x14ac:dyDescent="0.35">
      <c r="A8" s="1" t="s">
        <v>8</v>
      </c>
      <c r="B8" s="1">
        <v>9.5399999999999991</v>
      </c>
      <c r="C8" s="1" t="s">
        <v>53</v>
      </c>
      <c r="D8" s="1">
        <v>57</v>
      </c>
      <c r="E8" s="1"/>
      <c r="F8" s="1"/>
    </row>
    <row r="9" spans="1:6" x14ac:dyDescent="0.35">
      <c r="A9" s="1" t="s">
        <v>9</v>
      </c>
      <c r="B9" s="1">
        <v>17.785</v>
      </c>
      <c r="C9" s="1" t="s">
        <v>53</v>
      </c>
      <c r="D9" s="1">
        <v>58</v>
      </c>
      <c r="E9" s="1"/>
      <c r="F9" s="1"/>
    </row>
    <row r="10" spans="1:6" x14ac:dyDescent="0.35">
      <c r="A10" s="1" t="s">
        <v>10</v>
      </c>
      <c r="B10" s="1">
        <v>50</v>
      </c>
      <c r="C10" s="1" t="s">
        <v>53</v>
      </c>
      <c r="D10" s="1">
        <v>59</v>
      </c>
      <c r="E10" s="1"/>
      <c r="F10" s="1"/>
    </row>
    <row r="11" spans="1:6" x14ac:dyDescent="0.35">
      <c r="A11" s="1" t="s">
        <v>11</v>
      </c>
      <c r="B11" s="1">
        <v>0.7</v>
      </c>
      <c r="C11" s="1" t="s">
        <v>53</v>
      </c>
      <c r="D11" s="1">
        <v>60</v>
      </c>
      <c r="E11" s="1"/>
      <c r="F11" s="1"/>
    </row>
    <row r="12" spans="1:6" x14ac:dyDescent="0.35">
      <c r="A12" s="1" t="s">
        <v>12</v>
      </c>
      <c r="B12" s="1">
        <v>0.3</v>
      </c>
      <c r="C12" s="1" t="s">
        <v>53</v>
      </c>
      <c r="D12" s="1">
        <v>61</v>
      </c>
      <c r="E12" s="1"/>
      <c r="F12" s="1"/>
    </row>
    <row r="13" spans="1:6" x14ac:dyDescent="0.35">
      <c r="A13" s="1" t="s">
        <v>13</v>
      </c>
      <c r="B13" s="1">
        <v>0</v>
      </c>
      <c r="C13" s="1" t="s">
        <v>53</v>
      </c>
      <c r="D13" s="1">
        <v>62</v>
      </c>
      <c r="E13" s="1"/>
      <c r="F13" s="1"/>
    </row>
    <row r="14" spans="1:6" x14ac:dyDescent="0.35">
      <c r="A14" s="1" t="s">
        <v>14</v>
      </c>
      <c r="B14" s="1">
        <v>0</v>
      </c>
      <c r="C14" s="1" t="s">
        <v>53</v>
      </c>
      <c r="D14" s="1">
        <v>63</v>
      </c>
      <c r="E14" s="1"/>
      <c r="F14" s="1"/>
    </row>
    <row r="15" spans="1:6" x14ac:dyDescent="0.35">
      <c r="A15" s="1" t="s">
        <v>15</v>
      </c>
      <c r="B15" s="1">
        <v>0.16</v>
      </c>
      <c r="C15" s="1" t="s">
        <v>53</v>
      </c>
      <c r="D15" s="1">
        <v>64</v>
      </c>
      <c r="E15" s="1"/>
      <c r="F15" s="1"/>
    </row>
    <row r="16" spans="1:6" x14ac:dyDescent="0.35">
      <c r="A16" s="1" t="s">
        <v>16</v>
      </c>
      <c r="B16" s="1">
        <v>0</v>
      </c>
      <c r="C16" s="1" t="s">
        <v>53</v>
      </c>
      <c r="D16" s="1">
        <v>65</v>
      </c>
      <c r="E16" s="1"/>
      <c r="F16" s="1"/>
    </row>
    <row r="17" spans="1:6" x14ac:dyDescent="0.35">
      <c r="A17" s="1" t="s">
        <v>17</v>
      </c>
      <c r="B17" s="1">
        <v>-0.13239999999999999</v>
      </c>
      <c r="C17" s="1" t="s">
        <v>53</v>
      </c>
      <c r="D17" s="1">
        <v>66</v>
      </c>
      <c r="E17" s="1"/>
      <c r="F17" s="1"/>
    </row>
    <row r="18" spans="1:6" x14ac:dyDescent="0.35">
      <c r="A18" s="1" t="s">
        <v>18</v>
      </c>
      <c r="B18" s="1">
        <v>-9.2899999999999996E-2</v>
      </c>
      <c r="C18" s="1" t="s">
        <v>53</v>
      </c>
      <c r="D18" s="1">
        <v>67</v>
      </c>
      <c r="E18" s="1"/>
      <c r="F18" s="1"/>
    </row>
    <row r="19" spans="1:6" x14ac:dyDescent="0.35">
      <c r="A19" s="1" t="s">
        <v>19</v>
      </c>
      <c r="B19" s="1">
        <v>7.4700000000000003E-2</v>
      </c>
      <c r="C19" s="1" t="s">
        <v>53</v>
      </c>
      <c r="D19" s="1">
        <v>68</v>
      </c>
      <c r="E19" s="1"/>
      <c r="F19" s="1"/>
    </row>
    <row r="20" spans="1:6" x14ac:dyDescent="0.35">
      <c r="A20" s="1" t="s">
        <v>20</v>
      </c>
      <c r="B20" s="1">
        <v>-1.56E-3</v>
      </c>
      <c r="C20" s="1" t="s">
        <v>53</v>
      </c>
      <c r="D20" s="1">
        <v>69</v>
      </c>
      <c r="E20" s="1"/>
      <c r="F20" s="1"/>
    </row>
    <row r="21" spans="1:6" x14ac:dyDescent="0.35">
      <c r="A21" s="1" t="s">
        <v>21</v>
      </c>
      <c r="B21" s="1">
        <v>-3.6600000000000001E-4</v>
      </c>
      <c r="C21" s="1" t="s">
        <v>53</v>
      </c>
      <c r="D21" s="1">
        <v>70</v>
      </c>
      <c r="E21" s="1"/>
      <c r="F21" s="1"/>
    </row>
    <row r="22" spans="1:6" x14ac:dyDescent="0.35">
      <c r="A22" s="1" t="s">
        <v>22</v>
      </c>
      <c r="B22" s="1">
        <v>0</v>
      </c>
      <c r="C22" s="1" t="s">
        <v>53</v>
      </c>
      <c r="D22" s="1">
        <v>71</v>
      </c>
      <c r="E22" s="1"/>
      <c r="F22" s="1"/>
    </row>
    <row r="23" spans="1:6" x14ac:dyDescent="0.35">
      <c r="A23" s="1" t="s">
        <v>23</v>
      </c>
      <c r="B23" s="1">
        <v>-3.5339999999999998</v>
      </c>
      <c r="C23" s="1" t="s">
        <v>53</v>
      </c>
      <c r="D23" s="1">
        <v>72</v>
      </c>
      <c r="E23" s="1"/>
      <c r="F23" s="1"/>
    </row>
    <row r="24" spans="1:6" x14ac:dyDescent="0.35">
      <c r="A24" s="1" t="s">
        <v>24</v>
      </c>
      <c r="B24" s="1">
        <v>-0.152</v>
      </c>
      <c r="C24" s="1" t="s">
        <v>53</v>
      </c>
      <c r="D24" s="1">
        <v>73</v>
      </c>
      <c r="E24" s="1"/>
      <c r="F24" s="1"/>
    </row>
    <row r="25" spans="1:6" x14ac:dyDescent="0.35">
      <c r="A25" s="1" t="s">
        <v>25</v>
      </c>
      <c r="B25" s="1">
        <v>0.44400000000000001</v>
      </c>
      <c r="C25" s="1" t="s">
        <v>53</v>
      </c>
      <c r="D25" s="1">
        <v>74</v>
      </c>
      <c r="E25" s="1"/>
      <c r="F25" s="1"/>
    </row>
    <row r="26" spans="1:6" x14ac:dyDescent="0.35">
      <c r="A26" s="1" t="s">
        <v>26</v>
      </c>
      <c r="B26" s="1">
        <v>2.3599999999999999E-2</v>
      </c>
      <c r="C26" s="1" t="s">
        <v>53</v>
      </c>
      <c r="D26" s="1">
        <v>75</v>
      </c>
      <c r="E26" s="1"/>
      <c r="F26" s="1"/>
    </row>
    <row r="27" spans="1:6" x14ac:dyDescent="0.35">
      <c r="A27" s="1" t="s">
        <v>27</v>
      </c>
      <c r="B27" s="1">
        <v>0</v>
      </c>
      <c r="C27" s="1" t="s">
        <v>53</v>
      </c>
      <c r="D27" s="1">
        <v>76</v>
      </c>
      <c r="E27" s="1"/>
      <c r="F27" s="1"/>
    </row>
    <row r="28" spans="1:6" x14ac:dyDescent="0.35">
      <c r="A28" s="1" t="s">
        <v>28</v>
      </c>
      <c r="B28" s="1">
        <v>0</v>
      </c>
      <c r="C28" s="1" t="s">
        <v>53</v>
      </c>
      <c r="D28" s="1">
        <v>77</v>
      </c>
      <c r="E28" s="1"/>
      <c r="F28" s="1"/>
    </row>
    <row r="29" spans="1:6" x14ac:dyDescent="0.35">
      <c r="A29" s="1" t="s">
        <v>29</v>
      </c>
      <c r="B29" s="1">
        <v>-2.9769999999999999</v>
      </c>
      <c r="C29" s="1" t="s">
        <v>53</v>
      </c>
      <c r="D29" s="1">
        <v>78</v>
      </c>
      <c r="E29" s="1"/>
      <c r="F29" s="1"/>
    </row>
    <row r="30" spans="1:6" x14ac:dyDescent="0.35">
      <c r="A30" s="1" t="s">
        <v>30</v>
      </c>
      <c r="B30" s="1">
        <v>-18.5</v>
      </c>
      <c r="C30" s="1" t="s">
        <v>53</v>
      </c>
      <c r="D30" s="1">
        <v>79</v>
      </c>
      <c r="E30" s="1"/>
      <c r="F30" s="1"/>
    </row>
    <row r="31" spans="1:6" x14ac:dyDescent="0.35">
      <c r="A31" s="1" t="s">
        <v>31</v>
      </c>
      <c r="B31" s="1">
        <v>2.5499999999999998E-2</v>
      </c>
      <c r="C31" s="1" t="s">
        <v>53</v>
      </c>
      <c r="D31" s="1">
        <v>80</v>
      </c>
      <c r="E31" s="1"/>
      <c r="F31" s="1"/>
    </row>
    <row r="32" spans="1:6" x14ac:dyDescent="0.35">
      <c r="A32" s="1" t="s">
        <v>32</v>
      </c>
      <c r="B32" s="1">
        <v>0</v>
      </c>
      <c r="C32" s="1" t="s">
        <v>53</v>
      </c>
      <c r="D32" s="1">
        <v>81</v>
      </c>
      <c r="E32" s="1"/>
      <c r="F32" s="1"/>
    </row>
    <row r="33" spans="1:6" x14ac:dyDescent="0.35">
      <c r="A33" s="1" t="s">
        <v>33</v>
      </c>
      <c r="B33" s="1">
        <v>2.1499999999999998E-2</v>
      </c>
      <c r="C33" s="1" t="s">
        <v>53</v>
      </c>
      <c r="D33" s="1">
        <v>82</v>
      </c>
      <c r="E33" s="1"/>
      <c r="F33" s="1"/>
    </row>
    <row r="34" spans="1:6" x14ac:dyDescent="0.35">
      <c r="A34" s="1" t="s">
        <v>34</v>
      </c>
      <c r="B34" s="1">
        <v>0.10199999999999999</v>
      </c>
      <c r="C34" s="1" t="s">
        <v>53</v>
      </c>
      <c r="D34" s="1">
        <v>83</v>
      </c>
      <c r="E34" s="1"/>
      <c r="F34" s="1"/>
    </row>
    <row r="35" spans="1:6" x14ac:dyDescent="0.35">
      <c r="A35" s="1" t="s">
        <v>35</v>
      </c>
      <c r="B35" s="1">
        <v>-5.5E-2</v>
      </c>
      <c r="C35" s="1" t="s">
        <v>53</v>
      </c>
      <c r="D35" s="1">
        <v>84</v>
      </c>
      <c r="E35" s="1"/>
      <c r="F35" s="1"/>
    </row>
    <row r="36" spans="1:6" x14ac:dyDescent="0.35">
      <c r="A36" s="1" t="s">
        <v>36</v>
      </c>
      <c r="B36" s="1">
        <v>4.1300000000000001E-4</v>
      </c>
      <c r="C36" s="1" t="s">
        <v>53</v>
      </c>
      <c r="D36" s="1">
        <v>85</v>
      </c>
      <c r="E36" s="1"/>
      <c r="F36" s="1"/>
    </row>
    <row r="37" spans="1:6" x14ac:dyDescent="0.35">
      <c r="A37" s="1" t="s">
        <v>37</v>
      </c>
      <c r="B37" s="1">
        <v>3.57E-4</v>
      </c>
      <c r="C37" s="1" t="s">
        <v>53</v>
      </c>
      <c r="D37" s="1">
        <v>86</v>
      </c>
      <c r="E37" s="1"/>
      <c r="F37" s="1"/>
    </row>
    <row r="38" spans="1:6" x14ac:dyDescent="0.35">
      <c r="A38" s="1" t="s">
        <v>38</v>
      </c>
      <c r="B38" s="1">
        <v>0.34910000000000002</v>
      </c>
      <c r="C38" s="1" t="s">
        <v>53</v>
      </c>
      <c r="D38" s="1">
        <v>87</v>
      </c>
      <c r="E38" s="1"/>
      <c r="F38" s="1"/>
    </row>
    <row r="39" spans="1:6" x14ac:dyDescent="0.35">
      <c r="A39" s="1" t="s">
        <v>39</v>
      </c>
      <c r="B39" s="1">
        <v>0.34910000000000002</v>
      </c>
      <c r="C39" s="1" t="s">
        <v>53</v>
      </c>
      <c r="D39" s="1">
        <v>88</v>
      </c>
      <c r="E39" s="1"/>
      <c r="F39" s="1"/>
    </row>
    <row r="40" spans="1:6" x14ac:dyDescent="0.35">
      <c r="A40" s="1" t="s">
        <v>40</v>
      </c>
      <c r="B40" s="1">
        <v>0.34910000000000002</v>
      </c>
      <c r="C40" s="1" t="s">
        <v>53</v>
      </c>
      <c r="D40" s="1">
        <v>89</v>
      </c>
      <c r="E40" s="1"/>
      <c r="F40" s="1"/>
    </row>
    <row r="41" spans="1:6" x14ac:dyDescent="0.35">
      <c r="A41" s="1" t="s">
        <v>41</v>
      </c>
      <c r="B41" s="1">
        <v>-0.46800000000000003</v>
      </c>
      <c r="C41" s="1" t="s">
        <v>54</v>
      </c>
      <c r="D41" s="1">
        <v>92</v>
      </c>
      <c r="E41" s="1"/>
      <c r="F41" s="1"/>
    </row>
    <row r="42" spans="1:6" x14ac:dyDescent="0.35">
      <c r="A42" s="1" t="s">
        <v>42</v>
      </c>
      <c r="B42" s="1">
        <v>0</v>
      </c>
      <c r="C42" s="1" t="s">
        <v>54</v>
      </c>
      <c r="D42" s="1">
        <v>92</v>
      </c>
      <c r="E42" s="1"/>
      <c r="F42" s="1"/>
    </row>
    <row r="43" spans="1:6" x14ac:dyDescent="0.35">
      <c r="A43" s="1" t="s">
        <v>43</v>
      </c>
      <c r="B43" s="1">
        <v>-1.4999999999999999E-2</v>
      </c>
      <c r="C43" s="1" t="s">
        <v>54</v>
      </c>
      <c r="D43" s="1">
        <v>92</v>
      </c>
      <c r="E43" s="1"/>
      <c r="F43" s="1"/>
    </row>
    <row r="44" spans="1:6" x14ac:dyDescent="0.35">
      <c r="A44" s="1" t="s">
        <v>44</v>
      </c>
      <c r="B44" s="1">
        <v>2.14</v>
      </c>
      <c r="C44" s="1" t="s">
        <v>53</v>
      </c>
      <c r="D44" s="1" t="s">
        <v>55</v>
      </c>
      <c r="E44" s="1"/>
      <c r="F44" s="1"/>
    </row>
    <row r="45" spans="1:6" x14ac:dyDescent="0.35">
      <c r="A45" s="1" t="s">
        <v>45</v>
      </c>
      <c r="B45" s="1">
        <v>8.7319999999999993</v>
      </c>
      <c r="C45" s="1" t="s">
        <v>53</v>
      </c>
      <c r="D45" s="1" t="s">
        <v>55</v>
      </c>
      <c r="E45" s="1"/>
      <c r="F45" s="1"/>
    </row>
    <row r="46" spans="1:6" x14ac:dyDescent="0.35">
      <c r="A46" s="1" t="s">
        <v>46</v>
      </c>
      <c r="B46" s="1">
        <v>10.72</v>
      </c>
      <c r="C46" s="1" t="s">
        <v>53</v>
      </c>
      <c r="D46" s="1" t="s">
        <v>55</v>
      </c>
      <c r="E46" s="1"/>
      <c r="F46" s="1"/>
    </row>
    <row r="47" spans="1:6" x14ac:dyDescent="0.35">
      <c r="A47" s="1" t="s">
        <v>48</v>
      </c>
      <c r="B47" s="1">
        <v>0</v>
      </c>
      <c r="C47" s="1" t="s">
        <v>53</v>
      </c>
      <c r="D47" s="1" t="s">
        <v>55</v>
      </c>
      <c r="E47" s="1"/>
      <c r="F47" s="1"/>
    </row>
    <row r="48" spans="1:6" x14ac:dyDescent="0.35">
      <c r="A48" s="1" t="s">
        <v>47</v>
      </c>
      <c r="B48" s="1">
        <v>0</v>
      </c>
      <c r="C48" s="1" t="s">
        <v>53</v>
      </c>
      <c r="D48" s="1" t="s">
        <v>55</v>
      </c>
      <c r="E48" s="1"/>
      <c r="F48" s="1"/>
    </row>
    <row r="49" spans="1:6" x14ac:dyDescent="0.35">
      <c r="A49" s="1" t="s">
        <v>47</v>
      </c>
      <c r="B49" s="1">
        <v>0</v>
      </c>
      <c r="C49" s="1" t="s">
        <v>53</v>
      </c>
      <c r="D49" s="1" t="s">
        <v>55</v>
      </c>
      <c r="E49" s="1"/>
      <c r="F49" s="1"/>
    </row>
    <row r="50" spans="1:6" x14ac:dyDescent="0.35">
      <c r="C50" s="1" t="s">
        <v>53</v>
      </c>
      <c r="D50" s="1" t="s">
        <v>55</v>
      </c>
    </row>
    <row r="51" spans="1:6" x14ac:dyDescent="0.35">
      <c r="C51" s="1" t="s">
        <v>53</v>
      </c>
      <c r="D51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4DAC-B194-4B2D-A83D-4FF80AB5480A}">
  <dimension ref="A1:Q29"/>
  <sheetViews>
    <sheetView workbookViewId="0">
      <selection activeCell="D22" sqref="D22"/>
    </sheetView>
  </sheetViews>
  <sheetFormatPr defaultColWidth="8.6328125" defaultRowHeight="14.5" x14ac:dyDescent="0.35"/>
  <sheetData>
    <row r="1" spans="1:17" x14ac:dyDescent="0.35">
      <c r="A1" s="2" t="s">
        <v>71</v>
      </c>
      <c r="B1" s="2" t="s">
        <v>74</v>
      </c>
      <c r="C1" s="2" t="s">
        <v>70</v>
      </c>
      <c r="D1" s="2" t="s">
        <v>77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</row>
    <row r="2" spans="1:17" x14ac:dyDescent="0.35">
      <c r="A2">
        <f>D$9*9.81/(D2*D$10)</f>
        <v>1.3710469487755372</v>
      </c>
      <c r="B2">
        <f>(1/3.14*6*0.7)*A2*A2</f>
        <v>2.5143416847567468</v>
      </c>
      <c r="C2">
        <v>18</v>
      </c>
      <c r="D2">
        <f>0.5*1.225*C2*C2</f>
        <v>198.45000000000002</v>
      </c>
      <c r="E2">
        <f>-$D2*$D$10*($D$23+2*$D$22)/($D$9*$C2)</f>
        <v>-0.12720206274172755</v>
      </c>
      <c r="F2">
        <f>-$D2*$D$10*(B2-$D$21)/($D$9*$C2)</f>
        <v>-0.85238964226290448</v>
      </c>
      <c r="G2">
        <v>0</v>
      </c>
      <c r="H2">
        <f>-$D2*$D$10*($D$24+2*$D$21)/($D$9*$C2)</f>
        <v>-0.29415477009024493</v>
      </c>
      <c r="I2">
        <f>-$D2*$D$10*($D$25+$D$22)/($D$9*$C2)</f>
        <v>-3.8558125268586161</v>
      </c>
      <c r="J2">
        <f>C2</f>
        <v>18</v>
      </c>
      <c r="K2">
        <f>$D$17*($D2*$D$10*$D$12)/($C2*$D$14)</f>
        <v>0</v>
      </c>
      <c r="L2">
        <f>$D$18*($C2*$D$10*$D$12)/($C2*$D$14)</f>
        <v>-0.1427340582913422</v>
      </c>
      <c r="M2">
        <f>$D$19*($D$12*$D$12*D2*D$10)/(2*$C2*D$14)</f>
        <v>-2.4398866789989411</v>
      </c>
      <c r="N2">
        <v>0</v>
      </c>
      <c r="O2">
        <f>1/$D$9</f>
        <v>4.2973785990545771E-2</v>
      </c>
      <c r="P2">
        <f>-D$27*(D2*D$10)/(D$9)</f>
        <v>-6.0890037408680701E-2</v>
      </c>
      <c r="Q2">
        <f>$D$20*($C2*$D$10*$D$12)/($D$14)</f>
        <v>2.2007031493357764E-2</v>
      </c>
    </row>
    <row r="3" spans="1:17" x14ac:dyDescent="0.35">
      <c r="A3">
        <f t="shared" ref="A3:A6" si="0">D$9*9.81/(D3*D$10)</f>
        <v>1.1105480285081852</v>
      </c>
      <c r="B3">
        <f t="shared" ref="B3:B6" si="1">(1/3.14*6*0.7)*A3*A3</f>
        <v>1.6496595793689017</v>
      </c>
      <c r="C3">
        <v>20</v>
      </c>
      <c r="D3">
        <f t="shared" ref="D3:D6" si="2">0.5*1.225*C3*C3</f>
        <v>245</v>
      </c>
      <c r="E3">
        <f t="shared" ref="E3:E6" si="3">-$D3*$D$10*($D$23+2*$D$22)/($D$9*$C3)</f>
        <v>-0.14133562526858615</v>
      </c>
      <c r="F3">
        <f t="shared" ref="F3:F6" si="4">-$D3*$D$10*(B3-$D$21)/($D$9*$C3)</f>
        <v>-0.56519214619074909</v>
      </c>
      <c r="G3">
        <v>0</v>
      </c>
      <c r="H3">
        <f t="shared" ref="H3:H6" si="5">-$D3*$D$10*($D$24+2*$D$21)/($D$9*$C3)</f>
        <v>-0.32683863343360547</v>
      </c>
      <c r="I3">
        <f t="shared" ref="I3:I6" si="6">-$D3*$D$10*($D$25+$D$22)/($D$9*$C3)</f>
        <v>-4.2842361409540173</v>
      </c>
      <c r="J3">
        <f t="shared" ref="J3:J6" si="7">C3</f>
        <v>20</v>
      </c>
      <c r="K3">
        <f t="shared" ref="K3:K6" si="8">$D$17*($D3*$D$10*$D$12)/($C3*$D$14)</f>
        <v>0</v>
      </c>
      <c r="L3">
        <f t="shared" ref="L3:L6" si="9">$D$18*($C3*$D$10*$D$12)/($C3*$D$14)</f>
        <v>-0.1427340582913422</v>
      </c>
      <c r="M3">
        <f t="shared" ref="M3:M6" si="10">$D$19*($D$12*$D$12*D3*D$10)/(2*$C3*D$14)</f>
        <v>-2.7109851988877121</v>
      </c>
      <c r="N3">
        <v>0</v>
      </c>
      <c r="O3">
        <f>1/$D$9</f>
        <v>4.2973785990545771E-2</v>
      </c>
      <c r="P3">
        <f>-D$27*(D3*D$10)/(D$9)</f>
        <v>-7.5172885689729255E-2</v>
      </c>
      <c r="Q3">
        <f>$D$20*($C3*$D$10*$D$12)/($D$14)</f>
        <v>2.4452257214841962E-2</v>
      </c>
    </row>
    <row r="4" spans="1:17" x14ac:dyDescent="0.35">
      <c r="A4">
        <f t="shared" si="0"/>
        <v>0.71075073824523838</v>
      </c>
      <c r="B4">
        <f t="shared" si="1"/>
        <v>0.67570056370950182</v>
      </c>
      <c r="C4">
        <v>25</v>
      </c>
      <c r="D4">
        <f t="shared" si="2"/>
        <v>382.81250000000006</v>
      </c>
      <c r="E4">
        <f t="shared" si="3"/>
        <v>-0.17666953158573273</v>
      </c>
      <c r="F4">
        <f t="shared" si="4"/>
        <v>-0.16877492311266293</v>
      </c>
      <c r="G4">
        <v>0</v>
      </c>
      <c r="H4">
        <f t="shared" si="5"/>
        <v>-0.40854829179200697</v>
      </c>
      <c r="I4">
        <f t="shared" si="6"/>
        <v>-5.3552951761925236</v>
      </c>
      <c r="J4">
        <f t="shared" si="7"/>
        <v>25</v>
      </c>
      <c r="K4">
        <f t="shared" si="8"/>
        <v>0</v>
      </c>
      <c r="L4">
        <f t="shared" si="9"/>
        <v>-0.1427340582913422</v>
      </c>
      <c r="M4">
        <f t="shared" si="10"/>
        <v>-3.3887314986096406</v>
      </c>
      <c r="N4">
        <v>0</v>
      </c>
      <c r="O4">
        <f>1/$D$9</f>
        <v>4.2973785990545771E-2</v>
      </c>
      <c r="P4">
        <f>-D$27*(D4*D$10)/(D$9)</f>
        <v>-0.11745763389020202</v>
      </c>
      <c r="Q4">
        <f>$D$20*($C4*$D$10*$D$12)/($D$14)</f>
        <v>3.0565321518552447E-2</v>
      </c>
    </row>
    <row r="5" spans="1:17" x14ac:dyDescent="0.35">
      <c r="A5">
        <f t="shared" si="0"/>
        <v>0.49357690155919348</v>
      </c>
      <c r="B5">
        <f t="shared" si="1"/>
        <v>0.32585868234447446</v>
      </c>
      <c r="C5">
        <v>30</v>
      </c>
      <c r="D5">
        <f t="shared" si="2"/>
        <v>551.25</v>
      </c>
      <c r="E5">
        <f t="shared" si="3"/>
        <v>-0.2120034379028792</v>
      </c>
      <c r="F5">
        <f t="shared" si="4"/>
        <v>2.9244097176670231E-2</v>
      </c>
      <c r="G5">
        <v>0</v>
      </c>
      <c r="H5">
        <f t="shared" si="5"/>
        <v>-0.49025795015040818</v>
      </c>
      <c r="I5">
        <f t="shared" si="6"/>
        <v>-6.4263542114310264</v>
      </c>
      <c r="J5">
        <f t="shared" si="7"/>
        <v>30</v>
      </c>
      <c r="K5">
        <f t="shared" si="8"/>
        <v>0</v>
      </c>
      <c r="L5">
        <f t="shared" si="9"/>
        <v>-0.1427340582913422</v>
      </c>
      <c r="M5">
        <f t="shared" si="10"/>
        <v>-4.0664777983315679</v>
      </c>
      <c r="N5">
        <v>0</v>
      </c>
      <c r="O5">
        <f>1/$D$9</f>
        <v>4.2973785990545771E-2</v>
      </c>
      <c r="P5">
        <f>-D$27*(D5*D$10)/(D$9)</f>
        <v>-0.16913899280189085</v>
      </c>
      <c r="Q5">
        <f>$D$20*($C5*$D$10*$D$12)/($D$14)</f>
        <v>3.6678385822262939E-2</v>
      </c>
    </row>
    <row r="6" spans="1:17" x14ac:dyDescent="0.35">
      <c r="A6">
        <f t="shared" si="0"/>
        <v>0.3626279276761421</v>
      </c>
      <c r="B6">
        <f t="shared" si="1"/>
        <v>0.17589040079901658</v>
      </c>
      <c r="C6">
        <v>35</v>
      </c>
      <c r="D6">
        <f t="shared" si="2"/>
        <v>750.3125</v>
      </c>
      <c r="E6">
        <f t="shared" si="3"/>
        <v>-0.24733734422002579</v>
      </c>
      <c r="F6">
        <f t="shared" si="4"/>
        <v>0.15003297735620275</v>
      </c>
      <c r="G6">
        <v>0</v>
      </c>
      <c r="H6">
        <f t="shared" si="5"/>
        <v>-0.57196760850880968</v>
      </c>
      <c r="I6">
        <f t="shared" si="6"/>
        <v>-7.4974132466695318</v>
      </c>
      <c r="J6">
        <f t="shared" si="7"/>
        <v>35</v>
      </c>
      <c r="K6">
        <f t="shared" si="8"/>
        <v>0</v>
      </c>
      <c r="L6">
        <f t="shared" si="9"/>
        <v>-0.14273405829134217</v>
      </c>
      <c r="M6">
        <f t="shared" si="10"/>
        <v>-4.744224098053496</v>
      </c>
      <c r="N6">
        <v>0</v>
      </c>
      <c r="O6">
        <f>1/$D$9</f>
        <v>4.2973785990545771E-2</v>
      </c>
      <c r="P6">
        <f>-D$27*(D6*D$10)/(D$9)</f>
        <v>-0.23021696242479586</v>
      </c>
      <c r="Q6">
        <f>$D$20*($C6*$D$10*$D$12)/($D$14)</f>
        <v>4.2791450125973435E-2</v>
      </c>
    </row>
    <row r="8" spans="1:17" x14ac:dyDescent="0.35">
      <c r="C8" t="s">
        <v>49</v>
      </c>
      <c r="D8" t="s">
        <v>50</v>
      </c>
    </row>
    <row r="9" spans="1:17" x14ac:dyDescent="0.35">
      <c r="C9" t="s">
        <v>69</v>
      </c>
      <c r="D9">
        <v>23.27</v>
      </c>
    </row>
    <row r="10" spans="1:17" x14ac:dyDescent="0.35">
      <c r="C10" s="1" t="s">
        <v>3</v>
      </c>
      <c r="D10" s="1">
        <v>0.83899999999999997</v>
      </c>
    </row>
    <row r="11" spans="1:17" x14ac:dyDescent="0.35">
      <c r="C11" s="1" t="s">
        <v>4</v>
      </c>
      <c r="D11" s="1">
        <v>1.68</v>
      </c>
    </row>
    <row r="12" spans="1:17" x14ac:dyDescent="0.35">
      <c r="C12" s="1" t="s">
        <v>5</v>
      </c>
      <c r="D12" s="1">
        <v>0.499</v>
      </c>
    </row>
    <row r="13" spans="1:17" x14ac:dyDescent="0.35">
      <c r="C13" s="1" t="s">
        <v>44</v>
      </c>
      <c r="D13" s="1">
        <v>2.14</v>
      </c>
    </row>
    <row r="14" spans="1:17" x14ac:dyDescent="0.35">
      <c r="C14" s="1" t="s">
        <v>45</v>
      </c>
      <c r="D14" s="1">
        <v>8.7319999999999993</v>
      </c>
    </row>
    <row r="15" spans="1:17" x14ac:dyDescent="0.35">
      <c r="C15" s="1" t="s">
        <v>46</v>
      </c>
      <c r="D15" s="1">
        <v>10.72</v>
      </c>
    </row>
    <row r="16" spans="1:17" x14ac:dyDescent="0.35">
      <c r="C16" s="1" t="s">
        <v>28</v>
      </c>
      <c r="D16" s="1">
        <v>0</v>
      </c>
    </row>
    <row r="17" spans="3:5" x14ac:dyDescent="0.35">
      <c r="C17" s="1" t="s">
        <v>72</v>
      </c>
      <c r="D17" s="1">
        <v>0</v>
      </c>
    </row>
    <row r="18" spans="3:5" x14ac:dyDescent="0.35">
      <c r="C18" s="1" t="s">
        <v>29</v>
      </c>
      <c r="D18" s="1">
        <v>-2.9769999999999999</v>
      </c>
    </row>
    <row r="19" spans="3:5" x14ac:dyDescent="0.35">
      <c r="C19" s="1" t="s">
        <v>30</v>
      </c>
      <c r="D19" s="1">
        <v>-18.5</v>
      </c>
    </row>
    <row r="20" spans="3:5" x14ac:dyDescent="0.35">
      <c r="C20" s="1" t="s">
        <v>31</v>
      </c>
      <c r="D20" s="1">
        <v>2.5499999999999998E-2</v>
      </c>
    </row>
    <row r="21" spans="3:5" x14ac:dyDescent="0.35">
      <c r="C21" s="1" t="s">
        <v>6</v>
      </c>
      <c r="D21" s="1">
        <v>0.37</v>
      </c>
    </row>
    <row r="22" spans="3:5" x14ac:dyDescent="0.35">
      <c r="C22" s="1" t="s">
        <v>75</v>
      </c>
      <c r="D22" s="1">
        <v>0.16</v>
      </c>
    </row>
    <row r="23" spans="3:5" x14ac:dyDescent="0.35">
      <c r="C23" s="1" t="s">
        <v>76</v>
      </c>
      <c r="D23" s="1">
        <v>0</v>
      </c>
    </row>
    <row r="24" spans="3:5" x14ac:dyDescent="0.35">
      <c r="C24" s="1" t="s">
        <v>73</v>
      </c>
      <c r="D24" s="1">
        <v>0</v>
      </c>
    </row>
    <row r="25" spans="3:5" x14ac:dyDescent="0.35">
      <c r="C25" s="1" t="s">
        <v>8</v>
      </c>
      <c r="D25" s="1">
        <v>9.5399999999999991</v>
      </c>
    </row>
    <row r="26" spans="3:5" x14ac:dyDescent="0.35">
      <c r="C26" s="1" t="s">
        <v>9</v>
      </c>
      <c r="D26" s="1">
        <v>17.785</v>
      </c>
    </row>
    <row r="27" spans="3:5" x14ac:dyDescent="0.35">
      <c r="C27" s="1" t="s">
        <v>7</v>
      </c>
      <c r="D27" s="1">
        <v>8.5100000000000002E-3</v>
      </c>
    </row>
    <row r="28" spans="3:5" x14ac:dyDescent="0.35">
      <c r="C28" s="1"/>
      <c r="D28" s="1"/>
      <c r="E28" s="1"/>
    </row>
    <row r="29" spans="3:5" x14ac:dyDescent="0.35">
      <c r="C29" s="1"/>
      <c r="D29" s="1"/>
      <c r="E2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Stark, Austin (MIDE)</dc:creator>
  <cp:lastModifiedBy>Stark, Austin (UMKC-Student)</cp:lastModifiedBy>
  <dcterms:created xsi:type="dcterms:W3CDTF">2015-06-05T18:17:20Z</dcterms:created>
  <dcterms:modified xsi:type="dcterms:W3CDTF">2023-11-14T23:27:06Z</dcterms:modified>
</cp:coreProperties>
</file>