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SANDISK_SSD_G40/GoogleDrive/GitHub/sagehen_meadows/data/field_observations/groundwater/"/>
    </mc:Choice>
  </mc:AlternateContent>
  <xr:revisionPtr revIDLastSave="0" documentId="13_ncr:9_{E5BBE6DB-AC1F-0444-B44E-475EFBF0202D}" xr6:coauthVersionLast="47" xr6:coauthVersionMax="47" xr10:uidLastSave="{00000000-0000-0000-0000-000000000000}"/>
  <bookViews>
    <workbookView xWindow="25820" yWindow="680" windowWidth="13480" windowHeight="21160" xr2:uid="{DA0B070A-68BE-304A-9361-E14C1481DA6B}"/>
  </bookViews>
  <sheets>
    <sheet name="well_dimensions" sheetId="1" r:id="rId1"/>
  </sheets>
  <calcPr calcId="191029"/>
</workbook>
</file>

<file path=xl/calcChain.xml><?xml version="1.0" encoding="utf-8"?>
<calcChain xmlns="http://schemas.openxmlformats.org/spreadsheetml/2006/main">
  <c r="E112" i="1" l="1"/>
  <c r="E99" i="1"/>
  <c r="E97" i="1"/>
  <c r="E92" i="1"/>
  <c r="E86" i="1"/>
  <c r="E71" i="1"/>
  <c r="E69" i="1"/>
  <c r="E65" i="1"/>
</calcChain>
</file>

<file path=xl/sharedStrings.xml><?xml version="1.0" encoding="utf-8"?>
<sst xmlns="http://schemas.openxmlformats.org/spreadsheetml/2006/main" count="513" uniqueCount="157">
  <si>
    <t>well_id</t>
  </si>
  <si>
    <t>welltop_to_ground_cm</t>
  </si>
  <si>
    <t>total_well_length_cm</t>
  </si>
  <si>
    <t>ground_elevation_m</t>
  </si>
  <si>
    <t>welltop_elevation_m</t>
  </si>
  <si>
    <t>meter_id</t>
  </si>
  <si>
    <t>notes</t>
  </si>
  <si>
    <t>EFT-XC3S</t>
  </si>
  <si>
    <t>EFT-XC4S</t>
  </si>
  <si>
    <t>EHT-XC5S</t>
  </si>
  <si>
    <t>EEF-1</t>
  </si>
  <si>
    <t>EER-1</t>
  </si>
  <si>
    <t>EET-1</t>
  </si>
  <si>
    <t>EET-2</t>
  </si>
  <si>
    <t>EFF-XA1N</t>
  </si>
  <si>
    <t>EFF-XA2N</t>
  </si>
  <si>
    <t>EFF-XB7S</t>
  </si>
  <si>
    <t>EFR-XB1S</t>
  </si>
  <si>
    <t>nm</t>
  </si>
  <si>
    <t>EFR-XB2N</t>
  </si>
  <si>
    <t>EFR-XB2S</t>
  </si>
  <si>
    <t>EWR-XB3N</t>
  </si>
  <si>
    <t>EFR-XB3S</t>
  </si>
  <si>
    <t>EFT-XB6S</t>
  </si>
  <si>
    <t>EHF-XA3S</t>
  </si>
  <si>
    <t>EHR-1</t>
  </si>
  <si>
    <t>EHR-XB1N</t>
  </si>
  <si>
    <t>EHT-XA5S</t>
  </si>
  <si>
    <t>EET-XB4S</t>
  </si>
  <si>
    <t>EHT-XB5S</t>
  </si>
  <si>
    <t>EHT-XC6S</t>
  </si>
  <si>
    <t>EWF-XA2S</t>
  </si>
  <si>
    <t>EWR-1</t>
  </si>
  <si>
    <t>EWR-XB4N</t>
  </si>
  <si>
    <t>new well</t>
  </si>
  <si>
    <t>EWT-1</t>
  </si>
  <si>
    <t>KEF-1</t>
  </si>
  <si>
    <t>KER-1</t>
  </si>
  <si>
    <t>KER-XD5N</t>
  </si>
  <si>
    <t>KER-XE3S</t>
  </si>
  <si>
    <t>black</t>
  </si>
  <si>
    <t>KET-1</t>
  </si>
  <si>
    <t>KFF-XD6S</t>
  </si>
  <si>
    <t>KFF-XE8S</t>
  </si>
  <si>
    <t>KFR-XE1S</t>
  </si>
  <si>
    <t>KFR-XE2S</t>
  </si>
  <si>
    <t>KHF-1</t>
  </si>
  <si>
    <t>KHF-XD4S</t>
  </si>
  <si>
    <t>KHF-XE7S</t>
  </si>
  <si>
    <t>KHR-1</t>
  </si>
  <si>
    <t>KHR-XD1N</t>
  </si>
  <si>
    <t>KHR-XD1S</t>
  </si>
  <si>
    <t>KHR-XD2N</t>
  </si>
  <si>
    <t>KHR-XE2N</t>
  </si>
  <si>
    <t>KHT-XD3S</t>
  </si>
  <si>
    <t>KHT-XD6N</t>
  </si>
  <si>
    <t>KHT-XE4S</t>
  </si>
  <si>
    <t>KHT-XE5S</t>
  </si>
  <si>
    <t>KHT-XE6S</t>
  </si>
  <si>
    <t>KWF-1</t>
  </si>
  <si>
    <t>KWR-1</t>
  </si>
  <si>
    <t>KWR-XE1N</t>
  </si>
  <si>
    <t>KWT-1</t>
  </si>
  <si>
    <t>LET-1</t>
  </si>
  <si>
    <t>LHT-1</t>
  </si>
  <si>
    <t>LWT-1</t>
  </si>
  <si>
    <t>well cap cracked, no cap! Measured to top of pipe (sans cap). Use this for measurement in 05/2024 to today.</t>
  </si>
  <si>
    <t>white</t>
  </si>
  <si>
    <t>temp?</t>
  </si>
  <si>
    <t>measure_timestamp</t>
  </si>
  <si>
    <t>effective_timestamp</t>
  </si>
  <si>
    <t>welltop_to_ground_needavg_cm</t>
  </si>
  <si>
    <t>color</t>
  </si>
  <si>
    <t>PFT</t>
  </si>
  <si>
    <t>PFT certainty</t>
  </si>
  <si>
    <t>HGMZ</t>
  </si>
  <si>
    <t>HGMZ certainty</t>
  </si>
  <si>
    <t>E</t>
  </si>
  <si>
    <t>high</t>
  </si>
  <si>
    <t>R</t>
  </si>
  <si>
    <t>med-high</t>
  </si>
  <si>
    <t>T</t>
  </si>
  <si>
    <t>med-low</t>
  </si>
  <si>
    <t>W</t>
  </si>
  <si>
    <t>F</t>
  </si>
  <si>
    <t>no pines nearby. 1 cm of mud at bottom.</t>
  </si>
  <si>
    <t>back channel, big material in a bar farther from creek but doesn't seem deposited any time recently.</t>
  </si>
  <si>
    <t>H</t>
  </si>
  <si>
    <t>"like a desert up here", also a patch of sedge between C5S and C6S at transition between bare ground and any veg (oddly), took a photo</t>
  </si>
  <si>
    <t>mud at bottom</t>
  </si>
  <si>
    <t>within 60 cm of pine canopy, also in the willow canopy.</t>
  </si>
  <si>
    <t>pines more than 4m away, flowpath and slight swale connects upstream to Sagehen Creek, have observed flow before, so consider it riparian at B4N and B3N</t>
  </si>
  <si>
    <t>no well casing yet, being replaced, noted wellttop to ground is 0 at 8:40AM</t>
  </si>
  <si>
    <t>need analysis to determine if actually a fan</t>
  </si>
  <si>
    <t>shadows</t>
  </si>
  <si>
    <t>low</t>
  </si>
  <si>
    <t>medium</t>
  </si>
  <si>
    <t>No well, always standing water</t>
  </si>
  <si>
    <t>possibly a fan, boulder or pines a border of the fan? Less sedge dominated than when first identified this patch, which was disturbed by well install and aster (and other mixed herbaceous) moved in.</t>
  </si>
  <si>
    <t>replaced on 06/06/2021 between 2-4p (after AM well reading), see Yellow p49; Within 1.8 m of pine canopy and 2.7 m from pine trunks</t>
  </si>
  <si>
    <t>unclear how far the well was moved in 2021, was it closer to pines in 2018?</t>
  </si>
  <si>
    <t>no standpipe</t>
  </si>
  <si>
    <t>Slightly heaved; influenced by pine shadows?</t>
  </si>
  <si>
    <t>installed on 06/30/2018 in the afternoon; was same max depth on 08/08/2020</t>
  </si>
  <si>
    <t>no well casing, removed for replacement in summer 2021; well ok on 06/06/2021; augered on 06/19/201 (Yellow p55), well seems to be in place by 07/05/2021 at 6PM (installed logger) but noted ground to top is zero on 07/04/2021 PM.</t>
  </si>
  <si>
    <t>Pine canopy within 0.8 meters, trunk within 1.9 meters</t>
  </si>
  <si>
    <t>no well casing aboveground, sheared over winter; noted no well on 05/01/2021, 05/19/2021 and 06/06/2021 early AM well readings; seemed ok on 08/07/2020 with A. Zau (Yellow p11)</t>
  </si>
  <si>
    <t>first well reading entry on 06/06/2021, no well height ever recorded; found with cracked well on 05/19/2024 and then removed well.</t>
  </si>
  <si>
    <t>A little heaved up from the ground</t>
  </si>
  <si>
    <t>slightly crooked</t>
  </si>
  <si>
    <t>gray</t>
  </si>
  <si>
    <t>something blocking well depth</t>
  </si>
  <si>
    <t>Clearly under pine canopy, trunk is 0.7 meters away; pines surrounding the well, pine needles and cones everywhere. On the terrace, though would be interesting to model the floodplain</t>
  </si>
  <si>
    <t>needs backfill; new well installed on 06/19/2021 and water depth from ground at time of install was 113.7 cm (Yellow p55)</t>
  </si>
  <si>
    <t>new well installed on 07/16/2021 (Yellow p78); by 2024, needs a little bit of backfill</t>
  </si>
  <si>
    <t xml:space="preserve">new well installed on 07/16/2021 (Yellow p78); possibly a fan. Or are the boulders or pines a signal of the distal end of the fan? </t>
  </si>
  <si>
    <t>Fallen pines around, but none alive and standing; Topo analysis to define fan more clearly? Backfilled and maintained well later in the day.</t>
  </si>
  <si>
    <t>combined all measurement from 06/20 and 07/04 in 2021</t>
  </si>
  <si>
    <t>welltop and depth seem ok: well augering notes from 06/20/2018 says max well depth is 81.28 cm from ground surface (black spiral p 17)</t>
  </si>
  <si>
    <t>well seems narrower than the rest? Collars need to be tightened for winter. Well height seems to be decreasing: is the well settling?</t>
  </si>
  <si>
    <t>2.5 cm of mud on bottom. Very crooked, has fence post, needs straightening, white well. Under willow canopy, clearly. About 1 meter from pine canopy that's rooted on the other side of the stream. About 1.2 meters from another pine (on the well's stream side) with a trunk that's 2.3 meters away. No sign of E2N or E3N after extensive searching</t>
  </si>
  <si>
    <t>first installed on 06/18/2018</t>
  </si>
  <si>
    <t>new well on 06/19/2021 (yellow p55); ground to top noted during well measurement; Could be a fan; plug holes (with wax?) for over-winter</t>
  </si>
  <si>
    <t>installed on 7/6/19 (orange p73); first measured on 07/07/2019</t>
  </si>
  <si>
    <t>sediment at bottom</t>
  </si>
  <si>
    <t>muddy</t>
  </si>
  <si>
    <t>valid</t>
  </si>
  <si>
    <t>well never replaced; no well height, so not using this data</t>
  </si>
  <si>
    <t>new well, replaced on 07/15/2021 (yellow p74)</t>
  </si>
  <si>
    <t>combined with 07/16/2021 measurement for a complete record</t>
  </si>
  <si>
    <t>initial well inherited from Allen-Diaz</t>
  </si>
  <si>
    <t>well inherited from Allen-Diaz, not replaced by me</t>
  </si>
  <si>
    <t>duplicate, leave out</t>
  </si>
  <si>
    <t>well not replaced, but leaving this for now even though different from 2018 readings.</t>
  </si>
  <si>
    <t>crooked; seemed to have moved since 2018, so this seems like valid data</t>
  </si>
  <si>
    <t>unclear if valid for before 2020; I have no record of replacing B2S; why is well length so different from 2019? replaced by others?</t>
  </si>
  <si>
    <t>no welltop to ground, not using; well depth consistent with others</t>
  </si>
  <si>
    <t>Tree stump on one side of well, lifting up ground surface (but unclear if well is lifting); max measurement was 48.5</t>
  </si>
  <si>
    <t>averaged with 2020 measurements</t>
  </si>
  <si>
    <t>5 cm of mud at bottom, a little rise between B2N and B3N</t>
  </si>
  <si>
    <t>installed 06/18/2018 (black spiral p14); well first measured on 06/19/2018; has fencepost and collar, needs to be tightened</t>
  </si>
  <si>
    <t>ignoring because no well length; surrounded by sedge and willow, nearest pine is &gt;4m away; wrong PFT?</t>
  </si>
  <si>
    <t>ignore, no well depth</t>
  </si>
  <si>
    <t>new well installed 07/16/2021 (Yellow p77) could only get to 97 cm deep, hit rock; first measrement on 07/04/2021 (no water); needs backfill badly; 1.5 in PVC</t>
  </si>
  <si>
    <t>new well, replaced on 07/16/2021 (yellow p77); definitely in the canopy of a big pine. Big rock on bank of creek.</t>
  </si>
  <si>
    <t>not replaced after initial install</t>
  </si>
  <si>
    <t>likely moved since 2018; young pine in midst of willow but about 4 m away</t>
  </si>
  <si>
    <t>ignore, this just seems wrong and there's no well length</t>
  </si>
  <si>
    <t>well installed 07/05/2019 (orange p70); first measured on 07/26/2019; copied well depth from 10/06/2024 since none other found</t>
  </si>
  <si>
    <t>ignore, no well depth; installed on 07/04/2019 (orange p70); first well reading entry on 07/05/2019</t>
  </si>
  <si>
    <t>well depth not recorded, but max water level was 130.5; well disabled by 06/03/2019</t>
  </si>
  <si>
    <t>measured in 2018 only; well depth estimated at 111 by max water level reading; searched extensively for E2N on 10/05/2024, no sign of it or E3N</t>
  </si>
  <si>
    <t>installed on 06/20/2018</t>
  </si>
  <si>
    <t>slightly crooked, probably heaved; was not replaced in 2021 (Yellow p 39)</t>
  </si>
  <si>
    <t>ignore, no well depth; did not measure well until replaced on 06/20/2018; first reading on 07/01/2018</t>
  </si>
  <si>
    <t>ignore, no well depth; installed on 7/6/19 (orange p73); first measured on 07/07/2019</t>
  </si>
  <si>
    <t>new well installed on 07/05/2019 (orange p71); ignore because no well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</si>
</sst>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m/d/yy\ h:mm;@"/>
    <numFmt numFmtId="172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"/>
      <family val="2"/>
    </font>
    <font>
      <sz val="12"/>
      <color rgb="FF3F3F76"/>
      <name val="Aptos Narrow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  <xf numFmtId="0" fontId="9" fillId="33" borderId="4" xfId="9" applyFill="1" applyAlignment="1">
      <alignment horizontal="center"/>
    </xf>
    <xf numFmtId="0" fontId="9" fillId="33" borderId="4" xfId="9" applyFill="1"/>
    <xf numFmtId="0" fontId="19" fillId="0" borderId="0" xfId="0" applyFont="1" applyAlignment="1">
      <alignment horizontal="center"/>
    </xf>
    <xf numFmtId="0" fontId="9" fillId="0" borderId="4" xfId="9" applyFill="1" applyAlignment="1">
      <alignment horizontal="center"/>
    </xf>
    <xf numFmtId="0" fontId="9" fillId="34" borderId="4" xfId="9" applyFill="1" applyAlignment="1">
      <alignment horizontal="center"/>
    </xf>
    <xf numFmtId="22" fontId="9" fillId="34" borderId="4" xfId="9" applyNumberFormat="1" applyFill="1" applyAlignment="1">
      <alignment horizontal="center"/>
    </xf>
    <xf numFmtId="0" fontId="9" fillId="34" borderId="4" xfId="9" applyFill="1"/>
    <xf numFmtId="0" fontId="9" fillId="35" borderId="4" xfId="9" applyFill="1" applyAlignment="1">
      <alignment horizontal="center"/>
    </xf>
    <xf numFmtId="0" fontId="9" fillId="35" borderId="4" xfId="9" applyFill="1"/>
    <xf numFmtId="0" fontId="9" fillId="36" borderId="4" xfId="9" applyFill="1"/>
    <xf numFmtId="171" fontId="9" fillId="33" borderId="4" xfId="9" applyNumberFormat="1" applyFill="1" applyAlignment="1">
      <alignment horizontal="center"/>
    </xf>
    <xf numFmtId="171" fontId="9" fillId="34" borderId="4" xfId="9" applyNumberFormat="1" applyFill="1" applyAlignment="1">
      <alignment horizontal="center"/>
    </xf>
    <xf numFmtId="171" fontId="9" fillId="35" borderId="4" xfId="9" applyNumberFormat="1" applyFill="1" applyAlignment="1">
      <alignment horizontal="center"/>
    </xf>
    <xf numFmtId="172" fontId="9" fillId="34" borderId="4" xfId="9" applyNumberFormat="1" applyFill="1"/>
    <xf numFmtId="0" fontId="19" fillId="34" borderId="0" xfId="0" applyFont="1" applyFill="1" applyAlignment="1">
      <alignment horizontal="center"/>
    </xf>
    <xf numFmtId="0" fontId="20" fillId="34" borderId="4" xfId="9" applyFont="1" applyFill="1" applyAlignment="1">
      <alignment horizontal="center"/>
    </xf>
    <xf numFmtId="0" fontId="20" fillId="37" borderId="4" xfId="9" applyFont="1" applyFill="1" applyAlignment="1">
      <alignment horizontal="center"/>
    </xf>
    <xf numFmtId="171" fontId="9" fillId="37" borderId="4" xfId="9" applyNumberFormat="1" applyFill="1" applyAlignment="1">
      <alignment horizontal="center"/>
    </xf>
    <xf numFmtId="0" fontId="9" fillId="37" borderId="4" xfId="9" applyFill="1"/>
    <xf numFmtId="0" fontId="9" fillId="37" borderId="4" xfId="9" applyFill="1" applyAlignment="1">
      <alignment horizontal="center"/>
    </xf>
    <xf numFmtId="0" fontId="19" fillId="37" borderId="0" xfId="0" applyFont="1" applyFill="1" applyAlignment="1">
      <alignment horizontal="center"/>
    </xf>
    <xf numFmtId="171" fontId="20" fillId="34" borderId="4" xfId="9" applyNumberFormat="1" applyFont="1" applyFill="1" applyAlignment="1">
      <alignment horizontal="center"/>
    </xf>
    <xf numFmtId="0" fontId="20" fillId="34" borderId="4" xfId="9" applyFont="1" applyFill="1"/>
    <xf numFmtId="0" fontId="20" fillId="38" borderId="4" xfId="9" applyFont="1" applyFill="1" applyAlignment="1">
      <alignment horizontal="center"/>
    </xf>
    <xf numFmtId="0" fontId="9" fillId="34" borderId="4" xfId="9" applyFont="1" applyFill="1" applyAlignment="1">
      <alignment horizontal="center"/>
    </xf>
    <xf numFmtId="171" fontId="9" fillId="34" borderId="4" xfId="9" applyNumberFormat="1" applyFont="1" applyFill="1" applyAlignment="1">
      <alignment horizontal="center"/>
    </xf>
    <xf numFmtId="0" fontId="9" fillId="34" borderId="4" xfId="9" applyFont="1" applyFill="1"/>
    <xf numFmtId="0" fontId="9" fillId="37" borderId="4" xfId="9" applyFont="1" applyFill="1" applyAlignment="1">
      <alignment horizontal="center"/>
    </xf>
    <xf numFmtId="171" fontId="9" fillId="37" borderId="4" xfId="9" applyNumberFormat="1" applyFont="1" applyFill="1" applyAlignment="1">
      <alignment horizontal="center"/>
    </xf>
    <xf numFmtId="0" fontId="9" fillId="37" borderId="4" xfId="9" applyFont="1" applyFill="1"/>
    <xf numFmtId="0" fontId="9" fillId="38" borderId="4" xfId="9" applyFill="1" applyAlignment="1">
      <alignment horizontal="center"/>
    </xf>
    <xf numFmtId="171" fontId="20" fillId="37" borderId="4" xfId="9" applyNumberFormat="1" applyFont="1" applyFill="1" applyAlignment="1">
      <alignment horizontal="center"/>
    </xf>
    <xf numFmtId="0" fontId="20" fillId="37" borderId="4" xfId="9" applyFont="1" applyFill="1"/>
    <xf numFmtId="0" fontId="19" fillId="38" borderId="0" xfId="0" applyFont="1" applyFill="1" applyAlignment="1">
      <alignment horizontal="center"/>
    </xf>
    <xf numFmtId="0" fontId="9" fillId="38" borderId="4" xfId="9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4353-9D29-6140-9A42-E3251DCC8C02}">
  <dimension ref="A1:Q119"/>
  <sheetViews>
    <sheetView tabSelected="1" zoomScale="88" zoomScaleNormal="88" workbookViewId="0">
      <pane ySplit="1" topLeftCell="A2" activePane="bottomLeft" state="frozen"/>
      <selection pane="bottomLeft" activeCell="D16" sqref="D16"/>
    </sheetView>
  </sheetViews>
  <sheetFormatPr baseColWidth="10" defaultRowHeight="16" x14ac:dyDescent="0.2"/>
  <cols>
    <col min="1" max="1" width="12.5" style="1" bestFit="1" customWidth="1"/>
    <col min="2" max="2" width="12.5" style="1" customWidth="1"/>
    <col min="3" max="3" width="14.33203125" style="1" customWidth="1"/>
    <col min="4" max="4" width="14.1640625" style="1" customWidth="1"/>
    <col min="5" max="5" width="21.5" customWidth="1"/>
    <col min="6" max="6" width="20.6640625" customWidth="1"/>
    <col min="7" max="7" width="18.5" customWidth="1"/>
    <col min="8" max="9" width="10.33203125" bestFit="1" customWidth="1"/>
    <col min="10" max="10" width="6.33203125" customWidth="1"/>
    <col min="11" max="11" width="7.5" customWidth="1"/>
    <col min="12" max="15" width="10.83203125" style="1"/>
    <col min="16" max="16" width="19.5" customWidth="1"/>
  </cols>
  <sheetData>
    <row r="1" spans="1:17" s="2" customFormat="1" ht="34" x14ac:dyDescent="0.2">
      <c r="A1" s="2" t="s">
        <v>0</v>
      </c>
      <c r="B1" s="2" t="s">
        <v>126</v>
      </c>
      <c r="C1" s="2" t="s">
        <v>70</v>
      </c>
      <c r="D1" s="2" t="s">
        <v>69</v>
      </c>
      <c r="E1" s="2" t="s">
        <v>1</v>
      </c>
      <c r="F1" s="2" t="s">
        <v>71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6</v>
      </c>
      <c r="Q1" s="2" t="s">
        <v>68</v>
      </c>
    </row>
    <row r="2" spans="1:17" s="4" customFormat="1" x14ac:dyDescent="0.2">
      <c r="A2" s="3" t="s">
        <v>10</v>
      </c>
      <c r="B2" s="3" t="b">
        <v>1</v>
      </c>
      <c r="C2" s="13">
        <v>43250.375</v>
      </c>
      <c r="D2" s="13">
        <v>43252.322916666664</v>
      </c>
      <c r="E2" s="4">
        <v>59.383000000000003</v>
      </c>
      <c r="G2" s="4">
        <v>154.4</v>
      </c>
      <c r="K2" s="4" t="s">
        <v>67</v>
      </c>
      <c r="L2" s="3" t="s">
        <v>77</v>
      </c>
      <c r="M2" s="3"/>
      <c r="N2" s="3" t="s">
        <v>84</v>
      </c>
      <c r="O2" s="3"/>
    </row>
    <row r="3" spans="1:17" s="4" customFormat="1" x14ac:dyDescent="0.2">
      <c r="A3" s="3" t="s">
        <v>10</v>
      </c>
      <c r="B3" s="3" t="b">
        <v>1</v>
      </c>
      <c r="C3" s="13">
        <v>45413.375</v>
      </c>
      <c r="D3" s="13">
        <v>45571</v>
      </c>
      <c r="E3" s="4">
        <v>60.225000000000001</v>
      </c>
      <c r="G3" s="4">
        <v>154.02500000000001</v>
      </c>
      <c r="K3" s="4" t="s">
        <v>67</v>
      </c>
      <c r="L3" s="3"/>
      <c r="M3" s="3"/>
      <c r="N3" s="3"/>
      <c r="O3" s="3"/>
    </row>
    <row r="4" spans="1:17" s="4" customFormat="1" x14ac:dyDescent="0.2">
      <c r="A4" s="3" t="s">
        <v>11</v>
      </c>
      <c r="B4" s="3" t="b">
        <v>1</v>
      </c>
      <c r="C4" s="13">
        <v>43251.361111111109</v>
      </c>
      <c r="D4" s="13">
        <v>43251.361111111109</v>
      </c>
      <c r="E4" s="4">
        <v>78.456269999999989</v>
      </c>
      <c r="G4" s="4">
        <v>155</v>
      </c>
      <c r="J4" s="4" t="s">
        <v>18</v>
      </c>
      <c r="K4" s="4" t="s">
        <v>67</v>
      </c>
      <c r="L4" s="3"/>
      <c r="M4" s="3"/>
      <c r="N4" s="3"/>
      <c r="O4" s="3"/>
    </row>
    <row r="5" spans="1:17" s="4" customFormat="1" x14ac:dyDescent="0.2">
      <c r="A5" s="3" t="s">
        <v>11</v>
      </c>
      <c r="B5" s="3" t="b">
        <v>1</v>
      </c>
      <c r="C5" s="13">
        <v>45413.375</v>
      </c>
      <c r="D5" s="13">
        <v>45571.5</v>
      </c>
      <c r="E5" s="4">
        <v>80.900000000000006</v>
      </c>
      <c r="G5" s="4">
        <v>156.19999999999999</v>
      </c>
      <c r="L5" s="17" t="s">
        <v>77</v>
      </c>
      <c r="M5" s="17" t="s">
        <v>78</v>
      </c>
      <c r="N5" s="17" t="s">
        <v>79</v>
      </c>
      <c r="O5" s="17" t="s">
        <v>78</v>
      </c>
    </row>
    <row r="6" spans="1:17" s="4" customFormat="1" x14ac:dyDescent="0.2">
      <c r="A6" s="3" t="s">
        <v>12</v>
      </c>
      <c r="B6" s="3" t="b">
        <v>1</v>
      </c>
      <c r="C6" s="13">
        <v>43251.5</v>
      </c>
      <c r="D6" s="13">
        <v>43252.330555555556</v>
      </c>
      <c r="E6" s="4">
        <v>59.39</v>
      </c>
      <c r="G6" s="4">
        <v>149.15</v>
      </c>
      <c r="J6" s="4" t="s">
        <v>18</v>
      </c>
      <c r="K6" s="4" t="s">
        <v>67</v>
      </c>
      <c r="L6" s="17" t="s">
        <v>77</v>
      </c>
      <c r="M6" s="17" t="s">
        <v>78</v>
      </c>
      <c r="N6" s="17" t="s">
        <v>81</v>
      </c>
      <c r="O6" s="17" t="s">
        <v>78</v>
      </c>
      <c r="P6" s="4" t="s">
        <v>138</v>
      </c>
    </row>
    <row r="7" spans="1:17" s="4" customFormat="1" x14ac:dyDescent="0.2">
      <c r="A7" s="3" t="s">
        <v>12</v>
      </c>
      <c r="B7" s="3" t="b">
        <v>1</v>
      </c>
      <c r="C7" s="13">
        <v>45413.375</v>
      </c>
      <c r="D7" s="13">
        <v>45458</v>
      </c>
      <c r="E7" s="4">
        <v>60.0625</v>
      </c>
      <c r="G7" s="4">
        <v>147</v>
      </c>
      <c r="K7" s="4" t="s">
        <v>67</v>
      </c>
      <c r="L7" s="3"/>
      <c r="M7" s="3"/>
      <c r="N7" s="3"/>
      <c r="O7" s="3"/>
    </row>
    <row r="8" spans="1:17" s="21" customFormat="1" x14ac:dyDescent="0.2">
      <c r="A8" s="22" t="s">
        <v>13</v>
      </c>
      <c r="B8" s="22" t="b">
        <v>0</v>
      </c>
      <c r="C8" s="20">
        <v>44393.364583333336</v>
      </c>
      <c r="D8" s="20">
        <v>44393.364583333336</v>
      </c>
      <c r="E8" s="21">
        <v>12.824999999999999</v>
      </c>
      <c r="K8" s="21" t="s">
        <v>67</v>
      </c>
      <c r="L8" s="22"/>
      <c r="M8" s="22"/>
      <c r="N8" s="22"/>
      <c r="O8" s="22"/>
      <c r="P8" s="21" t="s">
        <v>156</v>
      </c>
    </row>
    <row r="9" spans="1:17" s="4" customFormat="1" x14ac:dyDescent="0.2">
      <c r="A9" s="3" t="s">
        <v>13</v>
      </c>
      <c r="B9" s="3" t="b">
        <v>1</v>
      </c>
      <c r="C9" s="13">
        <v>43651.5</v>
      </c>
      <c r="D9" s="13">
        <v>45458</v>
      </c>
      <c r="E9" s="4">
        <v>13.85</v>
      </c>
      <c r="G9" s="4">
        <v>154.69999999999999</v>
      </c>
      <c r="K9" s="4" t="s">
        <v>67</v>
      </c>
      <c r="L9" s="6" t="s">
        <v>77</v>
      </c>
      <c r="M9" s="6" t="s">
        <v>80</v>
      </c>
      <c r="N9" s="6" t="s">
        <v>81</v>
      </c>
      <c r="O9" s="6" t="s">
        <v>82</v>
      </c>
    </row>
    <row r="10" spans="1:17" s="25" customFormat="1" x14ac:dyDescent="0.2">
      <c r="A10" s="18" t="s">
        <v>28</v>
      </c>
      <c r="B10" s="18" t="b">
        <v>1</v>
      </c>
      <c r="C10" s="24">
        <v>43250.375</v>
      </c>
      <c r="D10" s="24">
        <v>43297.382638888892</v>
      </c>
      <c r="E10" s="25">
        <v>102.3</v>
      </c>
      <c r="G10" s="25">
        <v>146.5</v>
      </c>
      <c r="K10" s="25" t="s">
        <v>40</v>
      </c>
      <c r="L10" s="18" t="s">
        <v>77</v>
      </c>
      <c r="M10" s="18"/>
      <c r="N10" s="18" t="s">
        <v>81</v>
      </c>
      <c r="O10" s="18"/>
    </row>
    <row r="11" spans="1:17" s="25" customFormat="1" x14ac:dyDescent="0.2">
      <c r="A11" s="18" t="s">
        <v>28</v>
      </c>
      <c r="B11" s="18" t="b">
        <v>1</v>
      </c>
      <c r="C11" s="24">
        <v>45413.375</v>
      </c>
      <c r="D11" s="24">
        <v>45571.5</v>
      </c>
      <c r="E11" s="25">
        <v>103.375</v>
      </c>
      <c r="G11" s="25">
        <v>152</v>
      </c>
      <c r="K11" s="25" t="s">
        <v>40</v>
      </c>
      <c r="L11" s="18"/>
      <c r="M11" s="18"/>
      <c r="N11" s="18"/>
      <c r="O11" s="18"/>
    </row>
    <row r="12" spans="1:17" s="21" customFormat="1" x14ac:dyDescent="0.2">
      <c r="A12" s="22" t="s">
        <v>14</v>
      </c>
      <c r="B12" s="22" t="b">
        <v>0</v>
      </c>
      <c r="C12" s="20">
        <v>43250.375</v>
      </c>
      <c r="D12" s="20">
        <v>45258</v>
      </c>
      <c r="E12" s="21">
        <v>99.325000000000003</v>
      </c>
      <c r="K12" s="21" t="s">
        <v>40</v>
      </c>
      <c r="L12" s="22" t="s">
        <v>83</v>
      </c>
      <c r="M12" s="22" t="s">
        <v>80</v>
      </c>
      <c r="N12" s="22" t="s">
        <v>84</v>
      </c>
      <c r="O12" s="22"/>
      <c r="P12" s="21" t="s">
        <v>141</v>
      </c>
    </row>
    <row r="13" spans="1:17" s="9" customFormat="1" x14ac:dyDescent="0.2">
      <c r="A13" s="33" t="s">
        <v>14</v>
      </c>
      <c r="B13" s="7" t="b">
        <v>1</v>
      </c>
      <c r="C13" s="14">
        <v>43250.375</v>
      </c>
      <c r="D13" s="14">
        <v>45571.5</v>
      </c>
      <c r="E13" s="9">
        <v>101</v>
      </c>
      <c r="G13" s="9">
        <v>100</v>
      </c>
      <c r="K13" s="9" t="s">
        <v>40</v>
      </c>
      <c r="L13" s="33" t="s">
        <v>83</v>
      </c>
      <c r="M13" s="33" t="s">
        <v>78</v>
      </c>
      <c r="N13" s="33" t="s">
        <v>79</v>
      </c>
      <c r="O13" s="33" t="s">
        <v>78</v>
      </c>
      <c r="P13" s="9" t="s">
        <v>85</v>
      </c>
    </row>
    <row r="14" spans="1:17" s="21" customFormat="1" x14ac:dyDescent="0.2">
      <c r="A14" s="19" t="s">
        <v>15</v>
      </c>
      <c r="B14" s="19" t="b">
        <v>0</v>
      </c>
      <c r="C14" s="20">
        <v>43250.375</v>
      </c>
      <c r="D14" s="20">
        <v>43251.371527777781</v>
      </c>
      <c r="E14" s="21">
        <v>44.524099999999997</v>
      </c>
      <c r="K14" s="21" t="s">
        <v>40</v>
      </c>
      <c r="L14" s="22"/>
      <c r="M14" s="22"/>
      <c r="N14" s="22"/>
      <c r="O14" s="22"/>
      <c r="P14" s="21" t="s">
        <v>127</v>
      </c>
    </row>
    <row r="15" spans="1:17" s="9" customFormat="1" x14ac:dyDescent="0.2">
      <c r="A15" s="18" t="s">
        <v>15</v>
      </c>
      <c r="B15" s="18" t="b">
        <v>1</v>
      </c>
      <c r="C15" s="14">
        <v>43250.375</v>
      </c>
      <c r="D15" s="14">
        <v>45571.5</v>
      </c>
      <c r="E15" s="9">
        <v>41.625</v>
      </c>
      <c r="G15" s="9">
        <v>153</v>
      </c>
      <c r="K15" s="9" t="s">
        <v>40</v>
      </c>
      <c r="L15" s="7" t="s">
        <v>84</v>
      </c>
      <c r="M15" s="7" t="s">
        <v>78</v>
      </c>
      <c r="N15" s="7" t="s">
        <v>79</v>
      </c>
      <c r="O15" s="7" t="s">
        <v>80</v>
      </c>
      <c r="P15" s="9" t="s">
        <v>86</v>
      </c>
    </row>
    <row r="16" spans="1:17" s="25" customFormat="1" x14ac:dyDescent="0.2">
      <c r="A16" s="18" t="s">
        <v>16</v>
      </c>
      <c r="B16" s="18" t="b">
        <v>1</v>
      </c>
      <c r="C16" s="24">
        <v>43250.375</v>
      </c>
      <c r="D16" s="24">
        <v>44050.5</v>
      </c>
      <c r="E16" s="25">
        <v>50.65</v>
      </c>
      <c r="G16" s="25">
        <v>153.13</v>
      </c>
      <c r="K16" s="25" t="s">
        <v>40</v>
      </c>
      <c r="L16" s="18"/>
      <c r="M16" s="18"/>
      <c r="N16" s="18"/>
      <c r="O16" s="18"/>
    </row>
    <row r="17" spans="1:16" s="25" customFormat="1" x14ac:dyDescent="0.2">
      <c r="A17" s="18" t="s">
        <v>16</v>
      </c>
      <c r="B17" s="18" t="b">
        <v>1</v>
      </c>
      <c r="C17" s="24">
        <v>45413.375</v>
      </c>
      <c r="D17" s="24">
        <v>45571.5</v>
      </c>
      <c r="E17" s="25">
        <v>53.024999999999999</v>
      </c>
      <c r="G17" s="25">
        <v>152.80000000000001</v>
      </c>
      <c r="K17" s="25" t="s">
        <v>40</v>
      </c>
      <c r="L17" s="18"/>
      <c r="M17" s="18"/>
      <c r="N17" s="18"/>
      <c r="O17" s="18"/>
    </row>
    <row r="18" spans="1:16" s="9" customFormat="1" x14ac:dyDescent="0.2">
      <c r="A18" s="7" t="s">
        <v>17</v>
      </c>
      <c r="B18" s="18" t="b">
        <v>1</v>
      </c>
      <c r="C18" s="14">
        <v>43250.375</v>
      </c>
      <c r="D18" s="14">
        <v>43252.319444444445</v>
      </c>
      <c r="E18" s="9">
        <v>90.896000000000001</v>
      </c>
      <c r="G18" s="9">
        <v>153.19999999999999</v>
      </c>
      <c r="K18" s="9" t="s">
        <v>40</v>
      </c>
      <c r="L18" s="7"/>
      <c r="M18" s="7"/>
      <c r="N18" s="7"/>
      <c r="O18" s="7"/>
    </row>
    <row r="19" spans="1:16" s="9" customFormat="1" x14ac:dyDescent="0.2">
      <c r="A19" s="7" t="s">
        <v>17</v>
      </c>
      <c r="B19" s="18" t="b">
        <v>1</v>
      </c>
      <c r="C19" s="14">
        <v>45413.375</v>
      </c>
      <c r="D19" s="14">
        <v>45571.5</v>
      </c>
      <c r="E19" s="9">
        <v>93.525000000000006</v>
      </c>
      <c r="G19" s="9">
        <v>153.80000000000001</v>
      </c>
      <c r="K19" s="9" t="s">
        <v>40</v>
      </c>
      <c r="L19" s="7"/>
      <c r="M19" s="7"/>
      <c r="N19" s="7"/>
      <c r="O19" s="7"/>
      <c r="P19" s="9" t="s">
        <v>134</v>
      </c>
    </row>
    <row r="20" spans="1:16" s="25" customFormat="1" x14ac:dyDescent="0.2">
      <c r="A20" s="18" t="s">
        <v>19</v>
      </c>
      <c r="B20" s="18" t="b">
        <v>1</v>
      </c>
      <c r="C20" s="24">
        <v>43250.375</v>
      </c>
      <c r="D20" s="24">
        <v>43297.388194444444</v>
      </c>
      <c r="E20" s="25">
        <v>34.25</v>
      </c>
      <c r="G20" s="25">
        <v>156.30000000000001</v>
      </c>
      <c r="K20" s="25" t="s">
        <v>40</v>
      </c>
      <c r="L20" s="18"/>
      <c r="M20" s="18"/>
      <c r="N20" s="18"/>
      <c r="O20" s="18"/>
    </row>
    <row r="21" spans="1:16" s="25" customFormat="1" x14ac:dyDescent="0.2">
      <c r="A21" s="26" t="s">
        <v>19</v>
      </c>
      <c r="B21" s="18" t="b">
        <v>1</v>
      </c>
      <c r="C21" s="24">
        <v>45413.375</v>
      </c>
      <c r="D21" s="24">
        <v>45571.5</v>
      </c>
      <c r="E21" s="25">
        <v>36.700000000000003</v>
      </c>
      <c r="G21" s="25">
        <v>156.30000000000001</v>
      </c>
      <c r="K21" s="25" t="s">
        <v>40</v>
      </c>
      <c r="L21" s="26" t="s">
        <v>87</v>
      </c>
      <c r="M21" s="26" t="s">
        <v>78</v>
      </c>
      <c r="N21" s="26" t="s">
        <v>79</v>
      </c>
      <c r="O21" s="26" t="s">
        <v>78</v>
      </c>
      <c r="P21" s="9" t="s">
        <v>139</v>
      </c>
    </row>
    <row r="22" spans="1:16" s="21" customFormat="1" x14ac:dyDescent="0.2">
      <c r="A22" s="22" t="s">
        <v>20</v>
      </c>
      <c r="B22" s="22" t="b">
        <v>0</v>
      </c>
      <c r="C22" s="20">
        <v>43250.375</v>
      </c>
      <c r="D22" s="20">
        <v>43297.331250000003</v>
      </c>
      <c r="G22" s="21">
        <v>116</v>
      </c>
      <c r="K22" s="21" t="s">
        <v>40</v>
      </c>
      <c r="L22" s="22"/>
      <c r="M22" s="22"/>
      <c r="N22" s="22"/>
      <c r="O22" s="22"/>
    </row>
    <row r="23" spans="1:16" s="21" customFormat="1" x14ac:dyDescent="0.2">
      <c r="A23" s="22" t="s">
        <v>20</v>
      </c>
      <c r="B23" s="22" t="b">
        <v>0</v>
      </c>
      <c r="C23" s="20">
        <v>43586.375</v>
      </c>
      <c r="D23" s="20">
        <v>43652.388194444444</v>
      </c>
      <c r="G23" s="21">
        <v>116.65</v>
      </c>
      <c r="K23" s="21" t="s">
        <v>40</v>
      </c>
      <c r="L23" s="22"/>
      <c r="M23" s="22"/>
      <c r="N23" s="22"/>
      <c r="O23" s="22"/>
    </row>
    <row r="24" spans="1:16" s="9" customFormat="1" x14ac:dyDescent="0.2">
      <c r="A24" s="7" t="s">
        <v>20</v>
      </c>
      <c r="B24" s="7" t="b">
        <v>1</v>
      </c>
      <c r="C24" s="14">
        <v>43250.375</v>
      </c>
      <c r="D24" s="14">
        <v>44050</v>
      </c>
      <c r="E24" s="9">
        <v>97.1</v>
      </c>
      <c r="G24" s="9">
        <v>153.36670000000001</v>
      </c>
      <c r="K24" s="9" t="s">
        <v>40</v>
      </c>
      <c r="L24" s="7"/>
      <c r="M24" s="7"/>
      <c r="N24" s="7"/>
      <c r="O24" s="7"/>
      <c r="P24" s="9" t="s">
        <v>135</v>
      </c>
    </row>
    <row r="25" spans="1:16" s="9" customFormat="1" x14ac:dyDescent="0.2">
      <c r="A25" s="7" t="s">
        <v>20</v>
      </c>
      <c r="B25" s="7" t="b">
        <v>1</v>
      </c>
      <c r="C25" s="14">
        <v>45413.375</v>
      </c>
      <c r="D25" s="14">
        <v>45571.5</v>
      </c>
      <c r="E25" s="9">
        <v>100.625</v>
      </c>
      <c r="G25" s="9">
        <v>153.5</v>
      </c>
      <c r="K25" s="9" t="s">
        <v>40</v>
      </c>
      <c r="L25" s="7"/>
      <c r="M25" s="7"/>
      <c r="N25" s="7"/>
      <c r="O25" s="7"/>
    </row>
    <row r="26" spans="1:16" s="9" customFormat="1" x14ac:dyDescent="0.2">
      <c r="A26" s="7" t="s">
        <v>22</v>
      </c>
      <c r="B26" s="7" t="b">
        <v>1</v>
      </c>
      <c r="C26" s="14">
        <v>43250.375</v>
      </c>
      <c r="D26" s="14">
        <v>44050.5</v>
      </c>
      <c r="E26" s="9">
        <v>86.35</v>
      </c>
      <c r="G26" s="9">
        <v>152.833</v>
      </c>
      <c r="K26" s="9" t="s">
        <v>40</v>
      </c>
      <c r="L26" s="7"/>
      <c r="M26" s="7"/>
      <c r="N26" s="7"/>
      <c r="O26" s="7"/>
    </row>
    <row r="27" spans="1:16" s="9" customFormat="1" x14ac:dyDescent="0.2">
      <c r="A27" s="7" t="s">
        <v>22</v>
      </c>
      <c r="B27" s="7" t="b">
        <v>1</v>
      </c>
      <c r="C27" s="14">
        <v>45413.375</v>
      </c>
      <c r="D27" s="14">
        <v>45571.5</v>
      </c>
      <c r="E27" s="9">
        <v>87.575000000000003</v>
      </c>
      <c r="G27" s="9">
        <v>152.80000000000001</v>
      </c>
      <c r="K27" s="9" t="s">
        <v>40</v>
      </c>
      <c r="L27" s="7"/>
      <c r="M27" s="7"/>
      <c r="N27" s="7"/>
      <c r="O27" s="7"/>
    </row>
    <row r="28" spans="1:16" s="25" customFormat="1" x14ac:dyDescent="0.2">
      <c r="A28" s="18" t="s">
        <v>23</v>
      </c>
      <c r="B28" s="18" t="b">
        <v>1</v>
      </c>
      <c r="C28" s="24">
        <v>43250.375</v>
      </c>
      <c r="D28" s="24">
        <v>44050.5</v>
      </c>
      <c r="E28" s="25">
        <v>21.35</v>
      </c>
      <c r="G28" s="25">
        <v>152.69999999999999</v>
      </c>
      <c r="K28" s="25" t="s">
        <v>40</v>
      </c>
      <c r="L28" s="18"/>
      <c r="M28" s="18"/>
      <c r="N28" s="18"/>
      <c r="O28" s="18"/>
    </row>
    <row r="29" spans="1:16" s="25" customFormat="1" x14ac:dyDescent="0.2">
      <c r="A29" s="18" t="s">
        <v>23</v>
      </c>
      <c r="B29" s="18" t="b">
        <v>1</v>
      </c>
      <c r="C29" s="24">
        <v>45413.375</v>
      </c>
      <c r="D29" s="24">
        <v>45571.5</v>
      </c>
      <c r="E29" s="25">
        <v>22.25</v>
      </c>
      <c r="G29" s="25">
        <v>152.30000000000001</v>
      </c>
      <c r="K29" s="25" t="s">
        <v>40</v>
      </c>
      <c r="L29" s="18"/>
      <c r="M29" s="18"/>
      <c r="N29" s="18"/>
      <c r="O29" s="18"/>
    </row>
    <row r="30" spans="1:16" s="9" customFormat="1" x14ac:dyDescent="0.2">
      <c r="A30" s="7" t="s">
        <v>7</v>
      </c>
      <c r="B30" s="18" t="b">
        <v>1</v>
      </c>
      <c r="C30" s="14">
        <v>45413.375</v>
      </c>
      <c r="D30" s="14">
        <v>45571.5</v>
      </c>
      <c r="E30" s="9">
        <v>53.05</v>
      </c>
      <c r="G30" s="9">
        <v>152.80000000000001</v>
      </c>
      <c r="K30" s="9" t="s">
        <v>40</v>
      </c>
      <c r="L30" s="7"/>
      <c r="M30" s="7"/>
      <c r="N30" s="7"/>
      <c r="O30" s="7"/>
    </row>
    <row r="31" spans="1:16" s="9" customFormat="1" x14ac:dyDescent="0.2">
      <c r="A31" s="7" t="s">
        <v>8</v>
      </c>
      <c r="B31" s="18" t="b">
        <v>1</v>
      </c>
      <c r="C31" s="14">
        <v>45413.375</v>
      </c>
      <c r="D31" s="14">
        <v>45571.5</v>
      </c>
      <c r="E31" s="9">
        <v>59.125</v>
      </c>
      <c r="G31" s="9">
        <v>147.80000000000001</v>
      </c>
      <c r="K31" s="9" t="s">
        <v>40</v>
      </c>
      <c r="L31" s="7"/>
      <c r="M31" s="7"/>
      <c r="N31" s="7"/>
      <c r="O31" s="7"/>
    </row>
    <row r="32" spans="1:16" s="25" customFormat="1" x14ac:dyDescent="0.2">
      <c r="A32" s="18" t="s">
        <v>24</v>
      </c>
      <c r="B32" s="18" t="b">
        <v>1</v>
      </c>
      <c r="C32" s="24">
        <v>43250.375</v>
      </c>
      <c r="D32" s="24">
        <v>43252.277777777781</v>
      </c>
      <c r="E32" s="25">
        <v>65.656000000000006</v>
      </c>
      <c r="G32" s="25">
        <v>132.80000000000001</v>
      </c>
      <c r="K32" s="25" t="s">
        <v>40</v>
      </c>
      <c r="L32" s="18"/>
      <c r="M32" s="18"/>
      <c r="N32" s="18"/>
      <c r="O32" s="18"/>
    </row>
    <row r="33" spans="1:16" s="35" customFormat="1" x14ac:dyDescent="0.2">
      <c r="A33" s="19" t="s">
        <v>24</v>
      </c>
      <c r="B33" s="19" t="b">
        <v>0</v>
      </c>
      <c r="C33" s="34">
        <v>44393.5</v>
      </c>
      <c r="D33" s="34">
        <v>44396.5</v>
      </c>
      <c r="E33" s="35">
        <v>59.65</v>
      </c>
      <c r="K33" s="35" t="s">
        <v>67</v>
      </c>
      <c r="L33" s="19"/>
      <c r="M33" s="19"/>
      <c r="N33" s="19"/>
      <c r="O33" s="19"/>
      <c r="P33" s="35" t="s">
        <v>142</v>
      </c>
    </row>
    <row r="34" spans="1:16" s="9" customFormat="1" x14ac:dyDescent="0.2">
      <c r="A34" s="33" t="s">
        <v>24</v>
      </c>
      <c r="B34" s="7" t="b">
        <v>1</v>
      </c>
      <c r="C34" s="14">
        <v>44393.5</v>
      </c>
      <c r="D34" s="14">
        <v>45571.5</v>
      </c>
      <c r="E34" s="9">
        <v>59.53125</v>
      </c>
      <c r="G34" s="9">
        <v>155</v>
      </c>
      <c r="K34" s="9" t="s">
        <v>67</v>
      </c>
      <c r="L34" s="33" t="s">
        <v>77</v>
      </c>
      <c r="M34" s="33" t="s">
        <v>80</v>
      </c>
      <c r="N34" s="33" t="s">
        <v>84</v>
      </c>
      <c r="O34" s="33" t="s">
        <v>80</v>
      </c>
      <c r="P34" s="9" t="s">
        <v>143</v>
      </c>
    </row>
    <row r="35" spans="1:16" s="21" customFormat="1" x14ac:dyDescent="0.2">
      <c r="A35" s="22" t="s">
        <v>25</v>
      </c>
      <c r="B35" s="22" t="b">
        <v>0</v>
      </c>
      <c r="C35" s="20">
        <v>43250.375</v>
      </c>
      <c r="D35" s="20">
        <v>43251.354166666664</v>
      </c>
      <c r="E35" s="21">
        <v>54.789000000000001</v>
      </c>
      <c r="K35" s="21" t="s">
        <v>67</v>
      </c>
      <c r="L35" s="22"/>
      <c r="M35" s="22"/>
      <c r="N35" s="22"/>
      <c r="O35" s="22"/>
      <c r="P35" s="21" t="s">
        <v>142</v>
      </c>
    </row>
    <row r="36" spans="1:16" s="9" customFormat="1" x14ac:dyDescent="0.2">
      <c r="A36" s="7" t="s">
        <v>25</v>
      </c>
      <c r="B36" s="7" t="b">
        <v>1</v>
      </c>
      <c r="C36" s="14">
        <v>43250.375</v>
      </c>
      <c r="D36" s="14">
        <v>45571.5</v>
      </c>
      <c r="E36" s="9">
        <v>54.725000000000001</v>
      </c>
      <c r="G36" s="9">
        <v>154.4</v>
      </c>
      <c r="K36" s="9" t="s">
        <v>67</v>
      </c>
      <c r="L36" s="7" t="s">
        <v>87</v>
      </c>
      <c r="M36" s="7" t="s">
        <v>78</v>
      </c>
      <c r="N36" s="7" t="s">
        <v>79</v>
      </c>
      <c r="O36" s="7" t="s">
        <v>78</v>
      </c>
    </row>
    <row r="37" spans="1:16" s="9" customFormat="1" x14ac:dyDescent="0.2">
      <c r="A37" s="7" t="s">
        <v>26</v>
      </c>
      <c r="B37" s="7" t="b">
        <v>1</v>
      </c>
      <c r="C37" s="14">
        <v>43250.375</v>
      </c>
      <c r="D37" s="14">
        <v>43297.386111111111</v>
      </c>
      <c r="E37" s="9">
        <v>74.650000000000006</v>
      </c>
      <c r="G37" s="9">
        <v>155.4</v>
      </c>
      <c r="K37" s="9" t="s">
        <v>40</v>
      </c>
      <c r="L37" s="7"/>
      <c r="M37" s="7"/>
      <c r="N37" s="7"/>
      <c r="O37" s="7"/>
      <c r="P37" s="9" t="s">
        <v>131</v>
      </c>
    </row>
    <row r="38" spans="1:16" s="21" customFormat="1" x14ac:dyDescent="0.2">
      <c r="A38" s="22" t="s">
        <v>26</v>
      </c>
      <c r="B38" s="22" t="b">
        <v>0</v>
      </c>
      <c r="C38" s="20">
        <v>43586.375</v>
      </c>
      <c r="D38" s="20">
        <v>43652.39166666667</v>
      </c>
      <c r="E38" s="21">
        <v>74.650000000000006</v>
      </c>
      <c r="G38" s="21">
        <v>155.4</v>
      </c>
      <c r="K38" s="21" t="s">
        <v>40</v>
      </c>
      <c r="L38" s="22"/>
      <c r="M38" s="22"/>
      <c r="N38" s="22"/>
      <c r="O38" s="22"/>
      <c r="P38" s="21" t="s">
        <v>132</v>
      </c>
    </row>
    <row r="39" spans="1:16" s="9" customFormat="1" x14ac:dyDescent="0.2">
      <c r="A39" s="7" t="s">
        <v>26</v>
      </c>
      <c r="B39" s="7" t="b">
        <v>1</v>
      </c>
      <c r="C39" s="14">
        <v>45413.375</v>
      </c>
      <c r="D39" s="14">
        <v>45571.5</v>
      </c>
      <c r="E39" s="9">
        <v>76.474999999999994</v>
      </c>
      <c r="G39" s="9">
        <v>155.19999999999999</v>
      </c>
      <c r="K39" s="9" t="s">
        <v>40</v>
      </c>
      <c r="L39" s="7" t="s">
        <v>87</v>
      </c>
      <c r="M39" s="7" t="s">
        <v>78</v>
      </c>
      <c r="N39" s="7" t="s">
        <v>79</v>
      </c>
      <c r="O39" s="7" t="s">
        <v>78</v>
      </c>
      <c r="P39" s="9" t="s">
        <v>133</v>
      </c>
    </row>
    <row r="40" spans="1:16" s="29" customFormat="1" x14ac:dyDescent="0.2">
      <c r="A40" s="27" t="s">
        <v>27</v>
      </c>
      <c r="B40" s="18" t="b">
        <v>1</v>
      </c>
      <c r="C40" s="28">
        <v>43250.375</v>
      </c>
      <c r="D40" s="28">
        <v>43252.279861111114</v>
      </c>
      <c r="E40" s="29">
        <v>38.337499999999999</v>
      </c>
      <c r="G40" s="29">
        <v>145.33333329999999</v>
      </c>
      <c r="K40" s="29" t="s">
        <v>40</v>
      </c>
      <c r="L40" s="27"/>
      <c r="M40" s="27"/>
      <c r="N40" s="27"/>
      <c r="O40" s="27"/>
      <c r="P40" s="29" t="s">
        <v>130</v>
      </c>
    </row>
    <row r="41" spans="1:16" s="29" customFormat="1" x14ac:dyDescent="0.2">
      <c r="A41" s="27" t="s">
        <v>27</v>
      </c>
      <c r="B41" s="18" t="b">
        <v>1</v>
      </c>
      <c r="C41" s="28">
        <v>44393.208333333336</v>
      </c>
      <c r="D41" s="28">
        <v>44393.5</v>
      </c>
      <c r="E41" s="29">
        <v>27.318750000000001</v>
      </c>
      <c r="G41" s="29">
        <v>154.5</v>
      </c>
      <c r="K41" s="29" t="s">
        <v>67</v>
      </c>
      <c r="L41" s="17" t="s">
        <v>87</v>
      </c>
      <c r="M41" s="17" t="s">
        <v>78</v>
      </c>
      <c r="N41" s="17" t="s">
        <v>81</v>
      </c>
      <c r="O41" s="17" t="s">
        <v>96</v>
      </c>
      <c r="P41" s="29" t="s">
        <v>128</v>
      </c>
    </row>
    <row r="42" spans="1:16" s="32" customFormat="1" x14ac:dyDescent="0.2">
      <c r="A42" s="30" t="s">
        <v>27</v>
      </c>
      <c r="B42" s="30" t="b">
        <v>0</v>
      </c>
      <c r="C42" s="31">
        <v>45413.375</v>
      </c>
      <c r="D42" s="31">
        <v>45571.5</v>
      </c>
      <c r="E42" s="32">
        <v>27.75</v>
      </c>
      <c r="K42" s="32" t="s">
        <v>67</v>
      </c>
      <c r="L42" s="23" t="s">
        <v>87</v>
      </c>
      <c r="M42" s="23" t="s">
        <v>78</v>
      </c>
      <c r="N42" s="23" t="s">
        <v>81</v>
      </c>
      <c r="O42" s="23" t="s">
        <v>96</v>
      </c>
      <c r="P42" s="32" t="s">
        <v>129</v>
      </c>
    </row>
    <row r="43" spans="1:16" s="21" customFormat="1" x14ac:dyDescent="0.2">
      <c r="A43" s="22" t="s">
        <v>29</v>
      </c>
      <c r="B43" s="22" t="b">
        <v>0</v>
      </c>
      <c r="C43" s="20">
        <v>43250.375</v>
      </c>
      <c r="D43" s="20">
        <v>43252.320138888892</v>
      </c>
      <c r="G43" s="21">
        <v>152.94999999999999</v>
      </c>
      <c r="K43" s="21" t="s">
        <v>40</v>
      </c>
      <c r="L43" s="22"/>
      <c r="M43" s="22"/>
      <c r="N43" s="22"/>
      <c r="O43" s="22"/>
      <c r="P43" s="21" t="s">
        <v>136</v>
      </c>
    </row>
    <row r="44" spans="1:16" s="9" customFormat="1" x14ac:dyDescent="0.2">
      <c r="A44" s="7" t="s">
        <v>29</v>
      </c>
      <c r="B44" s="7" t="b">
        <v>1</v>
      </c>
      <c r="C44" s="14">
        <v>43250.375</v>
      </c>
      <c r="D44" s="14">
        <v>44050</v>
      </c>
      <c r="E44" s="9">
        <v>22.65</v>
      </c>
      <c r="G44" s="9">
        <v>153.667</v>
      </c>
      <c r="K44" s="9" t="s">
        <v>40</v>
      </c>
      <c r="L44" s="7"/>
      <c r="M44" s="7"/>
      <c r="N44" s="7"/>
      <c r="O44" s="7"/>
    </row>
    <row r="45" spans="1:16" s="9" customFormat="1" x14ac:dyDescent="0.2">
      <c r="A45" s="7" t="s">
        <v>29</v>
      </c>
      <c r="B45" s="7" t="b">
        <v>1</v>
      </c>
      <c r="C45" s="14">
        <v>45413.375</v>
      </c>
      <c r="D45" s="14">
        <v>45571.5</v>
      </c>
      <c r="E45" s="9">
        <v>22.85</v>
      </c>
      <c r="G45" s="9">
        <v>153.19999999999999</v>
      </c>
      <c r="K45" s="9" t="s">
        <v>40</v>
      </c>
      <c r="L45" s="7"/>
      <c r="M45" s="7"/>
      <c r="N45" s="7"/>
      <c r="O45" s="7"/>
    </row>
    <row r="46" spans="1:16" s="9" customFormat="1" x14ac:dyDescent="0.2">
      <c r="A46" s="7" t="s">
        <v>9</v>
      </c>
      <c r="B46" s="7" t="b">
        <v>1</v>
      </c>
      <c r="C46" s="14">
        <v>43250.375</v>
      </c>
      <c r="D46" s="14">
        <v>45571.5</v>
      </c>
      <c r="E46" s="9">
        <v>32.524999999999999</v>
      </c>
      <c r="G46" s="9">
        <v>152.69999999999999</v>
      </c>
      <c r="K46" s="9" t="s">
        <v>40</v>
      </c>
      <c r="L46" s="7"/>
      <c r="M46" s="7"/>
      <c r="N46" s="7"/>
      <c r="O46" s="7"/>
      <c r="P46" s="9" t="s">
        <v>89</v>
      </c>
    </row>
    <row r="47" spans="1:16" s="9" customFormat="1" x14ac:dyDescent="0.2">
      <c r="A47" s="7" t="s">
        <v>30</v>
      </c>
      <c r="B47" s="7" t="b">
        <v>1</v>
      </c>
      <c r="C47" s="14">
        <v>43250.375</v>
      </c>
      <c r="D47" s="14">
        <v>43252.333333333336</v>
      </c>
      <c r="E47" s="9">
        <v>33.972499999999997</v>
      </c>
      <c r="G47" s="9">
        <v>152.08250000000001</v>
      </c>
      <c r="K47" s="9" t="s">
        <v>40</v>
      </c>
      <c r="L47" s="7"/>
      <c r="M47" s="7"/>
      <c r="N47" s="7"/>
      <c r="O47" s="7"/>
    </row>
    <row r="48" spans="1:16" s="9" customFormat="1" x14ac:dyDescent="0.2">
      <c r="A48" s="7" t="s">
        <v>30</v>
      </c>
      <c r="B48" s="7" t="b">
        <v>1</v>
      </c>
      <c r="C48" s="14">
        <v>45413.375</v>
      </c>
      <c r="D48" s="14">
        <v>45571.5</v>
      </c>
      <c r="E48" s="9">
        <v>32.774999999999999</v>
      </c>
      <c r="G48" s="9">
        <v>153</v>
      </c>
      <c r="K48" s="9" t="s">
        <v>40</v>
      </c>
      <c r="L48" s="7" t="s">
        <v>87</v>
      </c>
      <c r="M48" s="7" t="s">
        <v>78</v>
      </c>
      <c r="N48" s="7" t="s">
        <v>81</v>
      </c>
      <c r="O48" s="7" t="s">
        <v>78</v>
      </c>
      <c r="P48" s="9" t="s">
        <v>88</v>
      </c>
    </row>
    <row r="49" spans="1:16" s="29" customFormat="1" x14ac:dyDescent="0.2">
      <c r="A49" s="27" t="s">
        <v>31</v>
      </c>
      <c r="B49" s="27" t="b">
        <v>1</v>
      </c>
      <c r="C49" s="28">
        <v>43250.375</v>
      </c>
      <c r="D49" s="28">
        <v>43252.26666666667</v>
      </c>
      <c r="E49" s="29">
        <v>95.064499999999995</v>
      </c>
      <c r="G49" s="29">
        <v>149.53299999999999</v>
      </c>
      <c r="K49" s="29" t="s">
        <v>40</v>
      </c>
      <c r="L49" s="27"/>
      <c r="M49" s="27"/>
      <c r="N49" s="27"/>
      <c r="O49" s="27"/>
    </row>
    <row r="50" spans="1:16" s="29" customFormat="1" x14ac:dyDescent="0.2">
      <c r="A50" s="37" t="s">
        <v>31</v>
      </c>
      <c r="B50" s="27" t="b">
        <v>1</v>
      </c>
      <c r="C50" s="28">
        <v>44393.5</v>
      </c>
      <c r="D50" s="28">
        <v>45571.5</v>
      </c>
      <c r="E50" s="29">
        <v>85.606250000000003</v>
      </c>
      <c r="G50" s="29">
        <v>130</v>
      </c>
      <c r="K50" s="29" t="s">
        <v>67</v>
      </c>
      <c r="L50" s="36" t="s">
        <v>84</v>
      </c>
      <c r="M50" s="36" t="s">
        <v>78</v>
      </c>
      <c r="N50" s="36" t="s">
        <v>84</v>
      </c>
      <c r="O50" s="36" t="s">
        <v>96</v>
      </c>
      <c r="P50" s="29" t="s">
        <v>144</v>
      </c>
    </row>
    <row r="51" spans="1:16" s="9" customFormat="1" x14ac:dyDescent="0.2">
      <c r="A51" s="7" t="s">
        <v>32</v>
      </c>
      <c r="B51" s="7" t="b">
        <v>1</v>
      </c>
      <c r="C51" s="14">
        <v>43250.375</v>
      </c>
      <c r="D51" s="14">
        <v>43252.256944444445</v>
      </c>
      <c r="E51" s="9">
        <v>90.424800000000005</v>
      </c>
      <c r="G51" s="9">
        <v>131.5</v>
      </c>
      <c r="J51" s="9" t="s">
        <v>18</v>
      </c>
      <c r="K51" s="9" t="s">
        <v>67</v>
      </c>
      <c r="L51" s="7"/>
      <c r="M51" s="7"/>
      <c r="N51" s="7"/>
      <c r="O51" s="7"/>
      <c r="P51" s="12" t="s">
        <v>145</v>
      </c>
    </row>
    <row r="52" spans="1:16" s="9" customFormat="1" x14ac:dyDescent="0.2">
      <c r="A52" s="7" t="s">
        <v>32</v>
      </c>
      <c r="B52" s="7" t="b">
        <v>1</v>
      </c>
      <c r="C52" s="14">
        <v>45413.375</v>
      </c>
      <c r="D52" s="14">
        <v>45571.5</v>
      </c>
      <c r="E52" s="9">
        <v>86.224999999999994</v>
      </c>
      <c r="G52" s="9">
        <v>111.2</v>
      </c>
      <c r="K52" s="9" t="s">
        <v>67</v>
      </c>
      <c r="L52" s="7" t="s">
        <v>83</v>
      </c>
      <c r="M52" s="7" t="s">
        <v>78</v>
      </c>
      <c r="N52" s="7" t="s">
        <v>79</v>
      </c>
      <c r="O52" s="7" t="s">
        <v>78</v>
      </c>
      <c r="P52" s="9" t="s">
        <v>146</v>
      </c>
    </row>
    <row r="53" spans="1:16" s="9" customFormat="1" x14ac:dyDescent="0.2">
      <c r="A53" s="7" t="s">
        <v>21</v>
      </c>
      <c r="B53" s="7" t="b">
        <v>1</v>
      </c>
      <c r="C53" s="14">
        <v>43250.375</v>
      </c>
      <c r="D53" s="14">
        <v>43297.38958333333</v>
      </c>
      <c r="E53" s="9">
        <v>49.9</v>
      </c>
      <c r="G53" s="9">
        <v>155.1</v>
      </c>
      <c r="K53" s="9" t="s">
        <v>40</v>
      </c>
      <c r="L53" s="7"/>
      <c r="M53" s="7"/>
      <c r="N53" s="7"/>
      <c r="O53" s="7"/>
    </row>
    <row r="54" spans="1:16" s="9" customFormat="1" x14ac:dyDescent="0.2">
      <c r="A54" s="33" t="s">
        <v>21</v>
      </c>
      <c r="B54" s="7" t="b">
        <v>1</v>
      </c>
      <c r="C54" s="14">
        <v>45413.375</v>
      </c>
      <c r="D54" s="14">
        <v>45571.5</v>
      </c>
      <c r="E54" s="9">
        <v>52.524999999999999</v>
      </c>
      <c r="G54" s="9">
        <v>154.9</v>
      </c>
      <c r="K54" s="9" t="s">
        <v>40</v>
      </c>
      <c r="L54" s="33" t="s">
        <v>84</v>
      </c>
      <c r="M54" s="33" t="s">
        <v>80</v>
      </c>
      <c r="N54" s="33" t="s">
        <v>79</v>
      </c>
      <c r="O54" s="33" t="s">
        <v>80</v>
      </c>
      <c r="P54" s="9" t="s">
        <v>90</v>
      </c>
    </row>
    <row r="55" spans="1:16" s="9" customFormat="1" x14ac:dyDescent="0.2">
      <c r="A55" s="7" t="s">
        <v>33</v>
      </c>
      <c r="B55" s="7" t="b">
        <v>1</v>
      </c>
      <c r="C55" s="14">
        <v>43250.375</v>
      </c>
      <c r="D55" s="14">
        <v>43297.39166666667</v>
      </c>
      <c r="E55" s="9">
        <v>43.6</v>
      </c>
      <c r="G55" s="9">
        <v>154.80000000000001</v>
      </c>
      <c r="K55" s="9" t="s">
        <v>40</v>
      </c>
      <c r="L55" s="7"/>
      <c r="M55" s="7"/>
      <c r="N55" s="7"/>
      <c r="O55" s="7"/>
    </row>
    <row r="56" spans="1:16" s="9" customFormat="1" x14ac:dyDescent="0.2">
      <c r="A56" s="7" t="s">
        <v>33</v>
      </c>
      <c r="B56" s="7" t="b">
        <v>1</v>
      </c>
      <c r="C56" s="14">
        <v>45413.375</v>
      </c>
      <c r="D56" s="14">
        <v>45571.5</v>
      </c>
      <c r="E56" s="9">
        <v>42.85</v>
      </c>
      <c r="G56" s="9">
        <v>154.5</v>
      </c>
      <c r="K56" s="9" t="s">
        <v>40</v>
      </c>
      <c r="L56" s="7" t="s">
        <v>83</v>
      </c>
      <c r="M56" s="7" t="s">
        <v>78</v>
      </c>
      <c r="N56" s="7" t="s">
        <v>79</v>
      </c>
      <c r="O56" s="7" t="s">
        <v>80</v>
      </c>
      <c r="P56" s="9" t="s">
        <v>91</v>
      </c>
    </row>
    <row r="57" spans="1:16" s="25" customFormat="1" x14ac:dyDescent="0.2">
      <c r="A57" s="18" t="s">
        <v>35</v>
      </c>
      <c r="B57" s="18" t="b">
        <v>1</v>
      </c>
      <c r="C57" s="24">
        <v>43250.375</v>
      </c>
      <c r="D57" s="24">
        <v>43252.284722222219</v>
      </c>
      <c r="E57" s="25">
        <v>56.972999999999999</v>
      </c>
      <c r="G57" s="25">
        <v>149.9</v>
      </c>
      <c r="K57" s="25" t="s">
        <v>67</v>
      </c>
      <c r="L57" s="18"/>
      <c r="M57" s="18"/>
      <c r="N57" s="18"/>
      <c r="O57" s="18"/>
    </row>
    <row r="58" spans="1:16" s="25" customFormat="1" x14ac:dyDescent="0.2">
      <c r="A58" s="18" t="s">
        <v>35</v>
      </c>
      <c r="B58" s="18" t="b">
        <v>1</v>
      </c>
      <c r="C58" s="24">
        <v>44393.208333333336</v>
      </c>
      <c r="D58" s="24">
        <v>44393.208333333336</v>
      </c>
      <c r="E58" s="25">
        <v>0</v>
      </c>
      <c r="G58" s="25">
        <v>152</v>
      </c>
      <c r="K58" s="25" t="s">
        <v>67</v>
      </c>
      <c r="L58" s="18"/>
      <c r="M58" s="18"/>
      <c r="N58" s="18"/>
      <c r="O58" s="18"/>
      <c r="P58" s="25" t="s">
        <v>92</v>
      </c>
    </row>
    <row r="59" spans="1:16" s="25" customFormat="1" x14ac:dyDescent="0.2">
      <c r="A59" s="18" t="s">
        <v>35</v>
      </c>
      <c r="B59" s="18" t="b">
        <v>1</v>
      </c>
      <c r="C59" s="24">
        <v>44396.208333333336</v>
      </c>
      <c r="D59" s="24">
        <v>44396.208333333336</v>
      </c>
      <c r="E59" s="25">
        <v>64.5</v>
      </c>
      <c r="G59" s="25">
        <v>216.5</v>
      </c>
      <c r="K59" s="25" t="s">
        <v>67</v>
      </c>
      <c r="L59" s="18"/>
      <c r="M59" s="18"/>
      <c r="N59" s="18"/>
      <c r="O59" s="18"/>
      <c r="P59" s="25" t="s">
        <v>34</v>
      </c>
    </row>
    <row r="60" spans="1:16" s="25" customFormat="1" x14ac:dyDescent="0.2">
      <c r="A60" s="18" t="s">
        <v>35</v>
      </c>
      <c r="B60" s="18" t="b">
        <v>1</v>
      </c>
      <c r="C60" s="24">
        <v>45413.375</v>
      </c>
      <c r="D60" s="24">
        <v>45571.5</v>
      </c>
      <c r="E60" s="25">
        <v>65.3</v>
      </c>
      <c r="G60" s="25">
        <v>216.5</v>
      </c>
      <c r="K60" s="25" t="s">
        <v>67</v>
      </c>
      <c r="L60" s="18" t="s">
        <v>83</v>
      </c>
      <c r="M60" s="18" t="s">
        <v>78</v>
      </c>
      <c r="N60" s="18" t="s">
        <v>81</v>
      </c>
      <c r="O60" s="18" t="s">
        <v>82</v>
      </c>
      <c r="P60" s="25" t="s">
        <v>93</v>
      </c>
    </row>
    <row r="61" spans="1:16" s="9" customFormat="1" x14ac:dyDescent="0.2">
      <c r="A61" s="7" t="s">
        <v>36</v>
      </c>
      <c r="B61" s="7" t="b">
        <v>1</v>
      </c>
      <c r="C61" s="14">
        <v>43250.375</v>
      </c>
      <c r="D61" s="14">
        <v>43282.343055555553</v>
      </c>
      <c r="E61" s="9">
        <v>50.8</v>
      </c>
      <c r="G61" s="9">
        <v>153.85</v>
      </c>
      <c r="K61" s="9" t="s">
        <v>67</v>
      </c>
      <c r="L61" s="7"/>
      <c r="M61" s="7"/>
      <c r="N61" s="7"/>
      <c r="O61" s="7"/>
    </row>
    <row r="62" spans="1:16" s="9" customFormat="1" x14ac:dyDescent="0.2">
      <c r="A62" s="7" t="s">
        <v>36</v>
      </c>
      <c r="B62" s="7" t="b">
        <v>1</v>
      </c>
      <c r="C62" s="14">
        <v>45413.375</v>
      </c>
      <c r="D62" s="14">
        <v>45571.5</v>
      </c>
      <c r="E62" s="9">
        <v>46.2</v>
      </c>
      <c r="G62" s="9">
        <v>153.1</v>
      </c>
      <c r="K62" s="9" t="s">
        <v>67</v>
      </c>
      <c r="L62" s="7" t="s">
        <v>77</v>
      </c>
      <c r="M62" s="7" t="s">
        <v>78</v>
      </c>
      <c r="N62" s="7" t="s">
        <v>84</v>
      </c>
      <c r="O62" s="7" t="s">
        <v>78</v>
      </c>
      <c r="P62" s="9" t="s">
        <v>94</v>
      </c>
    </row>
    <row r="63" spans="1:16" s="21" customFormat="1" x14ac:dyDescent="0.2">
      <c r="A63" s="22" t="s">
        <v>38</v>
      </c>
      <c r="B63" s="22" t="b">
        <v>0</v>
      </c>
      <c r="C63" s="20">
        <v>43250.375</v>
      </c>
      <c r="D63" s="20">
        <v>43252</v>
      </c>
      <c r="E63" s="21">
        <v>45.72</v>
      </c>
      <c r="H63" s="21">
        <v>1976.422</v>
      </c>
      <c r="K63" s="21" t="s">
        <v>40</v>
      </c>
      <c r="L63" s="22" t="s">
        <v>77</v>
      </c>
      <c r="M63" s="22" t="s">
        <v>78</v>
      </c>
      <c r="N63" s="22" t="s">
        <v>84</v>
      </c>
      <c r="O63" s="22" t="s">
        <v>95</v>
      </c>
      <c r="P63" s="21" t="s">
        <v>147</v>
      </c>
    </row>
    <row r="64" spans="1:16" s="21" customFormat="1" x14ac:dyDescent="0.2">
      <c r="A64" s="22" t="s">
        <v>38</v>
      </c>
      <c r="B64" s="22" t="b">
        <v>0</v>
      </c>
      <c r="C64" s="20">
        <v>43250.375</v>
      </c>
      <c r="D64" s="20">
        <v>44122</v>
      </c>
      <c r="E64" s="21">
        <v>35.825000000000003</v>
      </c>
      <c r="K64" s="21" t="s">
        <v>40</v>
      </c>
      <c r="L64" s="22"/>
      <c r="M64" s="22"/>
      <c r="N64" s="22"/>
      <c r="O64" s="22"/>
      <c r="P64" s="21" t="s">
        <v>142</v>
      </c>
    </row>
    <row r="65" spans="1:16" s="9" customFormat="1" x14ac:dyDescent="0.2">
      <c r="A65" s="7" t="s">
        <v>38</v>
      </c>
      <c r="B65" s="7" t="b">
        <v>1</v>
      </c>
      <c r="C65" s="14">
        <v>43250.375</v>
      </c>
      <c r="D65" s="14">
        <v>45571.5</v>
      </c>
      <c r="E65" s="9">
        <f>AVERAGE(35, 34.4, 34, 36.4)</f>
        <v>34.950000000000003</v>
      </c>
      <c r="G65" s="9">
        <v>151.30000000000001</v>
      </c>
      <c r="K65" s="9" t="s">
        <v>40</v>
      </c>
      <c r="L65" s="7" t="s">
        <v>77</v>
      </c>
      <c r="M65" s="7" t="s">
        <v>78</v>
      </c>
      <c r="N65" s="7" t="s">
        <v>79</v>
      </c>
      <c r="O65" s="7" t="s">
        <v>96</v>
      </c>
    </row>
    <row r="66" spans="1:16" s="9" customFormat="1" x14ac:dyDescent="0.2">
      <c r="A66" s="7" t="s">
        <v>39</v>
      </c>
      <c r="B66" s="7" t="b">
        <v>1</v>
      </c>
      <c r="C66" s="14">
        <v>43250.375</v>
      </c>
      <c r="D66" s="14">
        <v>44050</v>
      </c>
      <c r="E66" s="9">
        <v>0</v>
      </c>
      <c r="G66" s="9">
        <v>0</v>
      </c>
      <c r="K66" s="9" t="s">
        <v>101</v>
      </c>
      <c r="L66" s="7"/>
      <c r="M66" s="7"/>
      <c r="N66" s="7"/>
      <c r="O66" s="7"/>
      <c r="P66" s="9" t="s">
        <v>97</v>
      </c>
    </row>
    <row r="67" spans="1:16" s="9" customFormat="1" x14ac:dyDescent="0.2">
      <c r="A67" s="7" t="s">
        <v>41</v>
      </c>
      <c r="B67" s="7" t="b">
        <v>1</v>
      </c>
      <c r="C67" s="14">
        <v>43651.5</v>
      </c>
      <c r="D67" s="14">
        <v>44122</v>
      </c>
      <c r="E67" s="9">
        <v>49.625</v>
      </c>
      <c r="G67" s="9">
        <v>144.69999999999999</v>
      </c>
      <c r="K67" s="9" t="s">
        <v>67</v>
      </c>
      <c r="L67" s="7"/>
      <c r="M67" s="7"/>
      <c r="N67" s="7"/>
      <c r="O67" s="7"/>
      <c r="P67" s="9" t="s">
        <v>148</v>
      </c>
    </row>
    <row r="68" spans="1:16" s="9" customFormat="1" x14ac:dyDescent="0.2">
      <c r="A68" s="7" t="s">
        <v>41</v>
      </c>
      <c r="B68" s="7" t="b">
        <v>1</v>
      </c>
      <c r="C68" s="14">
        <v>45413.208333333336</v>
      </c>
      <c r="D68" s="14">
        <v>45444.291666666664</v>
      </c>
      <c r="E68" s="9">
        <v>42.75</v>
      </c>
      <c r="G68" s="9">
        <v>147</v>
      </c>
      <c r="K68" s="9" t="s">
        <v>67</v>
      </c>
      <c r="L68" s="7"/>
      <c r="M68" s="7"/>
      <c r="N68" s="7"/>
      <c r="O68" s="7"/>
      <c r="P68" s="9" t="s">
        <v>66</v>
      </c>
    </row>
    <row r="69" spans="1:16" s="9" customFormat="1" x14ac:dyDescent="0.2">
      <c r="A69" s="7" t="s">
        <v>41</v>
      </c>
      <c r="B69" s="7" t="b">
        <v>1</v>
      </c>
      <c r="C69" s="14">
        <v>45445.375</v>
      </c>
      <c r="D69" s="14">
        <v>45571.5</v>
      </c>
      <c r="E69" s="9">
        <f>AVERAGE(48.1, 46.6, 45.8, 47.7)</f>
        <v>47.05</v>
      </c>
      <c r="G69" s="9">
        <v>144.69999999999999</v>
      </c>
      <c r="K69" s="9" t="s">
        <v>67</v>
      </c>
      <c r="L69" s="7" t="s">
        <v>77</v>
      </c>
      <c r="M69" s="7" t="s">
        <v>96</v>
      </c>
      <c r="N69" s="7" t="s">
        <v>81</v>
      </c>
      <c r="O69" s="7" t="s">
        <v>96</v>
      </c>
      <c r="P69" s="9" t="s">
        <v>98</v>
      </c>
    </row>
    <row r="70" spans="1:16" s="25" customFormat="1" x14ac:dyDescent="0.2">
      <c r="A70" s="18" t="s">
        <v>42</v>
      </c>
      <c r="B70" s="18" t="b">
        <v>1</v>
      </c>
      <c r="C70" s="24">
        <v>43250.375</v>
      </c>
      <c r="D70" s="24">
        <v>43308</v>
      </c>
      <c r="E70" s="25">
        <v>50.466700000000003</v>
      </c>
      <c r="G70" s="25">
        <v>147.9</v>
      </c>
      <c r="J70" s="25" t="s">
        <v>18</v>
      </c>
      <c r="K70" s="25" t="s">
        <v>40</v>
      </c>
      <c r="L70" s="18"/>
      <c r="M70" s="18"/>
      <c r="N70" s="18"/>
      <c r="O70" s="18"/>
    </row>
    <row r="71" spans="1:16" s="25" customFormat="1" x14ac:dyDescent="0.2">
      <c r="A71" s="18" t="s">
        <v>42</v>
      </c>
      <c r="B71" s="18" t="b">
        <v>1</v>
      </c>
      <c r="C71" s="24">
        <v>45413.375</v>
      </c>
      <c r="D71" s="24">
        <v>45571.5</v>
      </c>
      <c r="E71" s="25">
        <f>AVERAGE(48.5, 46, 45)</f>
        <v>46.5</v>
      </c>
      <c r="G71" s="25">
        <v>152.80000000000001</v>
      </c>
      <c r="K71" s="25" t="s">
        <v>40</v>
      </c>
      <c r="L71" s="18" t="s">
        <v>84</v>
      </c>
      <c r="M71" s="18" t="s">
        <v>78</v>
      </c>
      <c r="N71" s="18" t="s">
        <v>81</v>
      </c>
      <c r="O71" s="18" t="s">
        <v>78</v>
      </c>
      <c r="P71" s="25" t="s">
        <v>137</v>
      </c>
    </row>
    <row r="72" spans="1:16" s="25" customFormat="1" x14ac:dyDescent="0.2">
      <c r="A72" s="18" t="s">
        <v>43</v>
      </c>
      <c r="B72" s="18" t="b">
        <v>1</v>
      </c>
      <c r="C72" s="24">
        <v>43250.375</v>
      </c>
      <c r="D72" s="24">
        <v>43252.384027777778</v>
      </c>
      <c r="E72" s="25">
        <v>97.21541666666667</v>
      </c>
      <c r="G72" s="25">
        <v>147.6</v>
      </c>
      <c r="J72" s="25" t="s">
        <v>18</v>
      </c>
      <c r="K72" s="25" t="s">
        <v>40</v>
      </c>
      <c r="L72" s="18" t="s">
        <v>83</v>
      </c>
      <c r="M72" s="18" t="s">
        <v>95</v>
      </c>
      <c r="N72" s="18" t="s">
        <v>84</v>
      </c>
      <c r="O72" s="18" t="s">
        <v>78</v>
      </c>
      <c r="P72" s="25" t="s">
        <v>100</v>
      </c>
    </row>
    <row r="73" spans="1:16" s="25" customFormat="1" x14ac:dyDescent="0.2">
      <c r="A73" s="18" t="s">
        <v>43</v>
      </c>
      <c r="B73" s="18" t="b">
        <v>1</v>
      </c>
      <c r="C73" s="24">
        <v>44317.375</v>
      </c>
      <c r="D73" s="24">
        <v>44317</v>
      </c>
      <c r="E73" s="25">
        <v>0</v>
      </c>
      <c r="K73" s="25" t="s">
        <v>101</v>
      </c>
      <c r="L73" s="18"/>
      <c r="M73" s="18"/>
      <c r="N73" s="18"/>
      <c r="O73" s="18"/>
      <c r="P73" s="25" t="s">
        <v>106</v>
      </c>
    </row>
    <row r="74" spans="1:16" s="25" customFormat="1" x14ac:dyDescent="0.2">
      <c r="A74" s="26" t="s">
        <v>43</v>
      </c>
      <c r="B74" s="18" t="b">
        <v>1</v>
      </c>
      <c r="C74" s="24">
        <v>44353.583333333336</v>
      </c>
      <c r="D74" s="24">
        <v>45571.5</v>
      </c>
      <c r="E74" s="25">
        <v>37.424999999999997</v>
      </c>
      <c r="G74" s="25">
        <v>142</v>
      </c>
      <c r="K74" s="25" t="s">
        <v>67</v>
      </c>
      <c r="L74" s="26" t="s">
        <v>83</v>
      </c>
      <c r="M74" s="26" t="s">
        <v>96</v>
      </c>
      <c r="N74" s="26" t="s">
        <v>84</v>
      </c>
      <c r="O74" s="26" t="s">
        <v>78</v>
      </c>
      <c r="P74" s="25" t="s">
        <v>99</v>
      </c>
    </row>
    <row r="75" spans="1:16" s="9" customFormat="1" x14ac:dyDescent="0.2">
      <c r="A75" s="7" t="s">
        <v>44</v>
      </c>
      <c r="B75" s="7" t="b">
        <v>1</v>
      </c>
      <c r="C75" s="14">
        <v>43250.375</v>
      </c>
      <c r="D75" s="14">
        <v>43252.390972222223</v>
      </c>
      <c r="E75" s="9">
        <v>63.65</v>
      </c>
      <c r="G75" s="9">
        <v>150.80000000000001</v>
      </c>
      <c r="J75" s="9" t="s">
        <v>18</v>
      </c>
      <c r="K75" s="9" t="s">
        <v>40</v>
      </c>
      <c r="L75" s="7"/>
      <c r="M75" s="7"/>
      <c r="N75" s="7"/>
      <c r="O75" s="7"/>
    </row>
    <row r="76" spans="1:16" s="9" customFormat="1" x14ac:dyDescent="0.2">
      <c r="A76" s="7" t="s">
        <v>44</v>
      </c>
      <c r="B76" s="7" t="b">
        <v>1</v>
      </c>
      <c r="C76" s="14">
        <v>45413.375</v>
      </c>
      <c r="D76" s="14">
        <v>45571.5</v>
      </c>
      <c r="E76" s="9">
        <v>67.125</v>
      </c>
      <c r="G76" s="9">
        <v>150.1</v>
      </c>
      <c r="H76" s="9">
        <v>1981.3920000000001</v>
      </c>
      <c r="K76" s="9" t="s">
        <v>40</v>
      </c>
      <c r="L76" s="5" t="s">
        <v>84</v>
      </c>
      <c r="M76" s="5" t="s">
        <v>78</v>
      </c>
      <c r="N76" s="5" t="s">
        <v>79</v>
      </c>
      <c r="O76" s="5" t="s">
        <v>78</v>
      </c>
    </row>
    <row r="77" spans="1:16" s="21" customFormat="1" x14ac:dyDescent="0.2">
      <c r="A77" s="22" t="s">
        <v>45</v>
      </c>
      <c r="B77" s="22" t="b">
        <v>0</v>
      </c>
      <c r="C77" s="20">
        <v>43250.375</v>
      </c>
      <c r="D77" s="20">
        <v>43252.385416666664</v>
      </c>
      <c r="E77" s="21">
        <v>60.697499999999998</v>
      </c>
      <c r="K77" s="21" t="s">
        <v>40</v>
      </c>
      <c r="L77" s="22"/>
      <c r="M77" s="22"/>
      <c r="N77" s="22"/>
      <c r="O77" s="22"/>
      <c r="P77" s="21" t="s">
        <v>142</v>
      </c>
    </row>
    <row r="78" spans="1:16" s="9" customFormat="1" x14ac:dyDescent="0.2">
      <c r="A78" s="7" t="s">
        <v>45</v>
      </c>
      <c r="B78" s="7" t="b">
        <v>1</v>
      </c>
      <c r="C78" s="14">
        <v>43250.375</v>
      </c>
      <c r="D78" s="14">
        <v>45571.5</v>
      </c>
      <c r="E78" s="16">
        <v>61.3</v>
      </c>
      <c r="G78" s="9">
        <v>153.1</v>
      </c>
      <c r="H78" s="9">
        <v>1981.538</v>
      </c>
      <c r="I78" s="9">
        <v>1982.229</v>
      </c>
      <c r="K78" s="9" t="s">
        <v>40</v>
      </c>
      <c r="L78" s="7" t="s">
        <v>84</v>
      </c>
      <c r="M78" s="7" t="s">
        <v>78</v>
      </c>
      <c r="N78" s="7" t="s">
        <v>79</v>
      </c>
      <c r="O78" s="7" t="s">
        <v>78</v>
      </c>
    </row>
    <row r="79" spans="1:16" s="25" customFormat="1" x14ac:dyDescent="0.2">
      <c r="A79" s="18" t="s">
        <v>46</v>
      </c>
      <c r="B79" s="18" t="b">
        <v>1</v>
      </c>
      <c r="C79" s="24">
        <v>43281.583333333336</v>
      </c>
      <c r="D79" s="24">
        <v>43282.345833333333</v>
      </c>
      <c r="E79" s="25">
        <v>68.05</v>
      </c>
      <c r="G79" s="25">
        <v>148.85220000000001</v>
      </c>
      <c r="K79" s="25" t="s">
        <v>67</v>
      </c>
      <c r="L79" s="18"/>
      <c r="M79" s="18"/>
      <c r="N79" s="18"/>
      <c r="O79" s="18"/>
      <c r="P79" s="25" t="s">
        <v>103</v>
      </c>
    </row>
    <row r="80" spans="1:16" s="25" customFormat="1" x14ac:dyDescent="0.2">
      <c r="A80" s="18" t="s">
        <v>46</v>
      </c>
      <c r="B80" s="18" t="b">
        <v>1</v>
      </c>
      <c r="C80" s="24">
        <v>44366.5</v>
      </c>
      <c r="D80" s="24">
        <v>44366.5</v>
      </c>
      <c r="E80" s="25">
        <v>0</v>
      </c>
      <c r="G80" s="25">
        <v>163.80000000000001</v>
      </c>
      <c r="K80" s="25" t="s">
        <v>67</v>
      </c>
      <c r="L80" s="18"/>
      <c r="M80" s="18"/>
      <c r="N80" s="18"/>
      <c r="O80" s="18"/>
      <c r="P80" s="25" t="s">
        <v>104</v>
      </c>
    </row>
    <row r="81" spans="1:16" s="25" customFormat="1" x14ac:dyDescent="0.2">
      <c r="A81" s="18" t="s">
        <v>46</v>
      </c>
      <c r="B81" s="18" t="b">
        <v>1</v>
      </c>
      <c r="C81" s="24">
        <v>44382.375</v>
      </c>
      <c r="D81" s="24">
        <v>45571.5</v>
      </c>
      <c r="E81" s="25">
        <v>37.200000000000003</v>
      </c>
      <c r="G81" s="25">
        <v>201</v>
      </c>
      <c r="K81" s="25" t="s">
        <v>67</v>
      </c>
      <c r="L81" s="18" t="s">
        <v>87</v>
      </c>
      <c r="M81" s="18" t="s">
        <v>78</v>
      </c>
      <c r="N81" s="18" t="s">
        <v>84</v>
      </c>
      <c r="O81" s="18" t="s">
        <v>78</v>
      </c>
      <c r="P81" s="25" t="s">
        <v>102</v>
      </c>
    </row>
    <row r="82" spans="1:16" s="9" customFormat="1" x14ac:dyDescent="0.2">
      <c r="A82" s="33" t="s">
        <v>47</v>
      </c>
      <c r="B82" s="7" t="b">
        <v>1</v>
      </c>
      <c r="C82" s="14">
        <v>45413.375</v>
      </c>
      <c r="D82" s="14">
        <v>45571.5</v>
      </c>
      <c r="E82" s="9">
        <v>67.825000000000003</v>
      </c>
      <c r="G82" s="9">
        <v>153.4</v>
      </c>
      <c r="K82" s="9" t="s">
        <v>40</v>
      </c>
      <c r="L82" s="33" t="s">
        <v>87</v>
      </c>
      <c r="M82" s="33" t="s">
        <v>82</v>
      </c>
      <c r="N82" s="33" t="s">
        <v>81</v>
      </c>
      <c r="O82" s="33" t="s">
        <v>78</v>
      </c>
      <c r="P82" s="9" t="s">
        <v>105</v>
      </c>
    </row>
    <row r="83" spans="1:16" s="9" customFormat="1" x14ac:dyDescent="0.2">
      <c r="A83" s="7" t="s">
        <v>47</v>
      </c>
      <c r="B83" s="7" t="b">
        <v>1</v>
      </c>
      <c r="C83" s="14">
        <v>43250.375</v>
      </c>
      <c r="D83" s="14">
        <v>44122</v>
      </c>
      <c r="E83" s="9">
        <v>66.625</v>
      </c>
      <c r="G83" s="9">
        <v>148.59</v>
      </c>
      <c r="K83" s="9" t="s">
        <v>40</v>
      </c>
      <c r="L83" s="7"/>
      <c r="M83" s="7"/>
      <c r="N83" s="7"/>
      <c r="O83" s="7"/>
    </row>
    <row r="84" spans="1:16" s="11" customFormat="1" x14ac:dyDescent="0.2">
      <c r="A84" s="10" t="s">
        <v>48</v>
      </c>
      <c r="B84" s="10" t="b">
        <v>0</v>
      </c>
      <c r="C84" s="15"/>
      <c r="D84" s="15">
        <v>44353</v>
      </c>
      <c r="H84" s="11">
        <v>1987.9390000000001</v>
      </c>
      <c r="I84" s="11">
        <v>1988.241</v>
      </c>
      <c r="L84" s="10"/>
      <c r="M84" s="10"/>
      <c r="N84" s="10"/>
      <c r="O84" s="10"/>
      <c r="P84" s="11" t="s">
        <v>107</v>
      </c>
    </row>
    <row r="85" spans="1:16" s="21" customFormat="1" x14ac:dyDescent="0.2">
      <c r="A85" s="22" t="s">
        <v>49</v>
      </c>
      <c r="B85" s="22" t="b">
        <v>0</v>
      </c>
      <c r="C85" s="20">
        <v>43650.5</v>
      </c>
      <c r="D85" s="20">
        <v>45258</v>
      </c>
      <c r="E85" s="21">
        <v>48.14</v>
      </c>
      <c r="K85" s="21" t="s">
        <v>67</v>
      </c>
      <c r="L85" s="22"/>
      <c r="M85" s="22"/>
      <c r="N85" s="22"/>
      <c r="O85" s="22"/>
      <c r="P85" s="21" t="s">
        <v>149</v>
      </c>
    </row>
    <row r="86" spans="1:16" s="9" customFormat="1" x14ac:dyDescent="0.2">
      <c r="A86" s="7" t="s">
        <v>49</v>
      </c>
      <c r="B86" s="7" t="b">
        <v>1</v>
      </c>
      <c r="C86" s="14">
        <v>43650.5</v>
      </c>
      <c r="D86" s="14">
        <v>45571.5</v>
      </c>
      <c r="E86" s="9">
        <f>AVERAGE(55.6, 56, 48.5, 48.2)</f>
        <v>52.075000000000003</v>
      </c>
      <c r="G86" s="9">
        <v>143.6</v>
      </c>
      <c r="K86" s="9" t="s">
        <v>67</v>
      </c>
      <c r="L86" s="7" t="s">
        <v>87</v>
      </c>
      <c r="M86" s="7" t="s">
        <v>78</v>
      </c>
      <c r="N86" s="7" t="s">
        <v>79</v>
      </c>
      <c r="O86" s="7" t="s">
        <v>96</v>
      </c>
      <c r="P86" s="9" t="s">
        <v>108</v>
      </c>
    </row>
    <row r="87" spans="1:16" s="9" customFormat="1" x14ac:dyDescent="0.2">
      <c r="A87" s="7" t="s">
        <v>50</v>
      </c>
      <c r="B87" s="7" t="b">
        <v>1</v>
      </c>
      <c r="C87" s="14">
        <v>45413.375</v>
      </c>
      <c r="D87" s="14">
        <v>45571.5</v>
      </c>
      <c r="E87" s="9">
        <v>76.375</v>
      </c>
      <c r="G87" s="9">
        <v>141.5</v>
      </c>
      <c r="H87" s="9">
        <v>1976.1489999999999</v>
      </c>
      <c r="K87" s="9" t="s">
        <v>40</v>
      </c>
      <c r="L87" s="7" t="s">
        <v>87</v>
      </c>
      <c r="M87" s="7" t="s">
        <v>78</v>
      </c>
      <c r="N87" s="7" t="s">
        <v>79</v>
      </c>
      <c r="O87" s="7" t="s">
        <v>78</v>
      </c>
      <c r="P87" s="9" t="s">
        <v>109</v>
      </c>
    </row>
    <row r="88" spans="1:16" s="9" customFormat="1" x14ac:dyDescent="0.2">
      <c r="A88" s="7" t="s">
        <v>50</v>
      </c>
      <c r="B88" s="7" t="b">
        <v>1</v>
      </c>
      <c r="C88" s="14">
        <v>43250.375</v>
      </c>
      <c r="D88" s="14">
        <v>44050.5</v>
      </c>
      <c r="E88" s="9">
        <v>74.900000000000006</v>
      </c>
      <c r="G88" s="9">
        <v>137</v>
      </c>
      <c r="K88" s="9" t="s">
        <v>40</v>
      </c>
      <c r="L88" s="7"/>
      <c r="M88" s="7"/>
      <c r="N88" s="7"/>
      <c r="O88" s="7"/>
    </row>
    <row r="89" spans="1:16" s="25" customFormat="1" x14ac:dyDescent="0.2">
      <c r="A89" s="18" t="s">
        <v>51</v>
      </c>
      <c r="B89" s="18" t="b">
        <v>1</v>
      </c>
      <c r="C89" s="24">
        <v>45413.375</v>
      </c>
      <c r="D89" s="24">
        <v>45571.5</v>
      </c>
      <c r="E89" s="25">
        <v>74.900000000000006</v>
      </c>
      <c r="G89" s="25">
        <v>146</v>
      </c>
      <c r="H89" s="25">
        <v>1976.1859999999999</v>
      </c>
      <c r="K89" s="25" t="s">
        <v>110</v>
      </c>
      <c r="L89" s="18" t="s">
        <v>87</v>
      </c>
      <c r="M89" s="18" t="s">
        <v>78</v>
      </c>
      <c r="N89" s="18" t="s">
        <v>79</v>
      </c>
      <c r="O89" s="18" t="s">
        <v>78</v>
      </c>
    </row>
    <row r="90" spans="1:16" s="25" customFormat="1" x14ac:dyDescent="0.2">
      <c r="A90" s="18" t="s">
        <v>51</v>
      </c>
      <c r="B90" s="18" t="b">
        <v>1</v>
      </c>
      <c r="C90" s="24">
        <v>43250.375</v>
      </c>
      <c r="D90" s="24">
        <v>44050.5</v>
      </c>
      <c r="E90" s="25">
        <v>73.25</v>
      </c>
      <c r="G90" s="25">
        <v>147.07</v>
      </c>
      <c r="K90" s="25" t="s">
        <v>110</v>
      </c>
      <c r="L90" s="18"/>
      <c r="M90" s="18"/>
      <c r="N90" s="18"/>
      <c r="O90" s="18"/>
    </row>
    <row r="91" spans="1:16" s="9" customFormat="1" x14ac:dyDescent="0.2">
      <c r="A91" s="7" t="s">
        <v>52</v>
      </c>
      <c r="B91" s="7" t="b">
        <v>1</v>
      </c>
      <c r="C91" s="14">
        <v>43250.375</v>
      </c>
      <c r="D91" s="14">
        <v>43252.361111111109</v>
      </c>
      <c r="E91" s="9">
        <v>73.182500000000005</v>
      </c>
      <c r="G91" s="9">
        <v>131</v>
      </c>
      <c r="K91" s="9" t="s">
        <v>40</v>
      </c>
      <c r="L91" s="7"/>
      <c r="M91" s="7"/>
      <c r="N91" s="7"/>
      <c r="O91" s="7"/>
      <c r="P91" s="9" t="s">
        <v>150</v>
      </c>
    </row>
    <row r="92" spans="1:16" s="21" customFormat="1" x14ac:dyDescent="0.2">
      <c r="A92" s="22" t="s">
        <v>52</v>
      </c>
      <c r="B92" s="22" t="b">
        <v>0</v>
      </c>
      <c r="C92" s="20">
        <v>45413.375</v>
      </c>
      <c r="D92" s="20">
        <v>45571.5</v>
      </c>
      <c r="E92" s="21">
        <f>AVERAGE(59.4, 53.6, 57, 55)</f>
        <v>56.25</v>
      </c>
      <c r="K92" s="21" t="s">
        <v>40</v>
      </c>
      <c r="L92" s="22" t="s">
        <v>87</v>
      </c>
      <c r="M92" s="22" t="s">
        <v>78</v>
      </c>
      <c r="N92" s="22" t="s">
        <v>79</v>
      </c>
      <c r="O92" s="22" t="s">
        <v>78</v>
      </c>
      <c r="P92" s="21" t="s">
        <v>111</v>
      </c>
    </row>
    <row r="93" spans="1:16" s="9" customFormat="1" x14ac:dyDescent="0.2">
      <c r="A93" s="7" t="s">
        <v>53</v>
      </c>
      <c r="B93" s="7" t="b">
        <v>1</v>
      </c>
      <c r="C93" s="14">
        <v>43250.375</v>
      </c>
      <c r="D93" s="14">
        <v>43282.336111111108</v>
      </c>
      <c r="E93" s="9">
        <v>47.21</v>
      </c>
      <c r="G93" s="9">
        <v>111</v>
      </c>
      <c r="K93" s="9" t="s">
        <v>40</v>
      </c>
      <c r="L93" s="7"/>
      <c r="M93" s="7"/>
      <c r="N93" s="7"/>
      <c r="O93" s="7"/>
      <c r="P93" s="9" t="s">
        <v>151</v>
      </c>
    </row>
    <row r="94" spans="1:16" s="9" customFormat="1" x14ac:dyDescent="0.2">
      <c r="A94" s="7" t="s">
        <v>54</v>
      </c>
      <c r="B94" s="7" t="b">
        <v>1</v>
      </c>
      <c r="C94" s="14">
        <v>43250.375</v>
      </c>
      <c r="D94" s="14">
        <v>43252.361805555556</v>
      </c>
      <c r="E94" s="9">
        <v>68.58</v>
      </c>
      <c r="G94" s="9">
        <v>150</v>
      </c>
      <c r="K94" s="9" t="s">
        <v>40</v>
      </c>
      <c r="L94" s="7"/>
      <c r="M94" s="7"/>
      <c r="N94" s="7"/>
      <c r="O94" s="7"/>
    </row>
    <row r="95" spans="1:16" s="9" customFormat="1" x14ac:dyDescent="0.2">
      <c r="A95" s="33" t="s">
        <v>54</v>
      </c>
      <c r="B95" s="7" t="b">
        <v>1</v>
      </c>
      <c r="C95" s="14">
        <v>45413.375</v>
      </c>
      <c r="D95" s="14">
        <v>45571.5</v>
      </c>
      <c r="E95" s="9">
        <v>66.599999999999994</v>
      </c>
      <c r="G95" s="9">
        <v>153.5</v>
      </c>
      <c r="H95" s="9">
        <v>1976.7739999999999</v>
      </c>
      <c r="K95" s="9" t="s">
        <v>40</v>
      </c>
      <c r="L95" s="33" t="s">
        <v>84</v>
      </c>
      <c r="M95" s="33" t="s">
        <v>78</v>
      </c>
      <c r="N95" s="33" t="s">
        <v>81</v>
      </c>
      <c r="O95" s="33" t="s">
        <v>80</v>
      </c>
      <c r="P95" s="9" t="s">
        <v>112</v>
      </c>
    </row>
    <row r="96" spans="1:16" s="9" customFormat="1" x14ac:dyDescent="0.2">
      <c r="A96" s="7" t="s">
        <v>55</v>
      </c>
      <c r="B96" s="7" t="b">
        <v>1</v>
      </c>
      <c r="C96" s="14">
        <v>43250.375</v>
      </c>
      <c r="D96" s="14">
        <v>43252.355555555558</v>
      </c>
      <c r="E96" s="9">
        <v>46.878329999999998</v>
      </c>
      <c r="G96" s="9">
        <v>142.25550000000001</v>
      </c>
      <c r="K96" s="9" t="s">
        <v>40</v>
      </c>
      <c r="L96" s="7"/>
      <c r="M96" s="7"/>
      <c r="N96" s="7"/>
      <c r="O96" s="7"/>
    </row>
    <row r="97" spans="1:16" s="9" customFormat="1" x14ac:dyDescent="0.2">
      <c r="A97" s="7" t="s">
        <v>55</v>
      </c>
      <c r="B97" s="7" t="b">
        <v>1</v>
      </c>
      <c r="C97" s="14">
        <v>44366.5</v>
      </c>
      <c r="D97" s="14">
        <v>45571.5</v>
      </c>
      <c r="E97" s="9">
        <f>AVERAGE(47.1, 35.9, 35, 36)</f>
        <v>38.5</v>
      </c>
      <c r="G97" s="9">
        <v>226.5</v>
      </c>
      <c r="K97" s="9" t="s">
        <v>67</v>
      </c>
      <c r="L97" s="7" t="s">
        <v>87</v>
      </c>
      <c r="M97" s="7" t="s">
        <v>78</v>
      </c>
      <c r="N97" s="7" t="s">
        <v>81</v>
      </c>
      <c r="O97" s="7" t="s">
        <v>78</v>
      </c>
      <c r="P97" s="9" t="s">
        <v>113</v>
      </c>
    </row>
    <row r="98" spans="1:16" s="9" customFormat="1" x14ac:dyDescent="0.2">
      <c r="A98" s="7" t="s">
        <v>56</v>
      </c>
      <c r="B98" s="7" t="b">
        <v>1</v>
      </c>
      <c r="C98" s="14">
        <v>43271.5</v>
      </c>
      <c r="D98" s="14">
        <v>43337.292361111111</v>
      </c>
      <c r="E98" s="9">
        <v>75.862499999999997</v>
      </c>
      <c r="G98" s="9">
        <v>142.125</v>
      </c>
      <c r="K98" s="9" t="s">
        <v>67</v>
      </c>
      <c r="L98" s="7"/>
      <c r="M98" s="7"/>
      <c r="N98" s="7"/>
      <c r="O98" s="7"/>
      <c r="P98" s="9" t="s">
        <v>152</v>
      </c>
    </row>
    <row r="99" spans="1:16" s="9" customFormat="1" x14ac:dyDescent="0.2">
      <c r="A99" s="7" t="s">
        <v>56</v>
      </c>
      <c r="B99" s="7" t="b">
        <v>1</v>
      </c>
      <c r="C99" s="14">
        <v>45413.375</v>
      </c>
      <c r="D99" s="14">
        <v>45571.5</v>
      </c>
      <c r="E99" s="9">
        <f>AVERAGE(73.1, 75.4, 73.4, 73.3)</f>
        <v>73.8</v>
      </c>
      <c r="G99" s="9">
        <v>139.80000000000001</v>
      </c>
      <c r="K99" s="9" t="s">
        <v>67</v>
      </c>
      <c r="L99" s="7" t="s">
        <v>87</v>
      </c>
      <c r="M99" s="7" t="s">
        <v>78</v>
      </c>
      <c r="N99" s="7" t="s">
        <v>81</v>
      </c>
      <c r="O99" s="7" t="s">
        <v>96</v>
      </c>
      <c r="P99" s="9" t="s">
        <v>153</v>
      </c>
    </row>
    <row r="100" spans="1:16" s="9" customFormat="1" x14ac:dyDescent="0.2">
      <c r="A100" s="7" t="s">
        <v>57</v>
      </c>
      <c r="B100" s="7" t="b">
        <v>1</v>
      </c>
      <c r="C100" s="14">
        <v>43250.375</v>
      </c>
      <c r="D100" s="14">
        <v>43282.3125</v>
      </c>
      <c r="E100" s="9">
        <v>56.957500000000003</v>
      </c>
      <c r="G100" s="9">
        <v>151.30000000000001</v>
      </c>
      <c r="K100" s="9" t="s">
        <v>40</v>
      </c>
      <c r="L100" s="7"/>
      <c r="M100" s="7"/>
      <c r="N100" s="7"/>
      <c r="O100" s="7"/>
    </row>
    <row r="101" spans="1:16" s="9" customFormat="1" x14ac:dyDescent="0.2">
      <c r="A101" s="7" t="s">
        <v>57</v>
      </c>
      <c r="B101" s="7" t="b">
        <v>1</v>
      </c>
      <c r="C101" s="14">
        <v>44393.5</v>
      </c>
      <c r="D101" s="14">
        <v>45571.5</v>
      </c>
      <c r="E101" s="9">
        <v>36.712499999999999</v>
      </c>
      <c r="G101" s="9">
        <v>207</v>
      </c>
      <c r="K101" s="9" t="s">
        <v>67</v>
      </c>
      <c r="L101" s="7" t="s">
        <v>87</v>
      </c>
      <c r="M101" s="7" t="s">
        <v>78</v>
      </c>
      <c r="N101" s="7" t="s">
        <v>81</v>
      </c>
      <c r="O101" s="7" t="s">
        <v>96</v>
      </c>
      <c r="P101" s="9" t="s">
        <v>114</v>
      </c>
    </row>
    <row r="102" spans="1:16" s="9" customFormat="1" x14ac:dyDescent="0.2">
      <c r="A102" s="7" t="s">
        <v>58</v>
      </c>
      <c r="B102" s="7" t="b">
        <v>1</v>
      </c>
      <c r="C102" s="14">
        <v>43250.375</v>
      </c>
      <c r="D102" s="14">
        <v>43252.384722222225</v>
      </c>
      <c r="E102" s="9">
        <v>41.6233</v>
      </c>
      <c r="G102" s="9">
        <v>143.65</v>
      </c>
      <c r="K102" s="9" t="s">
        <v>40</v>
      </c>
      <c r="L102" s="7"/>
      <c r="M102" s="7"/>
      <c r="N102" s="7"/>
      <c r="O102" s="7"/>
    </row>
    <row r="103" spans="1:16" s="9" customFormat="1" x14ac:dyDescent="0.2">
      <c r="A103" s="7" t="s">
        <v>58</v>
      </c>
      <c r="B103" s="7" t="b">
        <v>1</v>
      </c>
      <c r="C103" s="14">
        <v>44393.5</v>
      </c>
      <c r="D103" s="14">
        <v>45571.5</v>
      </c>
      <c r="E103" s="9">
        <v>51.5625</v>
      </c>
      <c r="G103" s="9">
        <v>233</v>
      </c>
      <c r="K103" s="9" t="s">
        <v>67</v>
      </c>
      <c r="L103" s="7" t="s">
        <v>87</v>
      </c>
      <c r="M103" s="7" t="s">
        <v>78</v>
      </c>
      <c r="N103" s="7" t="s">
        <v>81</v>
      </c>
      <c r="O103" s="7" t="s">
        <v>96</v>
      </c>
      <c r="P103" s="9" t="s">
        <v>115</v>
      </c>
    </row>
    <row r="104" spans="1:16" s="9" customFormat="1" x14ac:dyDescent="0.2">
      <c r="A104" s="7" t="s">
        <v>59</v>
      </c>
      <c r="B104" s="7" t="b">
        <v>1</v>
      </c>
      <c r="C104" s="14">
        <v>43250.375</v>
      </c>
      <c r="D104" s="14">
        <v>43282.350694444445</v>
      </c>
      <c r="E104" s="9">
        <v>69.5</v>
      </c>
      <c r="G104" s="9">
        <v>152.36670000000001</v>
      </c>
      <c r="K104" s="9" t="s">
        <v>67</v>
      </c>
      <c r="L104" s="7"/>
      <c r="M104" s="7"/>
      <c r="N104" s="7"/>
      <c r="O104" s="7"/>
    </row>
    <row r="105" spans="1:16" s="9" customFormat="1" x14ac:dyDescent="0.2">
      <c r="A105" s="7" t="s">
        <v>59</v>
      </c>
      <c r="B105" s="7" t="b">
        <v>1</v>
      </c>
      <c r="C105" s="14">
        <v>45413.375</v>
      </c>
      <c r="D105" s="14">
        <v>45570.5</v>
      </c>
      <c r="E105" s="9">
        <v>68.375</v>
      </c>
      <c r="G105" s="9">
        <v>152.80000000000001</v>
      </c>
      <c r="K105" s="9" t="s">
        <v>67</v>
      </c>
      <c r="L105" s="7" t="s">
        <v>83</v>
      </c>
      <c r="M105" s="7" t="s">
        <v>78</v>
      </c>
      <c r="N105" s="7" t="s">
        <v>84</v>
      </c>
      <c r="O105" s="7" t="s">
        <v>80</v>
      </c>
      <c r="P105" s="9" t="s">
        <v>116</v>
      </c>
    </row>
    <row r="106" spans="1:16" s="9" customFormat="1" x14ac:dyDescent="0.2">
      <c r="A106" s="7" t="s">
        <v>60</v>
      </c>
      <c r="B106" s="7" t="b">
        <v>1</v>
      </c>
      <c r="C106" s="14">
        <v>43250.375</v>
      </c>
      <c r="D106" s="14">
        <v>43282.354166666664</v>
      </c>
      <c r="E106" s="9">
        <v>73.05</v>
      </c>
      <c r="G106" s="9">
        <v>150.4</v>
      </c>
      <c r="K106" s="9" t="s">
        <v>67</v>
      </c>
      <c r="L106" s="7"/>
      <c r="M106" s="7"/>
      <c r="N106" s="7"/>
      <c r="O106" s="7"/>
      <c r="P106" s="9" t="s">
        <v>118</v>
      </c>
    </row>
    <row r="107" spans="1:16" s="9" customFormat="1" x14ac:dyDescent="0.2">
      <c r="A107" s="7" t="s">
        <v>60</v>
      </c>
      <c r="B107" s="7" t="b">
        <v>1</v>
      </c>
      <c r="C107" s="14">
        <v>44317.5</v>
      </c>
      <c r="D107" s="14">
        <v>44367.5</v>
      </c>
      <c r="E107" s="9">
        <v>69.375</v>
      </c>
      <c r="G107" s="9">
        <v>135.30000000000001</v>
      </c>
      <c r="K107" s="9" t="s">
        <v>67</v>
      </c>
      <c r="L107" s="7"/>
      <c r="M107" s="7"/>
      <c r="N107" s="7"/>
      <c r="O107" s="7"/>
      <c r="P107" s="9" t="s">
        <v>117</v>
      </c>
    </row>
    <row r="108" spans="1:16" s="9" customFormat="1" x14ac:dyDescent="0.2">
      <c r="A108" s="7" t="s">
        <v>60</v>
      </c>
      <c r="B108" s="7" t="b">
        <v>1</v>
      </c>
      <c r="C108" s="14">
        <v>45413.375</v>
      </c>
      <c r="D108" s="14">
        <v>45570.5</v>
      </c>
      <c r="E108" s="9">
        <v>66.474999999999994</v>
      </c>
      <c r="G108" s="9">
        <v>135.30000000000001</v>
      </c>
      <c r="K108" s="9" t="s">
        <v>67</v>
      </c>
      <c r="L108" s="7"/>
      <c r="M108" s="7"/>
      <c r="N108" s="7"/>
      <c r="O108" s="7"/>
      <c r="P108" s="9" t="s">
        <v>119</v>
      </c>
    </row>
    <row r="109" spans="1:16" s="21" customFormat="1" x14ac:dyDescent="0.2">
      <c r="A109" s="22" t="s">
        <v>61</v>
      </c>
      <c r="B109" s="22" t="b">
        <v>0</v>
      </c>
      <c r="C109" s="20">
        <v>43271.5</v>
      </c>
      <c r="D109" s="20">
        <v>43697</v>
      </c>
      <c r="E109" s="21">
        <v>90.1</v>
      </c>
      <c r="H109" s="21">
        <v>1981.1289999999999</v>
      </c>
      <c r="K109" s="21" t="s">
        <v>67</v>
      </c>
      <c r="L109" s="22"/>
      <c r="M109" s="22"/>
      <c r="N109" s="22"/>
      <c r="O109" s="22"/>
      <c r="P109" s="21" t="s">
        <v>154</v>
      </c>
    </row>
    <row r="110" spans="1:16" s="9" customFormat="1" x14ac:dyDescent="0.2">
      <c r="A110" s="7" t="s">
        <v>61</v>
      </c>
      <c r="B110" s="7" t="b">
        <v>1</v>
      </c>
      <c r="C110" s="20">
        <v>43271.5</v>
      </c>
      <c r="D110" s="14">
        <v>45570.5</v>
      </c>
      <c r="E110" s="9">
        <v>88.85</v>
      </c>
      <c r="G110" s="9">
        <v>155</v>
      </c>
      <c r="K110" s="9" t="s">
        <v>67</v>
      </c>
      <c r="L110" s="7" t="s">
        <v>83</v>
      </c>
      <c r="M110" s="7" t="s">
        <v>82</v>
      </c>
      <c r="N110" s="7" t="s">
        <v>79</v>
      </c>
      <c r="O110" s="7" t="s">
        <v>78</v>
      </c>
      <c r="P110" s="9" t="s">
        <v>120</v>
      </c>
    </row>
    <row r="111" spans="1:16" s="9" customFormat="1" x14ac:dyDescent="0.2">
      <c r="A111" s="7" t="s">
        <v>62</v>
      </c>
      <c r="B111" s="7" t="b">
        <v>1</v>
      </c>
      <c r="C111" s="14">
        <v>43270.333333333336</v>
      </c>
      <c r="D111" s="14">
        <v>43270.356944444444</v>
      </c>
      <c r="E111" s="9">
        <v>55.6</v>
      </c>
      <c r="G111" s="9">
        <v>136.69999999999999</v>
      </c>
      <c r="J111" s="9" t="s">
        <v>18</v>
      </c>
      <c r="K111" s="9" t="s">
        <v>67</v>
      </c>
      <c r="L111" s="7"/>
      <c r="M111" s="7"/>
      <c r="N111" s="7"/>
      <c r="O111" s="7"/>
      <c r="P111" s="9" t="s">
        <v>121</v>
      </c>
    </row>
    <row r="112" spans="1:16" s="9" customFormat="1" x14ac:dyDescent="0.2">
      <c r="A112" s="7" t="s">
        <v>62</v>
      </c>
      <c r="B112" s="7" t="b">
        <v>1</v>
      </c>
      <c r="C112" s="14">
        <v>44367.5</v>
      </c>
      <c r="D112" s="14">
        <v>45570.5</v>
      </c>
      <c r="E112" s="9">
        <f>AVERAGE(6.8, 10.6, 10.3, 9.4, 10.5)</f>
        <v>9.52</v>
      </c>
      <c r="G112" s="9">
        <v>150.4</v>
      </c>
      <c r="K112" s="9" t="s">
        <v>67</v>
      </c>
      <c r="L112" s="9" t="s">
        <v>83</v>
      </c>
      <c r="M112" s="9" t="s">
        <v>78</v>
      </c>
      <c r="N112" s="9" t="s">
        <v>81</v>
      </c>
      <c r="O112" s="9" t="s">
        <v>96</v>
      </c>
      <c r="P112" s="9" t="s">
        <v>122</v>
      </c>
    </row>
    <row r="113" spans="1:16" s="21" customFormat="1" x14ac:dyDescent="0.2">
      <c r="A113" s="22" t="s">
        <v>63</v>
      </c>
      <c r="B113" s="22" t="b">
        <v>0</v>
      </c>
      <c r="C113" s="20">
        <v>43652.5</v>
      </c>
      <c r="D113" s="20">
        <v>44122</v>
      </c>
      <c r="E113" s="21">
        <v>37.375</v>
      </c>
      <c r="K113" s="21" t="s">
        <v>67</v>
      </c>
      <c r="L113" s="22"/>
      <c r="M113" s="22"/>
      <c r="N113" s="22"/>
      <c r="O113" s="22"/>
      <c r="P113" s="21" t="s">
        <v>155</v>
      </c>
    </row>
    <row r="114" spans="1:16" s="9" customFormat="1" x14ac:dyDescent="0.2">
      <c r="A114" s="7" t="s">
        <v>63</v>
      </c>
      <c r="B114" s="7" t="b">
        <v>1</v>
      </c>
      <c r="C114" s="14">
        <v>43652.5</v>
      </c>
      <c r="D114" s="14">
        <v>45444</v>
      </c>
      <c r="E114" s="9">
        <v>34.737499999999997</v>
      </c>
      <c r="G114" s="9">
        <v>148</v>
      </c>
      <c r="K114" s="9" t="s">
        <v>67</v>
      </c>
      <c r="L114" s="9" t="s">
        <v>77</v>
      </c>
      <c r="M114" s="9" t="s">
        <v>78</v>
      </c>
      <c r="N114" s="9" t="s">
        <v>81</v>
      </c>
      <c r="O114" s="9" t="s">
        <v>78</v>
      </c>
    </row>
    <row r="115" spans="1:16" s="9" customFormat="1" x14ac:dyDescent="0.2">
      <c r="A115" s="7" t="s">
        <v>64</v>
      </c>
      <c r="B115" s="7" t="b">
        <v>1</v>
      </c>
      <c r="C115" s="14">
        <v>43652.5</v>
      </c>
      <c r="D115" s="14">
        <v>43672.284722222219</v>
      </c>
      <c r="E115" s="9">
        <v>46.4</v>
      </c>
      <c r="G115" s="9">
        <v>148</v>
      </c>
      <c r="K115" s="9" t="s">
        <v>67</v>
      </c>
      <c r="L115" s="7"/>
      <c r="M115" s="7"/>
      <c r="N115" s="7"/>
      <c r="O115" s="7"/>
      <c r="P115" s="9" t="s">
        <v>123</v>
      </c>
    </row>
    <row r="116" spans="1:16" s="9" customFormat="1" x14ac:dyDescent="0.2">
      <c r="A116" s="7" t="s">
        <v>64</v>
      </c>
      <c r="B116" s="7" t="b">
        <v>1</v>
      </c>
      <c r="C116" s="14">
        <v>45413.375</v>
      </c>
      <c r="D116" s="14">
        <v>45444</v>
      </c>
      <c r="E116" s="9">
        <v>42.537500000000001</v>
      </c>
      <c r="G116" s="9">
        <v>150.35</v>
      </c>
      <c r="K116" s="9" t="s">
        <v>67</v>
      </c>
      <c r="L116" s="9" t="s">
        <v>87</v>
      </c>
      <c r="M116" s="9" t="s">
        <v>78</v>
      </c>
      <c r="N116" s="9" t="s">
        <v>81</v>
      </c>
      <c r="O116" s="9" t="s">
        <v>78</v>
      </c>
      <c r="P116" s="9" t="s">
        <v>124</v>
      </c>
    </row>
    <row r="117" spans="1:16" s="21" customFormat="1" x14ac:dyDescent="0.2">
      <c r="A117" s="22" t="s">
        <v>65</v>
      </c>
      <c r="B117" s="22" t="b">
        <v>0</v>
      </c>
      <c r="C117" s="20">
        <v>43652.5</v>
      </c>
      <c r="D117" s="20">
        <v>44122</v>
      </c>
      <c r="E117" s="21">
        <v>47.225000000000001</v>
      </c>
      <c r="K117" s="21" t="s">
        <v>67</v>
      </c>
      <c r="L117" s="22"/>
      <c r="M117" s="22"/>
      <c r="N117" s="22"/>
      <c r="O117" s="22"/>
      <c r="P117" s="21" t="s">
        <v>155</v>
      </c>
    </row>
    <row r="118" spans="1:16" s="9" customFormat="1" x14ac:dyDescent="0.2">
      <c r="A118" s="7" t="s">
        <v>65</v>
      </c>
      <c r="B118" s="7" t="b">
        <v>1</v>
      </c>
      <c r="C118" s="14">
        <v>43652.5</v>
      </c>
      <c r="D118" s="14">
        <v>45444</v>
      </c>
      <c r="E118" s="9">
        <v>48.037500000000001</v>
      </c>
      <c r="G118" s="9">
        <v>151.25</v>
      </c>
      <c r="K118" s="9" t="s">
        <v>67</v>
      </c>
      <c r="L118" s="9" t="s">
        <v>83</v>
      </c>
      <c r="M118" s="9" t="s">
        <v>78</v>
      </c>
      <c r="N118" s="9" t="s">
        <v>81</v>
      </c>
      <c r="O118" s="9" t="s">
        <v>78</v>
      </c>
      <c r="P118" s="9" t="s">
        <v>125</v>
      </c>
    </row>
    <row r="119" spans="1:16" s="9" customFormat="1" x14ac:dyDescent="0.2">
      <c r="A119" s="7" t="s">
        <v>37</v>
      </c>
      <c r="B119" s="7" t="b">
        <v>1</v>
      </c>
      <c r="C119" s="8">
        <v>43269.5</v>
      </c>
      <c r="D119" s="14">
        <v>45444</v>
      </c>
      <c r="E119" s="9">
        <v>72.875</v>
      </c>
      <c r="G119" s="9">
        <v>145.69999999999999</v>
      </c>
      <c r="K119" s="9" t="s">
        <v>67</v>
      </c>
      <c r="L119" s="9" t="s">
        <v>77</v>
      </c>
      <c r="M119" s="9" t="s">
        <v>78</v>
      </c>
      <c r="N119" s="9" t="s">
        <v>79</v>
      </c>
      <c r="O119" s="9" t="s">
        <v>78</v>
      </c>
      <c r="P119" s="9" t="s">
        <v>140</v>
      </c>
    </row>
  </sheetData>
  <sortState xmlns:xlrd2="http://schemas.microsoft.com/office/spreadsheetml/2017/richdata2" ref="A2:S118">
    <sortCondition ref="A2:A118"/>
    <sortCondition ref="D2:D118"/>
  </sortState>
  <pageMargins left="0.75" right="0.75" top="1" bottom="1" header="0.5" footer="0.5"/>
  <pageSetup orientation="portrait" horizontalDpi="0" verticalDpi="0"/>
</worksheet>
</file>