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punt1" sheetId="1" r:id="rId1"/>
    <sheet name="punto2" sheetId="2" r:id="rId2"/>
    <sheet name="punt3" sheetId="3" r:id="rId3"/>
  </sheets>
  <calcPr calcId="144525"/>
</workbook>
</file>

<file path=xl/calcChain.xml><?xml version="1.0" encoding="utf-8"?>
<calcChain xmlns="http://schemas.openxmlformats.org/spreadsheetml/2006/main">
  <c r="F12" i="2" l="1"/>
  <c r="F11" i="2"/>
  <c r="F10" i="2"/>
  <c r="F9" i="2"/>
  <c r="F8" i="2"/>
  <c r="F7" i="2"/>
  <c r="F6" i="2"/>
  <c r="F5" i="2"/>
  <c r="F4" i="2"/>
  <c r="B27" i="2"/>
  <c r="B16" i="3"/>
  <c r="F6" i="3" s="1"/>
  <c r="A16" i="3"/>
  <c r="E4" i="3" s="1"/>
  <c r="B14" i="3"/>
  <c r="A14" i="3"/>
  <c r="E28" i="2"/>
  <c r="E29" i="2"/>
  <c r="E30" i="2"/>
  <c r="E31" i="2"/>
  <c r="E32" i="2"/>
  <c r="E33" i="2"/>
  <c r="E34" i="2"/>
  <c r="E35" i="2"/>
  <c r="E27" i="2"/>
  <c r="D28" i="2"/>
  <c r="D29" i="2"/>
  <c r="D30" i="2"/>
  <c r="D31" i="2"/>
  <c r="D32" i="2"/>
  <c r="D33" i="2"/>
  <c r="D34" i="2"/>
  <c r="D35" i="2"/>
  <c r="D27" i="2"/>
  <c r="C29" i="2"/>
  <c r="C30" i="2"/>
  <c r="C31" i="2"/>
  <c r="C32" i="2"/>
  <c r="C33" i="2"/>
  <c r="C34" i="2"/>
  <c r="C35" i="2"/>
  <c r="C28" i="2"/>
  <c r="C27" i="2"/>
  <c r="B28" i="2"/>
  <c r="F28" i="2" s="1"/>
  <c r="B29" i="2"/>
  <c r="B30" i="2"/>
  <c r="B31" i="2"/>
  <c r="B32" i="2"/>
  <c r="F32" i="2" s="1"/>
  <c r="B33" i="2"/>
  <c r="B34" i="2"/>
  <c r="F34" i="2" s="1"/>
  <c r="B35" i="2"/>
  <c r="F30" i="2" l="1"/>
  <c r="E5" i="3"/>
  <c r="F4" i="3"/>
  <c r="K4" i="3" s="1"/>
  <c r="L4" i="3"/>
  <c r="E8" i="3"/>
  <c r="F7" i="3"/>
  <c r="E3" i="3"/>
  <c r="E7" i="3"/>
  <c r="F10" i="3"/>
  <c r="E10" i="3"/>
  <c r="E6" i="3"/>
  <c r="F9" i="3"/>
  <c r="F21" i="3" s="1"/>
  <c r="F5" i="3"/>
  <c r="E9" i="3"/>
  <c r="F8" i="3"/>
  <c r="F3" i="3"/>
  <c r="F35" i="2"/>
  <c r="F31" i="2"/>
  <c r="F33" i="2"/>
  <c r="F29" i="2"/>
  <c r="F27" i="2"/>
  <c r="H4" i="1"/>
  <c r="H5" i="1"/>
  <c r="H6" i="1"/>
  <c r="H3" i="1"/>
  <c r="K10" i="3" l="1"/>
  <c r="M10" i="3"/>
  <c r="L10" i="3"/>
  <c r="P10" i="3"/>
  <c r="F22" i="3"/>
  <c r="T10" i="3" s="1"/>
  <c r="F19" i="3"/>
  <c r="F16" i="3"/>
  <c r="N3" i="3" s="1"/>
  <c r="M7" i="3"/>
  <c r="L7" i="3"/>
  <c r="P7" i="3"/>
  <c r="U7" i="3"/>
  <c r="K7" i="3"/>
  <c r="E20" i="3"/>
  <c r="R4" i="3" s="1"/>
  <c r="T6" i="3"/>
  <c r="K6" i="3"/>
  <c r="M6" i="3"/>
  <c r="L6" i="3"/>
  <c r="P6" i="3"/>
  <c r="N6" i="3"/>
  <c r="E16" i="3"/>
  <c r="N9" i="3" s="1"/>
  <c r="M3" i="3"/>
  <c r="K3" i="3"/>
  <c r="E22" i="3"/>
  <c r="T7" i="3" s="1"/>
  <c r="T3" i="3"/>
  <c r="E19" i="3"/>
  <c r="Q4" i="3" s="1"/>
  <c r="L3" i="3"/>
  <c r="P3" i="3"/>
  <c r="M4" i="3"/>
  <c r="K9" i="3"/>
  <c r="M9" i="3"/>
  <c r="L9" i="3"/>
  <c r="P9" i="3"/>
  <c r="T9" i="3"/>
  <c r="E21" i="3"/>
  <c r="S4" i="3" s="1"/>
  <c r="F24" i="3"/>
  <c r="F20" i="3"/>
  <c r="F17" i="3"/>
  <c r="F23" i="3"/>
  <c r="T8" i="3"/>
  <c r="K8" i="3"/>
  <c r="U8" i="3"/>
  <c r="M8" i="3"/>
  <c r="L8" i="3"/>
  <c r="P8" i="3"/>
  <c r="N8" i="3"/>
  <c r="E24" i="3"/>
  <c r="V4" i="3" s="1"/>
  <c r="P4" i="3"/>
  <c r="E17" i="3"/>
  <c r="O10" i="3" s="1"/>
  <c r="K5" i="3"/>
  <c r="M5" i="3"/>
  <c r="L5" i="3"/>
  <c r="P5" i="3"/>
  <c r="T5" i="3"/>
  <c r="E23" i="3"/>
  <c r="U4" i="3" s="1"/>
  <c r="S5" i="3"/>
  <c r="G4" i="1"/>
  <c r="G5" i="1"/>
  <c r="G6" i="1"/>
  <c r="G3" i="1"/>
  <c r="F4" i="1"/>
  <c r="F5" i="1"/>
  <c r="F6" i="1"/>
  <c r="F3" i="1"/>
  <c r="E4" i="1"/>
  <c r="E5" i="1"/>
  <c r="E6" i="1"/>
  <c r="E3" i="1"/>
  <c r="D4" i="1"/>
  <c r="D5" i="1"/>
  <c r="D6" i="1"/>
  <c r="D3" i="1"/>
  <c r="B12" i="1"/>
  <c r="B11" i="1"/>
  <c r="B10" i="1"/>
  <c r="B9" i="1"/>
  <c r="V5" i="3" l="1"/>
  <c r="V9" i="3"/>
  <c r="Q6" i="3"/>
  <c r="Q7" i="3"/>
  <c r="S7" i="3"/>
  <c r="U10" i="3"/>
  <c r="O5" i="3"/>
  <c r="R5" i="3"/>
  <c r="U5" i="3"/>
  <c r="R8" i="3"/>
  <c r="O8" i="3"/>
  <c r="O9" i="3"/>
  <c r="U9" i="3"/>
  <c r="O3" i="3"/>
  <c r="U3" i="3"/>
  <c r="R3" i="3"/>
  <c r="S6" i="3"/>
  <c r="V6" i="3"/>
  <c r="V7" i="3"/>
  <c r="R7" i="3"/>
  <c r="R10" i="3"/>
  <c r="O7" i="3"/>
  <c r="O4" i="3"/>
  <c r="N10" i="3"/>
  <c r="Q3" i="3"/>
  <c r="Q5" i="3"/>
  <c r="Q8" i="3"/>
  <c r="S8" i="3"/>
  <c r="S9" i="3"/>
  <c r="Q9" i="3"/>
  <c r="S3" i="3"/>
  <c r="T4" i="3"/>
  <c r="N4" i="3"/>
  <c r="N5" i="3"/>
  <c r="O6" i="3"/>
  <c r="U6" i="3"/>
  <c r="R6" i="3"/>
  <c r="N7" i="3"/>
  <c r="S10" i="3"/>
  <c r="Q10" i="3"/>
  <c r="V8" i="3"/>
  <c r="R9" i="3"/>
  <c r="V3" i="3"/>
  <c r="V10" i="3"/>
</calcChain>
</file>

<file path=xl/sharedStrings.xml><?xml version="1.0" encoding="utf-8"?>
<sst xmlns="http://schemas.openxmlformats.org/spreadsheetml/2006/main" count="154" uniqueCount="53">
  <si>
    <t>X</t>
  </si>
  <si>
    <t>Y</t>
  </si>
  <si>
    <t>mean X</t>
  </si>
  <si>
    <t>mean Y</t>
  </si>
  <si>
    <t xml:space="preserve">sd X </t>
  </si>
  <si>
    <t>sd Y</t>
  </si>
  <si>
    <t>distancia euclidea</t>
  </si>
  <si>
    <t>distancia Manhattan</t>
  </si>
  <si>
    <t>distancia Minkowski</t>
  </si>
  <si>
    <t>distancias respecto del punto (2,4)</t>
  </si>
  <si>
    <t>normalizado por Z-Score
(X-media(X))/sd(X)</t>
  </si>
  <si>
    <t>lluvioso</t>
  </si>
  <si>
    <t>templado</t>
  </si>
  <si>
    <t>alta</t>
  </si>
  <si>
    <t>fuerte</t>
  </si>
  <si>
    <t>nublado</t>
  </si>
  <si>
    <t>soleado</t>
  </si>
  <si>
    <t>PRONOSTICO</t>
  </si>
  <si>
    <t>TEMPERATURA</t>
  </si>
  <si>
    <t>HUMEDAD</t>
  </si>
  <si>
    <t>VIENTO</t>
  </si>
  <si>
    <t>frio</t>
  </si>
  <si>
    <t>calor</t>
  </si>
  <si>
    <t>normal</t>
  </si>
  <si>
    <t>leve</t>
  </si>
  <si>
    <t>#</t>
  </si>
  <si>
    <t>A1</t>
  </si>
  <si>
    <t>A2</t>
  </si>
  <si>
    <t>A3</t>
  </si>
  <si>
    <t>A4</t>
  </si>
  <si>
    <t>A5</t>
  </si>
  <si>
    <t>A6</t>
  </si>
  <si>
    <t>A7</t>
  </si>
  <si>
    <t>A8</t>
  </si>
  <si>
    <t>PUNTOS</t>
  </si>
  <si>
    <t>ITERACION
#0</t>
  </si>
  <si>
    <t>ITERACION
#1</t>
  </si>
  <si>
    <t>K1</t>
  </si>
  <si>
    <t>K2</t>
  </si>
  <si>
    <t>K3</t>
  </si>
  <si>
    <t>CENTROIDES</t>
  </si>
  <si>
    <t>ITERACION #0</t>
  </si>
  <si>
    <t>ITERACION #1</t>
  </si>
  <si>
    <t>ITERACION #2</t>
  </si>
  <si>
    <t>ITERACION #3</t>
  </si>
  <si>
    <t>ITERACION
#2</t>
  </si>
  <si>
    <t>ITERACION
#3</t>
  </si>
  <si>
    <t>media inicial</t>
  </si>
  <si>
    <t>centroides iniciales</t>
  </si>
  <si>
    <t>distancia euclidea RESPECTO DE #K1</t>
  </si>
  <si>
    <t>distancia euclidea RESPECTO DE #K2</t>
  </si>
  <si>
    <t>distancia euclidea RESPECTO DE #K3</t>
  </si>
  <si>
    <t>DISTANCIA RESPECTO DE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</si>
</sst>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2" fontId="0" fillId="0" borderId="1" xfId="0" applyNumberFormat="1" applyBorder="1"/>
    <xf numFmtId="2" fontId="0" fillId="2" borderId="1" xfId="0" applyNumberFormat="1" applyFill="1" applyBorder="1"/>
    <xf numFmtId="2" fontId="0" fillId="0" borderId="0" xfId="0" applyNumberFormat="1"/>
    <xf numFmtId="0" fontId="0" fillId="0" borderId="0" xfId="0" applyFont="1"/>
    <xf numFmtId="2" fontId="0" fillId="0" borderId="0" xfId="0" applyNumberFormat="1" applyAlignment="1">
      <alignment wrapText="1"/>
    </xf>
    <xf numFmtId="164" fontId="0" fillId="0" borderId="0" xfId="0" applyNumberFormat="1"/>
    <xf numFmtId="2" fontId="0" fillId="4" borderId="1" xfId="0" applyNumberFormat="1" applyFill="1" applyBorder="1"/>
    <xf numFmtId="2" fontId="0" fillId="4" borderId="0" xfId="0" applyNumberFormat="1" applyFill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2" borderId="4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2" borderId="8" xfId="0" applyNumberFormat="1" applyFont="1" applyFill="1" applyBorder="1" applyAlignment="1">
      <alignment horizontal="center" vertical="center"/>
    </xf>
    <xf numFmtId="2" fontId="0" fillId="2" borderId="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2" fontId="0" fillId="5" borderId="4" xfId="0" applyNumberForma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 vertic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2" borderId="2" xfId="0" applyFill="1" applyBorder="1"/>
    <xf numFmtId="0" fontId="0" fillId="5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Puntos</a:t>
            </a:r>
            <a:r>
              <a:rPr lang="en-US" baseline="0"/>
              <a:t> Normalizados por Z-Score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punt1!$E$2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diamond"/>
              <c:size val="7"/>
            </c:marker>
            <c:bubble3D val="0"/>
          </c:dPt>
          <c:dPt>
            <c:idx val="1"/>
            <c:marker>
              <c:symbol val="star"/>
              <c:size val="7"/>
            </c:marker>
            <c:bubble3D val="0"/>
          </c:dPt>
          <c:dPt>
            <c:idx val="2"/>
            <c:marker>
              <c:symbol val="square"/>
              <c:size val="7"/>
            </c:marker>
            <c:bubble3D val="0"/>
          </c:dPt>
          <c:dPt>
            <c:idx val="3"/>
            <c:marker>
              <c:symbol val="triangle"/>
              <c:size val="7"/>
              <c:spPr>
                <a:solidFill>
                  <a:srgbClr val="FF0000"/>
                </a:solidFill>
              </c:spPr>
            </c:marker>
            <c:bubble3D val="0"/>
          </c:dPt>
          <c:xVal>
            <c:numRef>
              <c:f>punt1!$D$3:$D$6</c:f>
              <c:numCache>
                <c:formatCode>0.00</c:formatCode>
                <c:ptCount val="4"/>
                <c:pt idx="0">
                  <c:v>-0.16081688022566923</c:v>
                </c:pt>
                <c:pt idx="1">
                  <c:v>1.4473519220310231</c:v>
                </c:pt>
                <c:pt idx="2">
                  <c:v>-0.48245064067700771</c:v>
                </c:pt>
                <c:pt idx="3">
                  <c:v>-0.80408440112834623</c:v>
                </c:pt>
              </c:numCache>
            </c:numRef>
          </c:xVal>
          <c:yVal>
            <c:numRef>
              <c:f>punt1!$E$3:$E$6</c:f>
              <c:numCache>
                <c:formatCode>0.00</c:formatCode>
                <c:ptCount val="4"/>
                <c:pt idx="0">
                  <c:v>-0.1786474002526241</c:v>
                </c:pt>
                <c:pt idx="1">
                  <c:v>1.4291792020209928</c:v>
                </c:pt>
                <c:pt idx="2">
                  <c:v>-0.3572948005052482</c:v>
                </c:pt>
                <c:pt idx="3">
                  <c:v>-0.89323700126312056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2720"/>
        <c:axId val="190224256"/>
      </c:scatterChart>
      <c:valAx>
        <c:axId val="1902227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0224256"/>
        <c:crosses val="autoZero"/>
        <c:crossBetween val="midCat"/>
      </c:valAx>
      <c:valAx>
        <c:axId val="190224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022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26175137198755"/>
          <c:y val="0.40747943419824201"/>
          <c:w val="0.15219279408255787"/>
          <c:h val="0.323631559477884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437445319335085E-2"/>
          <c:y val="4.214129483814523E-2"/>
          <c:w val="0.88537510936132979"/>
          <c:h val="0.897198891805190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  <c:spPr>
              <a:ln w="28575">
                <a:noFill/>
              </a:ln>
            </c:spPr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</c:dPt>
          <c:xVal>
            <c:numRef>
              <c:f>punt3!$J$14:$J$24</c:f>
              <c:numCache>
                <c:formatCode>0.00</c:formatCode>
                <c:ptCount val="11"/>
                <c:pt idx="0">
                  <c:v>-0.74833147735478833</c:v>
                </c:pt>
                <c:pt idx="1">
                  <c:v>-0.74833147735478833</c:v>
                </c:pt>
                <c:pt idx="2">
                  <c:v>1.4966629547095767</c:v>
                </c:pt>
                <c:pt idx="3">
                  <c:v>-0.74833147735478833</c:v>
                </c:pt>
                <c:pt idx="4">
                  <c:v>1.1224972160321824</c:v>
                </c:pt>
                <c:pt idx="5">
                  <c:v>0.74833147735478833</c:v>
                </c:pt>
                <c:pt idx="6">
                  <c:v>-1.1224972160321824</c:v>
                </c:pt>
                <c:pt idx="7">
                  <c:v>0</c:v>
                </c:pt>
                <c:pt idx="8">
                  <c:v>-0.49888765156985887</c:v>
                </c:pt>
                <c:pt idx="9">
                  <c:v>1.1224972160321827</c:v>
                </c:pt>
                <c:pt idx="10">
                  <c:v>-0.93541434669348544</c:v>
                </c:pt>
              </c:numCache>
            </c:numRef>
          </c:xVal>
          <c:yVal>
            <c:numRef>
              <c:f>punt3!$K$14:$K$24</c:f>
              <c:numCache>
                <c:formatCode>0.00</c:formatCode>
                <c:ptCount val="11"/>
                <c:pt idx="0">
                  <c:v>1.5668749431204267</c:v>
                </c:pt>
                <c:pt idx="1">
                  <c:v>-0.27650734290360474</c:v>
                </c:pt>
                <c:pt idx="2">
                  <c:v>-0.64518380010841103</c:v>
                </c:pt>
                <c:pt idx="3">
                  <c:v>0.46084557150600791</c:v>
                </c:pt>
                <c:pt idx="4">
                  <c:v>-0.27650734290360474</c:v>
                </c:pt>
                <c:pt idx="5">
                  <c:v>-0.64518380010841103</c:v>
                </c:pt>
                <c:pt idx="6">
                  <c:v>-1.3825367145180236</c:v>
                </c:pt>
                <c:pt idx="7">
                  <c:v>1.1981984859156205</c:v>
                </c:pt>
                <c:pt idx="8">
                  <c:v>1.0753063335140185</c:v>
                </c:pt>
                <c:pt idx="9">
                  <c:v>-0.52229164770680903</c:v>
                </c:pt>
                <c:pt idx="10">
                  <c:v>-0.82952202871081415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65984"/>
        <c:axId val="142664064"/>
      </c:scatterChart>
      <c:valAx>
        <c:axId val="1426659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2664064"/>
        <c:crosses val="autoZero"/>
        <c:crossBetween val="midCat"/>
      </c:valAx>
      <c:valAx>
        <c:axId val="1426640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4266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437445319335085E-2"/>
          <c:y val="4.214129483814523E-2"/>
          <c:w val="0.88537510936132979"/>
          <c:h val="0.897198891805190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rgbClr val="FF0000"/>
                </a:solidFill>
                <a:ln>
                  <a:noFill/>
                </a:ln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FF0000"/>
                </a:solidFill>
              </c:spPr>
            </c:marker>
            <c:bubble3D val="0"/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</c:dPt>
          <c:xVal>
            <c:numRef>
              <c:f>punt3!$J$14:$J$24</c:f>
              <c:numCache>
                <c:formatCode>0.00</c:formatCode>
                <c:ptCount val="11"/>
                <c:pt idx="0">
                  <c:v>-0.74833147735478833</c:v>
                </c:pt>
                <c:pt idx="1">
                  <c:v>-0.74833147735478833</c:v>
                </c:pt>
                <c:pt idx="2">
                  <c:v>1.4966629547095767</c:v>
                </c:pt>
                <c:pt idx="3">
                  <c:v>-0.74833147735478833</c:v>
                </c:pt>
                <c:pt idx="4">
                  <c:v>1.1224972160321824</c:v>
                </c:pt>
                <c:pt idx="5">
                  <c:v>0.74833147735478833</c:v>
                </c:pt>
                <c:pt idx="6">
                  <c:v>-1.1224972160321824</c:v>
                </c:pt>
                <c:pt idx="7">
                  <c:v>0</c:v>
                </c:pt>
                <c:pt idx="8">
                  <c:v>-0.49888765156985887</c:v>
                </c:pt>
                <c:pt idx="9">
                  <c:v>1.1224972160321827</c:v>
                </c:pt>
                <c:pt idx="10">
                  <c:v>-0.93541434669348544</c:v>
                </c:pt>
              </c:numCache>
            </c:numRef>
          </c:xVal>
          <c:yVal>
            <c:numRef>
              <c:f>punt3!$K$14:$K$24</c:f>
              <c:numCache>
                <c:formatCode>0.00</c:formatCode>
                <c:ptCount val="11"/>
                <c:pt idx="0">
                  <c:v>1.5668749431204267</c:v>
                </c:pt>
                <c:pt idx="1">
                  <c:v>-0.27650734290360474</c:v>
                </c:pt>
                <c:pt idx="2">
                  <c:v>-0.64518380010841103</c:v>
                </c:pt>
                <c:pt idx="3">
                  <c:v>0.46084557150600791</c:v>
                </c:pt>
                <c:pt idx="4">
                  <c:v>-0.27650734290360474</c:v>
                </c:pt>
                <c:pt idx="5">
                  <c:v>-0.64518380010841103</c:v>
                </c:pt>
                <c:pt idx="6">
                  <c:v>-1.3825367145180236</c:v>
                </c:pt>
                <c:pt idx="7">
                  <c:v>1.1981984859156205</c:v>
                </c:pt>
                <c:pt idx="8">
                  <c:v>1.0753063335140185</c:v>
                </c:pt>
                <c:pt idx="9">
                  <c:v>-0.52229164770680903</c:v>
                </c:pt>
                <c:pt idx="10">
                  <c:v>-0.82952202871081415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48608"/>
        <c:axId val="156512256"/>
      </c:scatterChart>
      <c:valAx>
        <c:axId val="1557486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6512256"/>
        <c:crosses val="autoZero"/>
        <c:crossBetween val="midCat"/>
      </c:valAx>
      <c:valAx>
        <c:axId val="1565122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5574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8</xdr:row>
      <xdr:rowOff>28575</xdr:rowOff>
    </xdr:from>
    <xdr:to>
      <xdr:col>8</xdr:col>
      <xdr:colOff>28575</xdr:colOff>
      <xdr:row>23</xdr:row>
      <xdr:rowOff>9525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42333</xdr:colOff>
      <xdr:row>12</xdr:row>
      <xdr:rowOff>110066</xdr:rowOff>
    </xdr:from>
    <xdr:to>
      <xdr:col>19</xdr:col>
      <xdr:colOff>42333</xdr:colOff>
      <xdr:row>26</xdr:row>
      <xdr:rowOff>175683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26</xdr:col>
      <xdr:colOff>0</xdr:colOff>
      <xdr:row>28</xdr:row>
      <xdr:rowOff>65617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workbookViewId="0">
      <selection activeCell="F2" sqref="F2:F3"/>
    </sheetView>
  </sheetViews>
  <sheetFormatPr baseColWidth="10" defaultRowHeight="15" x14ac:dyDescent="0.25"/>
  <cols>
    <col min="1" max="2" width="12.28515625" bestFit="1" customWidth="1"/>
    <col min="3" max="3" width="2.5703125" customWidth="1"/>
    <col min="4" max="5" width="13.28515625" bestFit="1" customWidth="1"/>
    <col min="6" max="6" width="17" bestFit="1" customWidth="1"/>
    <col min="7" max="8" width="19" bestFit="1" customWidth="1"/>
  </cols>
  <sheetData>
    <row r="1" spans="1:8" ht="36.75" customHeight="1" x14ac:dyDescent="0.25">
      <c r="D1" s="14" t="s">
        <v>10</v>
      </c>
      <c r="E1" s="15"/>
      <c r="F1" s="13" t="s">
        <v>9</v>
      </c>
      <c r="G1" s="13"/>
      <c r="H1" s="13"/>
    </row>
    <row r="2" spans="1:8" x14ac:dyDescent="0.25">
      <c r="A2" s="2" t="s">
        <v>0</v>
      </c>
      <c r="B2" s="2" t="s">
        <v>1</v>
      </c>
      <c r="D2" s="2" t="s">
        <v>0</v>
      </c>
      <c r="E2" s="4" t="s">
        <v>1</v>
      </c>
      <c r="F2" s="1" t="s">
        <v>6</v>
      </c>
      <c r="G2" s="1" t="s">
        <v>7</v>
      </c>
      <c r="H2" s="1" t="s">
        <v>8</v>
      </c>
    </row>
    <row r="3" spans="1:8" x14ac:dyDescent="0.25">
      <c r="A3" s="2">
        <v>4</v>
      </c>
      <c r="B3" s="2">
        <v>8</v>
      </c>
      <c r="D3" s="5">
        <f>(A3-$B$9)/$B$11</f>
        <v>-0.16081688022566923</v>
      </c>
      <c r="E3" s="5">
        <f>(B3-$B$10)/$B$12</f>
        <v>-0.1786474002526241</v>
      </c>
      <c r="F3" s="7">
        <f>SQRT(SUM(POWER(D3-$D$6,2),POWER(E3-$E$6,2)))</f>
        <v>0.96147355726541772</v>
      </c>
      <c r="G3" s="7">
        <f>SUM(D3-$D$6,E3-$E$6)</f>
        <v>1.3578571219131734</v>
      </c>
      <c r="H3" s="7">
        <f>SQRT(SUM(POWER(D3-$D$6,3),POWER(E3-$E$6,3)))</f>
        <v>0.7944032234067735</v>
      </c>
    </row>
    <row r="4" spans="1:8" x14ac:dyDescent="0.25">
      <c r="A4" s="2">
        <v>9</v>
      </c>
      <c r="B4" s="2">
        <v>17</v>
      </c>
      <c r="D4" s="5">
        <f t="shared" ref="D4:D6" si="0">(A4-$B$9)/$B$11</f>
        <v>1.4473519220310231</v>
      </c>
      <c r="E4" s="5">
        <f t="shared" ref="E4:E6" si="1">(B4-$B$10)/$B$12</f>
        <v>1.4291792020209928</v>
      </c>
      <c r="F4" s="7">
        <f t="shared" ref="F4:F6" si="2">SQRT(SUM(POWER(D4-$D$6,2),POWER(E4-$E$6,2)))</f>
        <v>3.2345915566757388</v>
      </c>
      <c r="G4" s="7">
        <f t="shared" ref="G4:G6" si="3">SUM(D4-$D$6,E4-$E$6)</f>
        <v>4.5738525264434831</v>
      </c>
      <c r="H4" s="7">
        <f t="shared" ref="H4:H6" si="4">SQRT(SUM(POWER(D4-$D$6,3),POWER(E4-$E$6,3)))</f>
        <v>4.8927166943203781</v>
      </c>
    </row>
    <row r="5" spans="1:8" x14ac:dyDescent="0.25">
      <c r="A5" s="2">
        <v>3</v>
      </c>
      <c r="B5" s="2">
        <v>7</v>
      </c>
      <c r="D5" s="11">
        <f t="shared" si="0"/>
        <v>-0.48245064067700771</v>
      </c>
      <c r="E5" s="11">
        <f t="shared" si="1"/>
        <v>-0.3572948005052482</v>
      </c>
      <c r="F5" s="12">
        <f t="shared" si="2"/>
        <v>0.62504585305020666</v>
      </c>
      <c r="G5" s="12">
        <f t="shared" si="3"/>
        <v>0.85757596120921087</v>
      </c>
      <c r="H5" s="12">
        <f t="shared" si="4"/>
        <v>0.43268152592439457</v>
      </c>
    </row>
    <row r="6" spans="1:8" x14ac:dyDescent="0.25">
      <c r="A6" s="3">
        <v>2</v>
      </c>
      <c r="B6" s="3">
        <v>4</v>
      </c>
      <c r="D6" s="6">
        <f t="shared" si="0"/>
        <v>-0.80408440112834623</v>
      </c>
      <c r="E6" s="6">
        <f t="shared" si="1"/>
        <v>-0.89323700126312056</v>
      </c>
      <c r="F6" s="7">
        <f t="shared" si="2"/>
        <v>0</v>
      </c>
      <c r="G6" s="7">
        <f t="shared" si="3"/>
        <v>0</v>
      </c>
      <c r="H6" s="7">
        <f t="shared" si="4"/>
        <v>0</v>
      </c>
    </row>
    <row r="9" spans="1:8" x14ac:dyDescent="0.25">
      <c r="A9" s="1" t="s">
        <v>2</v>
      </c>
      <c r="B9" s="5">
        <f>AVERAGE(A3:A6)</f>
        <v>4.5</v>
      </c>
      <c r="D9" s="9"/>
      <c r="E9" s="8"/>
    </row>
    <row r="10" spans="1:8" x14ac:dyDescent="0.25">
      <c r="A10" s="1" t="s">
        <v>3</v>
      </c>
      <c r="B10" s="5">
        <f>AVERAGE(B3:B6)</f>
        <v>9</v>
      </c>
    </row>
    <row r="11" spans="1:8" x14ac:dyDescent="0.25">
      <c r="A11" s="1" t="s">
        <v>4</v>
      </c>
      <c r="B11" s="5">
        <f>_xlfn.STDEV.S(A3:A6)</f>
        <v>3.1091263510296048</v>
      </c>
    </row>
    <row r="12" spans="1:8" x14ac:dyDescent="0.25">
      <c r="A12" s="1" t="s">
        <v>5</v>
      </c>
      <c r="B12" s="5">
        <f>_xlfn.STDEV.S(B3:B6)</f>
        <v>5.5976185412488881</v>
      </c>
    </row>
    <row r="17" spans="1:4" x14ac:dyDescent="0.25">
      <c r="D17" s="10"/>
    </row>
    <row r="18" spans="1:4" x14ac:dyDescent="0.25">
      <c r="A18" s="7"/>
      <c r="B18" s="7"/>
      <c r="D18" s="10"/>
    </row>
    <row r="19" spans="1:4" x14ac:dyDescent="0.25">
      <c r="A19" s="7"/>
      <c r="B19" s="7"/>
      <c r="D19" s="10"/>
    </row>
    <row r="20" spans="1:4" x14ac:dyDescent="0.25">
      <c r="A20" s="7"/>
      <c r="B20" s="7"/>
      <c r="D20" s="10"/>
    </row>
    <row r="21" spans="1:4" x14ac:dyDescent="0.25">
      <c r="A21" s="7"/>
      <c r="B21" s="7"/>
    </row>
  </sheetData>
  <mergeCells count="2">
    <mergeCell ref="F1:H1"/>
    <mergeCell ref="D1:E1"/>
  </mergeCells>
  <pageMargins left="0.25" right="0.25" top="0.75" bottom="0.75" header="0.3" footer="0.3"/>
  <pageSetup paperSize="9"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2" workbookViewId="0">
      <selection activeCell="I9" sqref="I9"/>
    </sheetView>
  </sheetViews>
  <sheetFormatPr baseColWidth="10" defaultRowHeight="15" x14ac:dyDescent="0.25"/>
  <cols>
    <col min="1" max="1" width="3" bestFit="1" customWidth="1"/>
    <col min="2" max="2" width="12.7109375" bestFit="1" customWidth="1"/>
    <col min="3" max="3" width="14" bestFit="1" customWidth="1"/>
    <col min="6" max="6" width="12.42578125" customWidth="1"/>
  </cols>
  <sheetData>
    <row r="1" spans="1:6" x14ac:dyDescent="0.25">
      <c r="A1" s="2" t="s">
        <v>25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6" x14ac:dyDescent="0.25">
      <c r="A2" s="61">
        <v>1</v>
      </c>
      <c r="B2" s="61" t="s">
        <v>11</v>
      </c>
      <c r="C2" s="61" t="s">
        <v>12</v>
      </c>
      <c r="D2" s="61" t="s">
        <v>13</v>
      </c>
      <c r="E2" s="61" t="s">
        <v>14</v>
      </c>
    </row>
    <row r="3" spans="1:6" ht="45" x14ac:dyDescent="0.25">
      <c r="F3" s="62" t="s">
        <v>52</v>
      </c>
    </row>
    <row r="4" spans="1:6" x14ac:dyDescent="0.25">
      <c r="A4" s="16">
        <v>2</v>
      </c>
      <c r="B4" s="16" t="s">
        <v>11</v>
      </c>
      <c r="C4" s="16" t="s">
        <v>21</v>
      </c>
      <c r="D4" s="16" t="s">
        <v>23</v>
      </c>
      <c r="E4" s="63" t="s">
        <v>14</v>
      </c>
      <c r="F4" s="16">
        <f>(4-2)/4</f>
        <v>0.5</v>
      </c>
    </row>
    <row r="5" spans="1:6" x14ac:dyDescent="0.25">
      <c r="A5" s="16">
        <v>3</v>
      </c>
      <c r="B5" s="16" t="s">
        <v>15</v>
      </c>
      <c r="C5" s="16" t="s">
        <v>21</v>
      </c>
      <c r="D5" s="16" t="s">
        <v>23</v>
      </c>
      <c r="E5" s="63" t="s">
        <v>14</v>
      </c>
      <c r="F5" s="16">
        <f>(4-1)/4</f>
        <v>0.75</v>
      </c>
    </row>
    <row r="6" spans="1:6" x14ac:dyDescent="0.25">
      <c r="A6" s="16">
        <v>4</v>
      </c>
      <c r="B6" s="16" t="s">
        <v>16</v>
      </c>
      <c r="C6" s="16" t="s">
        <v>12</v>
      </c>
      <c r="D6" s="16" t="s">
        <v>13</v>
      </c>
      <c r="E6" s="63" t="s">
        <v>24</v>
      </c>
      <c r="F6" s="16">
        <f>(4-2)/4</f>
        <v>0.5</v>
      </c>
    </row>
    <row r="7" spans="1:6" x14ac:dyDescent="0.25">
      <c r="A7" s="16">
        <v>5</v>
      </c>
      <c r="B7" s="16" t="s">
        <v>16</v>
      </c>
      <c r="C7" s="16" t="s">
        <v>21</v>
      </c>
      <c r="D7" s="16" t="s">
        <v>23</v>
      </c>
      <c r="E7" s="63" t="s">
        <v>24</v>
      </c>
      <c r="F7" s="16">
        <f>(4-0)/4</f>
        <v>1</v>
      </c>
    </row>
    <row r="8" spans="1:6" x14ac:dyDescent="0.25">
      <c r="A8" s="16">
        <v>6</v>
      </c>
      <c r="B8" s="16" t="s">
        <v>11</v>
      </c>
      <c r="C8" s="16" t="s">
        <v>12</v>
      </c>
      <c r="D8" s="16" t="s">
        <v>23</v>
      </c>
      <c r="E8" s="63" t="s">
        <v>24</v>
      </c>
      <c r="F8" s="16">
        <f>(4-2)/4</f>
        <v>0.5</v>
      </c>
    </row>
    <row r="9" spans="1:6" x14ac:dyDescent="0.25">
      <c r="A9" s="16">
        <v>7</v>
      </c>
      <c r="B9" s="16" t="s">
        <v>16</v>
      </c>
      <c r="C9" s="16" t="s">
        <v>12</v>
      </c>
      <c r="D9" s="16" t="s">
        <v>23</v>
      </c>
      <c r="E9" s="63" t="s">
        <v>14</v>
      </c>
      <c r="F9" s="16">
        <f>(4-2)/4</f>
        <v>0.5</v>
      </c>
    </row>
    <row r="10" spans="1:6" x14ac:dyDescent="0.25">
      <c r="A10" s="3">
        <v>8</v>
      </c>
      <c r="B10" s="3" t="s">
        <v>15</v>
      </c>
      <c r="C10" s="3" t="s">
        <v>12</v>
      </c>
      <c r="D10" s="3" t="s">
        <v>13</v>
      </c>
      <c r="E10" s="60" t="s">
        <v>14</v>
      </c>
      <c r="F10" s="3">
        <f>(4-3)/4</f>
        <v>0.25</v>
      </c>
    </row>
    <row r="11" spans="1:6" x14ac:dyDescent="0.25">
      <c r="A11" s="16">
        <v>9</v>
      </c>
      <c r="B11" s="16" t="s">
        <v>15</v>
      </c>
      <c r="C11" s="16" t="s">
        <v>22</v>
      </c>
      <c r="D11" s="16" t="s">
        <v>23</v>
      </c>
      <c r="E11" s="63" t="s">
        <v>24</v>
      </c>
      <c r="F11" s="16">
        <f>(4-0)/4</f>
        <v>1</v>
      </c>
    </row>
    <row r="12" spans="1:6" x14ac:dyDescent="0.25">
      <c r="A12" s="3">
        <v>10</v>
      </c>
      <c r="B12" s="3" t="s">
        <v>11</v>
      </c>
      <c r="C12" s="3" t="s">
        <v>12</v>
      </c>
      <c r="D12" s="3" t="s">
        <v>13</v>
      </c>
      <c r="E12" s="60" t="s">
        <v>14</v>
      </c>
      <c r="F12" s="3">
        <f>(4-4)/4</f>
        <v>0</v>
      </c>
    </row>
    <row r="14" spans="1:6" x14ac:dyDescent="0.25">
      <c r="A14" s="19"/>
      <c r="B14" s="19"/>
      <c r="C14" s="19"/>
      <c r="D14" s="19"/>
      <c r="E14" s="19"/>
      <c r="F14" s="19"/>
    </row>
    <row r="15" spans="1:6" x14ac:dyDescent="0.25">
      <c r="A15" s="19"/>
      <c r="B15" s="19"/>
      <c r="C15" s="19"/>
      <c r="D15" s="19"/>
      <c r="E15" s="19"/>
      <c r="F15" s="19"/>
    </row>
    <row r="16" spans="1:6" x14ac:dyDescent="0.25">
      <c r="A16" s="19"/>
      <c r="B16" s="19"/>
      <c r="C16" s="19"/>
      <c r="D16" s="19"/>
      <c r="E16" s="19"/>
      <c r="F16" s="19"/>
    </row>
    <row r="17" spans="1:6" x14ac:dyDescent="0.25">
      <c r="A17" s="19"/>
      <c r="B17" s="19"/>
      <c r="C17" s="19"/>
      <c r="D17" s="19"/>
      <c r="E17" s="19"/>
      <c r="F17" s="19"/>
    </row>
    <row r="18" spans="1:6" x14ac:dyDescent="0.25">
      <c r="A18" s="19"/>
      <c r="B18" s="19"/>
      <c r="C18" s="19"/>
      <c r="D18" s="19"/>
      <c r="E18" s="19"/>
      <c r="F18" s="19"/>
    </row>
    <row r="19" spans="1:6" x14ac:dyDescent="0.25">
      <c r="A19" s="19"/>
      <c r="B19" s="19"/>
      <c r="C19" s="19"/>
      <c r="D19" s="19"/>
      <c r="E19" s="19"/>
      <c r="F19" s="19"/>
    </row>
    <row r="20" spans="1:6" x14ac:dyDescent="0.25">
      <c r="A20" s="19"/>
      <c r="B20" s="19"/>
      <c r="C20" s="19"/>
      <c r="D20" s="19"/>
      <c r="E20" s="19"/>
      <c r="F20" s="19"/>
    </row>
    <row r="21" spans="1:6" x14ac:dyDescent="0.25">
      <c r="A21" s="19"/>
      <c r="B21" s="19"/>
      <c r="C21" s="19"/>
      <c r="D21" s="19"/>
      <c r="E21" s="19"/>
      <c r="F21" s="19"/>
    </row>
    <row r="22" spans="1:6" x14ac:dyDescent="0.25">
      <c r="A22" s="19"/>
      <c r="B22" s="19"/>
      <c r="C22" s="19"/>
      <c r="D22" s="19"/>
      <c r="E22" s="19"/>
      <c r="F22" s="19"/>
    </row>
    <row r="23" spans="1:6" x14ac:dyDescent="0.25">
      <c r="A23" s="19"/>
      <c r="B23" s="19"/>
      <c r="C23" s="19"/>
      <c r="D23" s="19"/>
      <c r="E23" s="19"/>
      <c r="F23" s="19"/>
    </row>
    <row r="27" spans="1:6" x14ac:dyDescent="0.25">
      <c r="B27">
        <f>IF(B15=1,$B$14,0)</f>
        <v>0</v>
      </c>
      <c r="C27">
        <f>IF(C15=1,$C$14,0)</f>
        <v>0</v>
      </c>
      <c r="D27">
        <f>IF(D15=1,$D$14,0)</f>
        <v>0</v>
      </c>
      <c r="E27">
        <f>IF(E15=1,$E$14,0)</f>
        <v>0</v>
      </c>
      <c r="F27">
        <f>SUM(B27:E27)</f>
        <v>0</v>
      </c>
    </row>
    <row r="28" spans="1:6" x14ac:dyDescent="0.25">
      <c r="B28">
        <f>IF(B16=1,$B$14,0)</f>
        <v>0</v>
      </c>
      <c r="C28">
        <f t="shared" ref="C28:C35" si="0">IF(C16=1,$C$14,0)</f>
        <v>0</v>
      </c>
      <c r="D28">
        <f t="shared" ref="D28:D35" si="1">IF(D16=1,$D$14,0)</f>
        <v>0</v>
      </c>
      <c r="E28">
        <f t="shared" ref="E28:E35" si="2">IF(E16=1,$E$14,0)</f>
        <v>0</v>
      </c>
      <c r="F28">
        <f t="shared" ref="F28:F35" si="3">SUM(B28:E28)</f>
        <v>0</v>
      </c>
    </row>
    <row r="29" spans="1:6" x14ac:dyDescent="0.25">
      <c r="B29">
        <f>IF(B17=1,$B$14,0)</f>
        <v>0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</row>
    <row r="30" spans="1:6" x14ac:dyDescent="0.25">
      <c r="B30">
        <f>IF(B18=1,$B$14,0)</f>
        <v>0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</row>
    <row r="31" spans="1:6" x14ac:dyDescent="0.25">
      <c r="B31">
        <f>IF(B19=1,$B$14,0)</f>
        <v>0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</row>
    <row r="32" spans="1:6" x14ac:dyDescent="0.25">
      <c r="B32">
        <f>IF(B20=1,$B$14,0)</f>
        <v>0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</row>
    <row r="33" spans="2:6" x14ac:dyDescent="0.25">
      <c r="B33">
        <f t="shared" ref="B33:B34" si="4">IF(B21=1,$B$14,0)</f>
        <v>0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</row>
    <row r="34" spans="2:6" x14ac:dyDescent="0.25">
      <c r="B34">
        <f t="shared" si="4"/>
        <v>0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</row>
    <row r="35" spans="2:6" x14ac:dyDescent="0.25">
      <c r="B35">
        <f>IF(B23=1,$B$14,0)</f>
        <v>0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</row>
  </sheetData>
  <pageMargins left="0.7" right="0.7" top="0.75" bottom="0.75" header="0.3" footer="0.3"/>
  <ignoredErrors>
    <ignoredError sqref="F5 F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G3" zoomScale="90" zoomScaleNormal="90" workbookViewId="0">
      <selection activeCell="J17" sqref="J17"/>
    </sheetView>
  </sheetViews>
  <sheetFormatPr baseColWidth="10" defaultRowHeight="15" x14ac:dyDescent="0.25"/>
  <cols>
    <col min="1" max="1" width="8.85546875" bestFit="1" customWidth="1"/>
    <col min="2" max="2" width="7.5703125" bestFit="1" customWidth="1"/>
    <col min="3" max="3" width="10.5703125" bestFit="1" customWidth="1"/>
    <col min="4" max="4" width="3.140625" bestFit="1" customWidth="1"/>
    <col min="7" max="10" width="11.42578125" customWidth="1"/>
    <col min="11" max="11" width="12.42578125" bestFit="1" customWidth="1"/>
  </cols>
  <sheetData>
    <row r="1" spans="1:22" ht="46.5" customHeight="1" thickBot="1" x14ac:dyDescent="0.3">
      <c r="E1" s="42" t="s">
        <v>10</v>
      </c>
      <c r="F1" s="43"/>
      <c r="G1" s="21"/>
      <c r="H1" s="21"/>
      <c r="I1" s="21"/>
      <c r="J1" s="49"/>
      <c r="K1" s="44" t="s">
        <v>41</v>
      </c>
      <c r="L1" s="44"/>
      <c r="M1" s="44"/>
      <c r="N1" s="44" t="s">
        <v>42</v>
      </c>
      <c r="O1" s="44"/>
      <c r="P1" s="44"/>
      <c r="Q1" s="44" t="s">
        <v>43</v>
      </c>
      <c r="R1" s="44"/>
      <c r="S1" s="44"/>
      <c r="T1" s="44" t="s">
        <v>44</v>
      </c>
      <c r="U1" s="44"/>
      <c r="V1" s="44"/>
    </row>
    <row r="2" spans="1:22" ht="60" x14ac:dyDescent="0.25">
      <c r="A2" s="17" t="s">
        <v>34</v>
      </c>
      <c r="B2" s="17" t="s">
        <v>0</v>
      </c>
      <c r="C2" s="17" t="s">
        <v>1</v>
      </c>
      <c r="E2" s="17" t="s">
        <v>0</v>
      </c>
      <c r="F2" s="46" t="s">
        <v>1</v>
      </c>
      <c r="G2" s="47" t="s">
        <v>41</v>
      </c>
      <c r="H2" s="47" t="s">
        <v>42</v>
      </c>
      <c r="I2" s="47" t="s">
        <v>43</v>
      </c>
      <c r="J2" s="47" t="s">
        <v>44</v>
      </c>
      <c r="K2" s="45" t="s">
        <v>49</v>
      </c>
      <c r="L2" s="45" t="s">
        <v>50</v>
      </c>
      <c r="M2" s="45" t="s">
        <v>51</v>
      </c>
      <c r="N2" s="45" t="s">
        <v>49</v>
      </c>
      <c r="O2" s="45" t="s">
        <v>50</v>
      </c>
      <c r="P2" s="45" t="s">
        <v>51</v>
      </c>
      <c r="Q2" s="45" t="s">
        <v>49</v>
      </c>
      <c r="R2" s="45" t="s">
        <v>50</v>
      </c>
      <c r="S2" s="45" t="s">
        <v>51</v>
      </c>
      <c r="T2" s="45" t="s">
        <v>49</v>
      </c>
      <c r="U2" s="45" t="s">
        <v>50</v>
      </c>
      <c r="V2" s="45" t="s">
        <v>51</v>
      </c>
    </row>
    <row r="3" spans="1:22" x14ac:dyDescent="0.25">
      <c r="A3" s="40" t="s">
        <v>26</v>
      </c>
      <c r="B3" s="40">
        <v>2</v>
      </c>
      <c r="C3" s="40">
        <v>10</v>
      </c>
      <c r="E3" s="22">
        <f>(B3-$A$14)/$A$16</f>
        <v>-0.74833147735478833</v>
      </c>
      <c r="F3" s="22">
        <f>(C3-$B$14)/$B$16</f>
        <v>1.5668749431204267</v>
      </c>
      <c r="G3" s="24" t="s">
        <v>37</v>
      </c>
      <c r="H3" s="24" t="s">
        <v>37</v>
      </c>
      <c r="I3" s="24" t="s">
        <v>37</v>
      </c>
      <c r="J3" s="24" t="s">
        <v>37</v>
      </c>
      <c r="K3" s="37">
        <f>SQRT(SUM(POWER(E3-$E$13,2),POWER(F3-$F$13,2)))</f>
        <v>0</v>
      </c>
      <c r="L3" s="37">
        <f>SQRT(SUM(POWER(E3-$E$14,2),POWER(F3-$F$14,2)))</f>
        <v>1.8433822860240314</v>
      </c>
      <c r="M3" s="37">
        <f>SQRT(SUM(POWER(E3-$E$15,2),POWER(F3-$F$15,2)))</f>
        <v>2.9730504748849444</v>
      </c>
      <c r="N3" s="37">
        <f>SQRT(SUM(POWER(E3-$E$16,2),POWER(F3-$F$16,2)))</f>
        <v>0.41710979672536086</v>
      </c>
      <c r="O3" s="37">
        <f>SQRT(SUM(POWER(E3-$E$17,2),POWER(F3-$F$17,2)))</f>
        <v>2.1582535190350516</v>
      </c>
      <c r="P3" s="37">
        <f>SQRT(SUM(POWER(E3-$E$18,2),POWER(F3-$F$18,2)))</f>
        <v>2.9730504748849444</v>
      </c>
      <c r="Q3" s="37">
        <f>SQRT(SUM(POWER(E3-$E$19,2),POWER(F3-$F$19,2)))</f>
        <v>0.55123671881742387</v>
      </c>
      <c r="R3" s="37">
        <f>SQRT(SUM(POWER(E3-$E$20,2),POWER(F3-$F$20,2)))</f>
        <v>2.4658468089962309</v>
      </c>
      <c r="S3" s="37">
        <f>SQRT(SUM(POWER(E3-$E$21,2),POWER(F3-$F$21,2)))</f>
        <v>2.9730504748849444</v>
      </c>
      <c r="T3" s="37">
        <f>SQRT(SUM(POWER(E3-$E$22,2),POWER(F3-$F$22,2)))</f>
        <v>0.55123671881742387</v>
      </c>
      <c r="U3" s="37">
        <f>SQRT(SUM(POWER(E3-$E$23,2),POWER(F3-$F$23,2)))</f>
        <v>2.8043924554578119</v>
      </c>
      <c r="V3" s="37">
        <f>SQRT(SUM(POWER(E3-$E$24,2),POWER(F3-$F$24,2)))</f>
        <v>2.403688508647063</v>
      </c>
    </row>
    <row r="4" spans="1:22" x14ac:dyDescent="0.25">
      <c r="A4" s="40" t="s">
        <v>27</v>
      </c>
      <c r="B4" s="40">
        <v>2</v>
      </c>
      <c r="C4" s="40">
        <v>5</v>
      </c>
      <c r="E4" s="22">
        <f>(B4-$A$14)/$A$16</f>
        <v>-0.74833147735478833</v>
      </c>
      <c r="F4" s="22">
        <f>(C4-$B$14)/$B$16</f>
        <v>-0.27650734290360474</v>
      </c>
      <c r="G4" s="26" t="s">
        <v>38</v>
      </c>
      <c r="H4" s="26" t="s">
        <v>38</v>
      </c>
      <c r="I4" s="23" t="s">
        <v>39</v>
      </c>
      <c r="J4" s="23" t="s">
        <v>39</v>
      </c>
      <c r="K4" s="37">
        <f>SQRT(SUM(POWER(E4-$E$13,2),POWER(F4-$F$13,2)))</f>
        <v>1.8433822860240314</v>
      </c>
      <c r="L4" s="37">
        <f t="shared" ref="L4:L10" si="0">SQRT(SUM(POWER(E4-$E$14,2),POWER(F4-$F$14,2)))</f>
        <v>0</v>
      </c>
      <c r="M4" s="37">
        <f t="shared" ref="M4:M10" si="1">SQRT(SUM(POWER(E4-$E$15,2),POWER(F4-$F$15,2)))</f>
        <v>1.1676048008096689</v>
      </c>
      <c r="N4" s="37">
        <f t="shared" ref="N4:N10" si="2">SQRT(SUM(POWER(E4-$E$16,2),POWER(F4-$F$16,2)))</f>
        <v>1.7007137279583591</v>
      </c>
      <c r="O4" s="37">
        <f t="shared" ref="O4:O10" si="3">SQRT(SUM(POWER(E4-$E$17,2),POWER(F4-$F$17,2)))</f>
        <v>1.1224972160321824</v>
      </c>
      <c r="P4" s="37">
        <f t="shared" ref="P4:P10" si="4">SQRT(SUM(POWER(E4-$E$18,2),POWER(F4-$F$18,2)))</f>
        <v>1.1676048008096689</v>
      </c>
      <c r="Q4" s="37">
        <f t="shared" ref="Q4:Q10" si="5">SQRT(SUM(POWER(E4-$E$19,2),POWER(F4-$F$19,2)))</f>
        <v>1.3746353836461336</v>
      </c>
      <c r="R4" s="37">
        <f t="shared" ref="R4:R10" si="6">SQRT(SUM(POWER(E4-$E$20,2),POWER(F4-$F$20,2)))</f>
        <v>1.4151786397922606</v>
      </c>
      <c r="S4" s="37">
        <f t="shared" ref="S4:S10" si="7">SQRT(SUM(POWER(E4-$E$21,2),POWER(F4-$F$21,2)))</f>
        <v>1.1676048008096689</v>
      </c>
      <c r="T4" s="37">
        <f t="shared" ref="T4:T10" si="8">SQRT(SUM(POWER(E4-$E$22,2),POWER(F4-$F$22,2)))</f>
        <v>1.3746353836461336</v>
      </c>
      <c r="U4" s="37">
        <f t="shared" ref="U4:U10" si="9">SQRT(SUM(POWER(E4-$E$23,2),POWER(F4-$F$23,2)))</f>
        <v>1.8869048530563473</v>
      </c>
      <c r="V4" s="37">
        <f t="shared" ref="V4:V10" si="10">SQRT(SUM(POWER(E4-$E$24,2),POWER(F4-$F$24,2)))</f>
        <v>0.58380240040483433</v>
      </c>
    </row>
    <row r="5" spans="1:22" x14ac:dyDescent="0.25">
      <c r="A5" s="17" t="s">
        <v>28</v>
      </c>
      <c r="B5" s="17">
        <v>8</v>
      </c>
      <c r="C5" s="17">
        <v>4</v>
      </c>
      <c r="E5" s="22">
        <f>(B5-$A$14)/$A$16</f>
        <v>1.4966629547095767</v>
      </c>
      <c r="F5" s="22">
        <f>(C5-$B$14)/$B$16</f>
        <v>-0.64518380010841103</v>
      </c>
      <c r="G5" s="26" t="s">
        <v>38</v>
      </c>
      <c r="H5" s="26" t="s">
        <v>38</v>
      </c>
      <c r="I5" s="26" t="s">
        <v>38</v>
      </c>
      <c r="J5" s="26" t="s">
        <v>38</v>
      </c>
      <c r="K5" s="37">
        <f t="shared" ref="K5:K10" si="11">SQRT(SUM(POWER(E5-$E$13,2),POWER(F5-$F$13,2)))</f>
        <v>3.1516985711668473</v>
      </c>
      <c r="L5" s="37">
        <f t="shared" si="0"/>
        <v>2.2750653463355919</v>
      </c>
      <c r="M5" s="37">
        <f t="shared" si="1"/>
        <v>2.7209721278227663</v>
      </c>
      <c r="N5" s="37">
        <f t="shared" si="2"/>
        <v>2.758921978860021</v>
      </c>
      <c r="O5" s="37">
        <f t="shared" si="3"/>
        <v>1.1814915700491</v>
      </c>
      <c r="P5" s="37">
        <f t="shared" si="4"/>
        <v>2.7209721278227663</v>
      </c>
      <c r="Q5" s="37">
        <f t="shared" si="5"/>
        <v>2.6348260895388043</v>
      </c>
      <c r="R5" s="37">
        <f t="shared" si="6"/>
        <v>0.86181818414574651</v>
      </c>
      <c r="S5" s="37">
        <f t="shared" si="7"/>
        <v>2.7209721278227663</v>
      </c>
      <c r="T5" s="37">
        <f t="shared" si="8"/>
        <v>2.6348260895388043</v>
      </c>
      <c r="U5" s="37">
        <f t="shared" si="9"/>
        <v>0.39383052334969987</v>
      </c>
      <c r="V5" s="37">
        <f t="shared" si="10"/>
        <v>2.4390532143691068</v>
      </c>
    </row>
    <row r="6" spans="1:22" x14ac:dyDescent="0.25">
      <c r="A6" s="17" t="s">
        <v>29</v>
      </c>
      <c r="B6" s="41">
        <v>2</v>
      </c>
      <c r="C6" s="41">
        <v>7</v>
      </c>
      <c r="E6" s="22">
        <f>(B6-$A$14)/$A$16</f>
        <v>-0.74833147735478833</v>
      </c>
      <c r="F6" s="22">
        <f>(C6-$B$14)/$B$16</f>
        <v>0.46084557150600791</v>
      </c>
      <c r="G6" s="26" t="s">
        <v>38</v>
      </c>
      <c r="H6" s="24" t="s">
        <v>37</v>
      </c>
      <c r="I6" s="24" t="s">
        <v>37</v>
      </c>
      <c r="J6" s="24" t="s">
        <v>37</v>
      </c>
      <c r="K6" s="37">
        <f t="shared" si="11"/>
        <v>1.1060293716144187</v>
      </c>
      <c r="L6" s="37">
        <f t="shared" si="0"/>
        <v>0.7373529144096127</v>
      </c>
      <c r="M6" s="37">
        <f t="shared" si="1"/>
        <v>1.8809726878472173</v>
      </c>
      <c r="N6" s="37">
        <f t="shared" si="2"/>
        <v>0.9947434659784381</v>
      </c>
      <c r="O6" s="37">
        <f t="shared" si="3"/>
        <v>1.3430150112297143</v>
      </c>
      <c r="P6" s="37">
        <f t="shared" si="4"/>
        <v>1.8809726878472173</v>
      </c>
      <c r="Q6" s="37">
        <f t="shared" si="5"/>
        <v>0.66316231065229214</v>
      </c>
      <c r="R6" s="37">
        <f t="shared" si="6"/>
        <v>1.6787687640371431</v>
      </c>
      <c r="S6" s="37">
        <f t="shared" si="7"/>
        <v>1.8809726878472173</v>
      </c>
      <c r="T6" s="37">
        <f t="shared" si="8"/>
        <v>0.66316231065229214</v>
      </c>
      <c r="U6" s="37">
        <f t="shared" si="9"/>
        <v>2.1134234766845736</v>
      </c>
      <c r="V6" s="37">
        <f t="shared" si="10"/>
        <v>1.3038590965627077</v>
      </c>
    </row>
    <row r="7" spans="1:22" x14ac:dyDescent="0.25">
      <c r="A7" s="17" t="s">
        <v>30</v>
      </c>
      <c r="B7" s="41">
        <v>7</v>
      </c>
      <c r="C7" s="41">
        <v>5</v>
      </c>
      <c r="E7" s="22">
        <f>(B7-$A$14)/$A$16</f>
        <v>1.1224972160321824</v>
      </c>
      <c r="F7" s="22">
        <f>(C7-$B$14)/$B$16</f>
        <v>-0.27650734290360474</v>
      </c>
      <c r="G7" s="26" t="s">
        <v>38</v>
      </c>
      <c r="H7" s="26" t="s">
        <v>38</v>
      </c>
      <c r="I7" s="26" t="s">
        <v>38</v>
      </c>
      <c r="J7" s="26" t="s">
        <v>38</v>
      </c>
      <c r="K7" s="37">
        <f t="shared" si="11"/>
        <v>2.6264154759723728</v>
      </c>
      <c r="L7" s="37">
        <f t="shared" si="0"/>
        <v>1.8708286933869709</v>
      </c>
      <c r="M7" s="37">
        <f t="shared" si="1"/>
        <v>2.5026587803521649</v>
      </c>
      <c r="N7" s="37">
        <f t="shared" si="2"/>
        <v>2.2343740028173484</v>
      </c>
      <c r="O7" s="37">
        <f t="shared" si="3"/>
        <v>0.74833147735478822</v>
      </c>
      <c r="P7" s="37">
        <f t="shared" si="4"/>
        <v>2.5026587803521649</v>
      </c>
      <c r="Q7" s="37">
        <f t="shared" si="5"/>
        <v>2.1109924454243365</v>
      </c>
      <c r="R7" s="37">
        <f t="shared" si="6"/>
        <v>0.50272316688638075</v>
      </c>
      <c r="S7" s="37">
        <f t="shared" si="7"/>
        <v>2.5026587803521649</v>
      </c>
      <c r="T7" s="37">
        <f t="shared" si="8"/>
        <v>2.1109924454243365</v>
      </c>
      <c r="U7" s="37">
        <f t="shared" si="9"/>
        <v>0.24578430480320429</v>
      </c>
      <c r="V7" s="37">
        <f t="shared" si="10"/>
        <v>2.130921219266082</v>
      </c>
    </row>
    <row r="8" spans="1:22" x14ac:dyDescent="0.25">
      <c r="A8" s="17" t="s">
        <v>31</v>
      </c>
      <c r="B8" s="41">
        <v>6</v>
      </c>
      <c r="C8" s="41">
        <v>4</v>
      </c>
      <c r="E8" s="22">
        <f>(B8-$A$14)/$A$16</f>
        <v>0.74833147735478833</v>
      </c>
      <c r="F8" s="22">
        <f>(C8-$B$14)/$B$16</f>
        <v>-0.64518380010841103</v>
      </c>
      <c r="G8" s="26" t="s">
        <v>38</v>
      </c>
      <c r="H8" s="26" t="s">
        <v>38</v>
      </c>
      <c r="I8" s="26" t="s">
        <v>38</v>
      </c>
      <c r="J8" s="26" t="s">
        <v>38</v>
      </c>
      <c r="K8" s="37">
        <f t="shared" si="11"/>
        <v>2.6708058490828468</v>
      </c>
      <c r="L8" s="37">
        <f t="shared" si="0"/>
        <v>1.5414027150933294</v>
      </c>
      <c r="M8" s="37">
        <f t="shared" si="1"/>
        <v>2.0108926675455234</v>
      </c>
      <c r="N8" s="37">
        <f t="shared" si="2"/>
        <v>2.3176821364106193</v>
      </c>
      <c r="O8" s="37">
        <f t="shared" si="3"/>
        <v>0.52528309519447447</v>
      </c>
      <c r="P8" s="37">
        <f t="shared" si="4"/>
        <v>2.0108926675455234</v>
      </c>
      <c r="Q8" s="37">
        <f t="shared" si="5"/>
        <v>2.1250039659839888</v>
      </c>
      <c r="R8" s="37">
        <f t="shared" si="6"/>
        <v>0.20671376955653395</v>
      </c>
      <c r="S8" s="37">
        <f t="shared" si="7"/>
        <v>2.0108926675455234</v>
      </c>
      <c r="T8" s="37">
        <f t="shared" si="8"/>
        <v>2.1250039659839888</v>
      </c>
      <c r="U8" s="37">
        <f t="shared" si="9"/>
        <v>0.39383052334970015</v>
      </c>
      <c r="V8" s="37">
        <f t="shared" si="10"/>
        <v>1.693806536332964</v>
      </c>
    </row>
    <row r="9" spans="1:22" x14ac:dyDescent="0.25">
      <c r="A9" s="40" t="s">
        <v>32</v>
      </c>
      <c r="B9" s="40">
        <v>1</v>
      </c>
      <c r="C9" s="40">
        <v>2</v>
      </c>
      <c r="E9" s="22">
        <f>(B9-$A$14)/$A$16</f>
        <v>-1.1224972160321824</v>
      </c>
      <c r="F9" s="22">
        <f>(C9-$B$14)/$B$16</f>
        <v>-1.3825367145180236</v>
      </c>
      <c r="G9" s="23" t="s">
        <v>39</v>
      </c>
      <c r="H9" s="23" t="s">
        <v>39</v>
      </c>
      <c r="I9" s="23" t="s">
        <v>39</v>
      </c>
      <c r="J9" s="23" t="s">
        <v>39</v>
      </c>
      <c r="K9" s="37">
        <f t="shared" si="11"/>
        <v>2.9730504748849444</v>
      </c>
      <c r="L9" s="37">
        <f t="shared" si="0"/>
        <v>1.1676048008096689</v>
      </c>
      <c r="M9" s="37">
        <f t="shared" si="1"/>
        <v>0</v>
      </c>
      <c r="N9" s="37">
        <f t="shared" si="2"/>
        <v>2.8645472710292572</v>
      </c>
      <c r="O9" s="37">
        <f t="shared" si="3"/>
        <v>1.8609946187116679</v>
      </c>
      <c r="P9" s="37">
        <f t="shared" si="4"/>
        <v>0</v>
      </c>
      <c r="Q9" s="37">
        <f t="shared" si="5"/>
        <v>2.5357210685815441</v>
      </c>
      <c r="R9" s="37">
        <f t="shared" si="6"/>
        <v>2.0020650746433786</v>
      </c>
      <c r="S9" s="37">
        <f t="shared" si="7"/>
        <v>0</v>
      </c>
      <c r="T9" s="37">
        <f t="shared" si="8"/>
        <v>2.5357210685815441</v>
      </c>
      <c r="U9" s="37">
        <f t="shared" si="9"/>
        <v>2.4041675430329374</v>
      </c>
      <c r="V9" s="37">
        <f t="shared" si="10"/>
        <v>0.58380240040483444</v>
      </c>
    </row>
    <row r="10" spans="1:22" x14ac:dyDescent="0.25">
      <c r="A10" s="17" t="s">
        <v>33</v>
      </c>
      <c r="B10" s="41">
        <v>4</v>
      </c>
      <c r="C10" s="41">
        <v>9</v>
      </c>
      <c r="E10" s="37">
        <f>(B10-$A$14)/$A$16</f>
        <v>0</v>
      </c>
      <c r="F10" s="37">
        <f>(C10-$B$14)/$B$16</f>
        <v>1.1981984859156205</v>
      </c>
      <c r="G10" s="24" t="s">
        <v>37</v>
      </c>
      <c r="H10" s="24" t="s">
        <v>37</v>
      </c>
      <c r="I10" s="24" t="s">
        <v>37</v>
      </c>
      <c r="J10" s="24" t="s">
        <v>37</v>
      </c>
      <c r="K10" s="37">
        <f t="shared" si="11"/>
        <v>0.83421959345072172</v>
      </c>
      <c r="L10" s="37">
        <f t="shared" si="0"/>
        <v>1.653710156452272</v>
      </c>
      <c r="M10" s="37">
        <f t="shared" si="1"/>
        <v>2.8142839541804023</v>
      </c>
      <c r="N10" s="37">
        <f t="shared" si="2"/>
        <v>0.41710979672536086</v>
      </c>
      <c r="O10" s="37">
        <f t="shared" si="3"/>
        <v>1.5214326411489267</v>
      </c>
      <c r="P10" s="37">
        <f t="shared" si="4"/>
        <v>2.8142839541804023</v>
      </c>
      <c r="Q10" s="37">
        <f t="shared" si="5"/>
        <v>0.51380090503110976</v>
      </c>
      <c r="R10" s="37">
        <f t="shared" si="6"/>
        <v>1.7835854856064566</v>
      </c>
      <c r="S10" s="37">
        <f t="shared" si="7"/>
        <v>2.8142839541804023</v>
      </c>
      <c r="T10" s="37">
        <f t="shared" si="8"/>
        <v>0.51380090503110976</v>
      </c>
      <c r="U10" s="37">
        <f t="shared" si="9"/>
        <v>2.0542848633751176</v>
      </c>
      <c r="V10" s="37">
        <f t="shared" si="10"/>
        <v>2.2330809401893372</v>
      </c>
    </row>
    <row r="11" spans="1:22" x14ac:dyDescent="0.25">
      <c r="A11" s="33"/>
      <c r="B11" s="19"/>
      <c r="C11" s="19"/>
      <c r="E11" s="20"/>
      <c r="F11" s="20"/>
      <c r="G11" s="34"/>
      <c r="H11" s="34"/>
      <c r="I11" s="34"/>
      <c r="J11" s="34"/>
      <c r="K11" s="20"/>
      <c r="L11" s="20"/>
      <c r="M11" s="20"/>
    </row>
    <row r="12" spans="1:22" x14ac:dyDescent="0.25">
      <c r="A12" s="15" t="s">
        <v>47</v>
      </c>
      <c r="B12" s="15"/>
      <c r="D12" s="17" t="s">
        <v>25</v>
      </c>
      <c r="E12" s="18" t="s">
        <v>40</v>
      </c>
      <c r="F12" s="15"/>
    </row>
    <row r="13" spans="1:22" x14ac:dyDescent="0.25">
      <c r="A13" s="35" t="s">
        <v>2</v>
      </c>
      <c r="B13" s="36" t="s">
        <v>3</v>
      </c>
      <c r="C13" s="30" t="s">
        <v>35</v>
      </c>
      <c r="D13" s="17" t="s">
        <v>37</v>
      </c>
      <c r="E13" s="48">
        <v>-0.74833147735478833</v>
      </c>
      <c r="F13" s="24">
        <v>1.5668749431204267</v>
      </c>
      <c r="G13" s="30" t="s">
        <v>48</v>
      </c>
      <c r="H13" s="17" t="s">
        <v>0</v>
      </c>
      <c r="I13" s="17" t="s">
        <v>1</v>
      </c>
      <c r="J13" s="17" t="s">
        <v>0</v>
      </c>
      <c r="K13" s="17" t="s">
        <v>1</v>
      </c>
    </row>
    <row r="14" spans="1:22" x14ac:dyDescent="0.25">
      <c r="A14" s="37">
        <f>AVERAGE(B3:B10)</f>
        <v>4</v>
      </c>
      <c r="B14" s="38">
        <f>AVERAGE(C3:C10)</f>
        <v>5.75</v>
      </c>
      <c r="C14" s="27"/>
      <c r="D14" s="17" t="s">
        <v>38</v>
      </c>
      <c r="E14" s="28">
        <v>-0.74833147735478833</v>
      </c>
      <c r="F14" s="26">
        <v>-0.27650734290360474</v>
      </c>
      <c r="G14" s="30"/>
      <c r="H14" s="24">
        <v>-0.74833147735478833</v>
      </c>
      <c r="I14" s="24">
        <v>1.5668749431204267</v>
      </c>
      <c r="J14" s="24">
        <v>-0.74833147735478833</v>
      </c>
      <c r="K14" s="24">
        <v>1.5668749431204267</v>
      </c>
    </row>
    <row r="15" spans="1:22" x14ac:dyDescent="0.25">
      <c r="A15" s="35" t="s">
        <v>4</v>
      </c>
      <c r="B15" s="36" t="s">
        <v>5</v>
      </c>
      <c r="C15" s="27"/>
      <c r="D15" s="17" t="s">
        <v>39</v>
      </c>
      <c r="E15" s="29">
        <v>-1.1224972160321824</v>
      </c>
      <c r="F15" s="25">
        <v>-1.3825367145180236</v>
      </c>
      <c r="G15" s="30"/>
      <c r="H15" s="23">
        <v>-0.74833147735478833</v>
      </c>
      <c r="I15" s="23">
        <v>-0.27650734290360474</v>
      </c>
      <c r="J15" s="23">
        <v>-0.74833147735478833</v>
      </c>
      <c r="K15" s="23">
        <v>-0.27650734290360474</v>
      </c>
    </row>
    <row r="16" spans="1:22" ht="15" customHeight="1" x14ac:dyDescent="0.25">
      <c r="A16" s="37">
        <f>_xlfn.STDEV.S(B3:B10)</f>
        <v>2.6726124191242437</v>
      </c>
      <c r="B16" s="38">
        <f>_xlfn.STDEV.S(C3:C10)</f>
        <v>2.712405363721075</v>
      </c>
      <c r="C16" s="30" t="s">
        <v>36</v>
      </c>
      <c r="D16" s="17" t="s">
        <v>37</v>
      </c>
      <c r="E16" s="48">
        <f>AVERAGE(E3,E10)</f>
        <v>-0.37416573867739417</v>
      </c>
      <c r="F16" s="24">
        <f>AVERAGE(F3,F10)</f>
        <v>1.3825367145180236</v>
      </c>
      <c r="H16" s="26">
        <v>1.4966629547095767</v>
      </c>
      <c r="I16" s="26">
        <v>-0.64518380010841103</v>
      </c>
      <c r="J16" s="26">
        <v>1.4966629547095767</v>
      </c>
      <c r="K16" s="26">
        <v>-0.64518380010841103</v>
      </c>
    </row>
    <row r="17" spans="2:11" x14ac:dyDescent="0.25">
      <c r="B17" s="39"/>
      <c r="C17" s="27"/>
      <c r="D17" s="17" t="s">
        <v>38</v>
      </c>
      <c r="E17" s="28">
        <f>AVERAGE(E4:E8)</f>
        <v>0.37416573867739417</v>
      </c>
      <c r="F17" s="26">
        <f>AVERAGE(F4:F8)</f>
        <v>-0.27650734290360479</v>
      </c>
      <c r="H17" s="24">
        <v>-0.74833147735478833</v>
      </c>
      <c r="I17" s="24">
        <v>0.46084557150600791</v>
      </c>
      <c r="J17" s="24">
        <v>-0.74833147735478833</v>
      </c>
      <c r="K17" s="24">
        <v>0.46084557150600791</v>
      </c>
    </row>
    <row r="18" spans="2:11" x14ac:dyDescent="0.25">
      <c r="C18" s="27"/>
      <c r="D18" s="17" t="s">
        <v>39</v>
      </c>
      <c r="E18" s="29">
        <v>-1.1224972160321824</v>
      </c>
      <c r="F18" s="25">
        <v>-1.3825367145180236</v>
      </c>
      <c r="H18" s="26">
        <v>1.1224972160321824</v>
      </c>
      <c r="I18" s="26">
        <v>-0.27650734290360474</v>
      </c>
      <c r="J18" s="26">
        <v>1.1224972160321824</v>
      </c>
      <c r="K18" s="26">
        <v>-0.27650734290360474</v>
      </c>
    </row>
    <row r="19" spans="2:11" x14ac:dyDescent="0.25">
      <c r="C19" s="30" t="s">
        <v>45</v>
      </c>
      <c r="D19" s="17" t="s">
        <v>37</v>
      </c>
      <c r="E19" s="48">
        <f>AVERAGE(E3,E6,E10)</f>
        <v>-0.49888765156985887</v>
      </c>
      <c r="F19" s="24">
        <f>AVERAGE(F3,F6,F10)</f>
        <v>1.0753063335140185</v>
      </c>
      <c r="H19" s="26">
        <v>0.74833147735478833</v>
      </c>
      <c r="I19" s="26">
        <v>-0.64518380010841103</v>
      </c>
      <c r="J19" s="26">
        <v>0.74833147735478833</v>
      </c>
      <c r="K19" s="26">
        <v>-0.64518380010841103</v>
      </c>
    </row>
    <row r="20" spans="2:11" x14ac:dyDescent="0.25">
      <c r="C20" s="27"/>
      <c r="D20" s="17" t="s">
        <v>38</v>
      </c>
      <c r="E20" s="28">
        <f>AVERAGE(E4:E5,E7:E8)</f>
        <v>0.65479004268543983</v>
      </c>
      <c r="F20" s="26">
        <f>AVERAGE(F4:F5,F7:F8)</f>
        <v>-0.46084557150600791</v>
      </c>
      <c r="H20" s="23">
        <v>-1.1224972160321824</v>
      </c>
      <c r="I20" s="23">
        <v>-1.3825367145180236</v>
      </c>
      <c r="J20" s="23">
        <v>-1.1224972160321824</v>
      </c>
      <c r="K20" s="23">
        <v>-1.3825367145180236</v>
      </c>
    </row>
    <row r="21" spans="2:11" ht="15.75" thickBot="1" x14ac:dyDescent="0.3">
      <c r="C21" s="27"/>
      <c r="D21" s="17" t="s">
        <v>39</v>
      </c>
      <c r="E21" s="29">
        <f>AVERAGE(E9)</f>
        <v>-1.1224972160321824</v>
      </c>
      <c r="F21" s="25">
        <f>AVERAGE(F9)</f>
        <v>-1.3825367145180236</v>
      </c>
      <c r="H21" s="53">
        <v>0</v>
      </c>
      <c r="I21" s="53">
        <v>1.1981984859156205</v>
      </c>
      <c r="J21" s="53">
        <v>0</v>
      </c>
      <c r="K21" s="53">
        <v>1.1981984859156205</v>
      </c>
    </row>
    <row r="22" spans="2:11" x14ac:dyDescent="0.25">
      <c r="C22" s="30" t="s">
        <v>46</v>
      </c>
      <c r="D22" s="17" t="s">
        <v>37</v>
      </c>
      <c r="E22" s="48">
        <f>AVERAGE(E3,E6,E10)</f>
        <v>-0.49888765156985887</v>
      </c>
      <c r="F22" s="24">
        <f>AVERAGE(F3,F6,F10)</f>
        <v>1.0753063335140185</v>
      </c>
      <c r="J22" s="54">
        <v>-0.49888765156985887</v>
      </c>
      <c r="K22" s="55">
        <v>1.0753063335140185</v>
      </c>
    </row>
    <row r="23" spans="2:11" x14ac:dyDescent="0.25">
      <c r="C23" s="27"/>
      <c r="D23" s="17" t="s">
        <v>38</v>
      </c>
      <c r="E23" s="28">
        <f>AVERAGE(E5,E7,E8)</f>
        <v>1.1224972160321827</v>
      </c>
      <c r="F23" s="26">
        <f>AVERAGE(F5,F7:F8)</f>
        <v>-0.52229164770680903</v>
      </c>
      <c r="H23" s="15" t="s">
        <v>40</v>
      </c>
      <c r="I23" s="15"/>
      <c r="J23" s="58">
        <v>1.1224972160321827</v>
      </c>
      <c r="K23" s="56">
        <v>-0.52229164770680903</v>
      </c>
    </row>
    <row r="24" spans="2:11" ht="15.75" thickBot="1" x14ac:dyDescent="0.3">
      <c r="C24" s="27"/>
      <c r="D24" s="17" t="s">
        <v>39</v>
      </c>
      <c r="E24" s="32">
        <f>AVERAGE(E4,E9)</f>
        <v>-0.93541434669348544</v>
      </c>
      <c r="F24" s="31">
        <f>AVERAGE(F4,F9)</f>
        <v>-0.82952202871081415</v>
      </c>
      <c r="H24" s="50">
        <v>-0.49888765156985887</v>
      </c>
      <c r="I24" s="50">
        <v>1.0753063335140185</v>
      </c>
      <c r="J24" s="59">
        <v>-0.93541434669348544</v>
      </c>
      <c r="K24" s="57">
        <v>-0.82952202871081415</v>
      </c>
    </row>
    <row r="25" spans="2:11" x14ac:dyDescent="0.25">
      <c r="H25" s="52">
        <v>1.1224972160321827</v>
      </c>
      <c r="I25" s="52">
        <v>-0.52229164770680903</v>
      </c>
    </row>
    <row r="26" spans="2:11" x14ac:dyDescent="0.25">
      <c r="H26" s="51">
        <v>-0.93541434669348544</v>
      </c>
      <c r="I26" s="51">
        <v>-0.82952202871081415</v>
      </c>
    </row>
  </sheetData>
  <mergeCells count="13">
    <mergeCell ref="Q1:S1"/>
    <mergeCell ref="T1:V1"/>
    <mergeCell ref="C19:C21"/>
    <mergeCell ref="C22:C24"/>
    <mergeCell ref="A12:B12"/>
    <mergeCell ref="G13:G15"/>
    <mergeCell ref="H23:I23"/>
    <mergeCell ref="E1:F1"/>
    <mergeCell ref="K1:M1"/>
    <mergeCell ref="N1:P1"/>
    <mergeCell ref="C13:C15"/>
    <mergeCell ref="C16:C18"/>
    <mergeCell ref="E12:F1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punt1</vt:lpstr>
      <vt:lpstr>punto2</vt:lpstr>
      <vt:lpstr>punt3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FamiliaNatelloMedina</dc:creator>
  <cp:lastModifiedBy>FamiliaNatelloMedina</cp:lastModifiedBy>
  <cp:lastPrinted>2020-11-13T03:51:27Z</cp:lastPrinted>
  <dcterms:created xsi:type="dcterms:W3CDTF">2020-11-12T22:52:04Z</dcterms:created>
  <dcterms:modified xsi:type="dcterms:W3CDTF">2020-11-15T22:14:34Z</dcterms:modified>
</cp:coreProperties>
</file>