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as/Desktop/Classwork_Bootcamp/"/>
    </mc:Choice>
  </mc:AlternateContent>
  <xr:revisionPtr revIDLastSave="0" documentId="13_ncr:1_{C9C81EBF-CFFD-C041-96AB-8CA0D1AA4CCD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date" sheetId="6" r:id="rId4"/>
    <sheet name="Edinburg Research" sheetId="7" r:id="rId5"/>
    <sheet name="Theatre Outcomes by Launch Date" sheetId="12" r:id="rId6"/>
    <sheet name="Outcomes Based On Goals" sheetId="13" r:id="rId7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<sst xmlns="http://schemas.openxmlformats.org/spreadsheetml/2006/main" count="33035" uniqueCount="8402">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</sst>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2" fillId="0" borderId="0" xfId="0" applyNumberFormat="1" applyFont="1"/>
    <xf numFmtId="0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2-5B4E-A5DB-60A2FC8A36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82-5B4E-A5DB-60A2FC8A36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82-5B4E-A5DB-60A2FC8A36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82-5B4E-A5DB-60A2FC8A3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222991"/>
        <c:axId val="1497477663"/>
      </c:barChart>
      <c:catAx>
        <c:axId val="149822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7477663"/>
        <c:crosses val="autoZero"/>
        <c:auto val="1"/>
        <c:lblAlgn val="ctr"/>
        <c:lblOffset val="100"/>
        <c:noMultiLvlLbl val="0"/>
      </c:catAx>
      <c:valAx>
        <c:axId val="14974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822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2-AF4E-8439-E8DC8292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72-AF4E-8439-E8DC8292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72-AF4E-8439-E8DC829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2107183"/>
        <c:axId val="1459069391"/>
      </c:barChart>
      <c:catAx>
        <c:axId val="15221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59069391"/>
        <c:crosses val="autoZero"/>
        <c:auto val="1"/>
        <c:lblAlgn val="ctr"/>
        <c:lblOffset val="100"/>
        <c:noMultiLvlLbl val="0"/>
      </c:catAx>
      <c:valAx>
        <c:axId val="14590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21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B-1F4B-899A-CAE2EBCBDCCB}"/>
            </c:ext>
          </c:extLst>
        </c:ser>
        <c:ser>
          <c:idx val="1"/>
          <c:order val="1"/>
          <c:tx>
            <c:strRef>
              <c:f>'Outcomes Based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CB-1F4B-899A-CAE2EBCBDCCB}"/>
            </c:ext>
          </c:extLst>
        </c:ser>
        <c:ser>
          <c:idx val="2"/>
          <c:order val="2"/>
          <c:tx>
            <c:strRef>
              <c:f>'Outcomes Based on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B-1F4B-899A-CAE2EBCBDCCB}"/>
            </c:ext>
          </c:extLst>
        </c:ser>
        <c:ser>
          <c:idx val="3"/>
          <c:order val="3"/>
          <c:tx>
            <c:strRef>
              <c:f>'Outcomes Based on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CB-1F4B-899A-CAE2EBCB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29423"/>
        <c:axId val="1062131071"/>
      </c:lineChart>
      <c:catAx>
        <c:axId val="10621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31071"/>
        <c:crosses val="autoZero"/>
        <c:auto val="1"/>
        <c:lblAlgn val="ctr"/>
        <c:lblOffset val="100"/>
        <c:noMultiLvlLbl val="0"/>
      </c:catAx>
      <c:valAx>
        <c:axId val="106213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6-E84B-BCA7-6FE36CE87EB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6-E84B-BCA7-6FE36CE87EB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66-E84B-BCA7-6FE36CE8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456511"/>
        <c:axId val="947458159"/>
      </c:lineChart>
      <c:catAx>
        <c:axId val="94745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47458159"/>
        <c:crosses val="autoZero"/>
        <c:auto val="1"/>
        <c:lblAlgn val="ctr"/>
        <c:lblOffset val="100"/>
        <c:noMultiLvlLbl val="0"/>
      </c:catAx>
      <c:valAx>
        <c:axId val="9474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474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9-A041-A8E3-40335AAC81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9-A041-A8E3-40335AAC810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9-A041-A8E3-40335AAC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110351"/>
        <c:axId val="477701231"/>
      </c:lineChart>
      <c:catAx>
        <c:axId val="9271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477701231"/>
        <c:crosses val="autoZero"/>
        <c:auto val="1"/>
        <c:lblAlgn val="ctr"/>
        <c:lblOffset val="100"/>
        <c:noMultiLvlLbl val="0"/>
      </c:catAx>
      <c:valAx>
        <c:axId val="47770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271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82550</xdr:rowOff>
    </xdr:from>
    <xdr:to>
      <xdr:col>12</xdr:col>
      <xdr:colOff>400050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A48B7-A1EB-234C-BFE9-EF0D561B0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44450</xdr:rowOff>
    </xdr:from>
    <xdr:to>
      <xdr:col>11</xdr:col>
      <xdr:colOff>692150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DC113-98C6-084C-940D-9494910FE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4</xdr:row>
      <xdr:rowOff>82550</xdr:rowOff>
    </xdr:from>
    <xdr:to>
      <xdr:col>13</xdr:col>
      <xdr:colOff>171450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9A69A-CD3B-0D46-BF23-E24B95A67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25400</xdr:rowOff>
    </xdr:from>
    <xdr:to>
      <xdr:col>12</xdr:col>
      <xdr:colOff>31750</xdr:colOff>
      <xdr:row>17</xdr:row>
      <xdr:rowOff>101600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158B0BBA-4725-7C4E-99FF-2019DC1C2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6</xdr:row>
      <xdr:rowOff>76200</xdr:rowOff>
    </xdr:from>
    <xdr:to>
      <xdr:col>15</xdr:col>
      <xdr:colOff>203200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E1B92-FF0B-844E-81CD-21A346B85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12507523151" createdVersion="7" refreshedVersion="7" minRefreshableVersion="3" recordCount="4114" xr:uid="{DFC5E21D-5D9C-1347-9A21-D2ED7903A2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36470254631" createdVersion="7" refreshedVersion="7" minRefreshableVersion="3" recordCount="4114" xr:uid="{84BED809-68AE-AB40-83F4-C9272925EB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6.94986886574" createdVersion="7" refreshedVersion="7" minRefreshableVersion="3" recordCount="4114" xr:uid="{9ADE539C-B168-0E49-894B-258F1A3A995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8F23-44AC-5344-A2D3-76E143CE35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DCF37-A301-DF40-A31D-75E4154D14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36033-577E-9B4E-BA5F-48B0103A078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0B6C2-A0BB-2A48-9832-684D3ECF82F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AC3887" sqref="AC388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3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33203125" bestFit="1" customWidth="1"/>
    <col min="17" max="17" width="41.1640625" customWidth="1"/>
    <col min="18" max="18" width="15" bestFit="1" customWidth="1"/>
    <col min="19" max="19" width="31.1640625" style="15" bestFit="1" customWidth="1"/>
    <col min="20" max="20" width="26.832031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8363</v>
      </c>
      <c r="R1" t="s">
        <v>8364</v>
      </c>
      <c r="S1" s="15" t="s">
        <v>8365</v>
      </c>
      <c r="T1" s="15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 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12E3-3999-764E-834D-6289E5F60074}">
  <dimension ref="A1:F6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7011-F02A-EF4B-9E5C-32C5EFA3A72A}">
  <dimension ref="A1:E7"/>
  <sheetViews>
    <sheetView workbookViewId="0">
      <selection activeCell="M14" sqref="M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FF3A-01A2-0046-904D-E7BB08434A83}">
  <dimension ref="A1:F18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2586-E0DB-8C4E-A48A-18C8517E79DE}">
  <dimension ref="A1:E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29.6640625" customWidth="1"/>
    <col min="5" max="5" width="14.5" bestFit="1" customWidth="1"/>
  </cols>
  <sheetData>
    <row r="1" spans="1:5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</row>
    <row r="2" spans="1:5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C6F0-A3F7-8C4B-B103-96F16149D040}">
  <dimension ref="A1:E18"/>
  <sheetViews>
    <sheetView tabSelected="1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8363</v>
      </c>
      <c r="B1" t="s">
        <v>8315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B157-03E6-1B40-A473-3E82C1544FB2}">
  <dimension ref="A1:H13"/>
  <sheetViews>
    <sheetView workbookViewId="0">
      <selection activeCell="D7" sqref="D7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8401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COUNTIFS(Kickstarter!D:D,"&lt; 1000",Kickstarter!F:F,"successful", Kickstarter!R:R, "plays")</f>
        <v>141</v>
      </c>
      <c r="C2">
        <f>COUNTIFS(Kickstarter!D:D,"&lt; 1000",Kickstarter!F:F,"failed", Kickstarter!R:R, "plays")</f>
        <v>45</v>
      </c>
      <c r="D2">
        <f>COUNTIFS(Kickstarter!D:D,"&lt; 1000",Kickstarter!F:F,"canceled", Kickstarter!R:R, 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">
      <c r="A3" t="s">
        <v>8390</v>
      </c>
      <c r="B3">
        <f>COUNTIFS(Kickstarter!D:D,"&gt;= 1000",Kickstarter!F:F,"successful", Kickstarter!D:D,"&lt;= 4999", Kickstarter!R:R, "plays")</f>
        <v>388</v>
      </c>
      <c r="C3">
        <f>COUNTIFS(Kickstarter!D:D,"&gt;= 1000",Kickstarter!F:F,"failed", Kickstarter!D:D,"&lt;= 4999", Kickstarter!R:R, "plays")</f>
        <v>146</v>
      </c>
      <c r="D3">
        <f>COUNTIFS(Kickstarter!D:D,"&gt;= 1000",Kickstarter!F:F,"canceled", Kickstarter!D:D,"&lt;= 4999", Kickstarter!R:R, "plays")</f>
        <v>0</v>
      </c>
      <c r="E3">
        <f t="shared" ref="E3:E13" si="0">SUM(B3:D3)</f>
        <v>534</v>
      </c>
      <c r="F3">
        <f t="shared" ref="F3:F13" si="1">B3/E3</f>
        <v>0.72659176029962547</v>
      </c>
      <c r="G3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8391</v>
      </c>
      <c r="B4">
        <f>COUNTIFS(Kickstarter!D:D,"&gt;= 5000",Kickstarter!F:F,"successful", Kickstarter!D:D,"&lt;= 9999", Kickstarter!R:R, "plays")</f>
        <v>93</v>
      </c>
      <c r="C4">
        <f>COUNTIFS(Kickstarter!D:D,"&gt;= 5000",Kickstarter!F:F,"failed", Kickstarter!D:D,"&lt;= 9999", Kickstarter!R:R, "plays")</f>
        <v>76</v>
      </c>
      <c r="D4">
        <f>COUNTIFS(Kickstarter!D:D,"&gt;= 5000",Kickstarter!F:F,"canceled", Kickstarter!D:D,"&lt;= 9999", Kickstarter!R:R,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8392</v>
      </c>
      <c r="B5">
        <f>COUNTIFS(Kickstarter!D:D,"&gt;= 10000",Kickstarter!F:F,"successful", Kickstarter!D:D,"&lt;= 14999", Kickstarter!R:R, "plays")</f>
        <v>39</v>
      </c>
      <c r="C5">
        <f>COUNTIFS(Kickstarter!D:D,"&gt;= 10000",Kickstarter!F:F,"failed", Kickstarter!D:D,"&lt;= 14999", Kickstarter!R:R, "plays")</f>
        <v>33</v>
      </c>
      <c r="D5">
        <f>COUNTIFS(Kickstarter!D:D,"&gt;= 10000",Kickstarter!F:F,"canceled", Kickstarter!D:D,"&lt;= 14999", Kickstarter!R:R,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8393</v>
      </c>
      <c r="B6">
        <f>COUNTIFS(Kickstarter!D:D,"&gt;= 15000",Kickstarter!F:F,"successful", Kickstarter!D:D,"&lt;= 19999", Kickstarter!R:R, "plays")</f>
        <v>12</v>
      </c>
      <c r="C6">
        <f>COUNTIFS(Kickstarter!D:D,"&gt;= 15000",Kickstarter!F:F,"failed", Kickstarter!D:D,"&lt;= 19999", Kickstarter!R:R, "plays")</f>
        <v>12</v>
      </c>
      <c r="D6">
        <f>COUNTIFS(Kickstarter!D:D,"&gt;= 15000",Kickstarter!F:F,"canceled", Kickstarter!D:D,"&lt;= 19999", Kickstarter!R:R,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8394</v>
      </c>
      <c r="B7">
        <f>COUNTIFS(Kickstarter!D:D,"&gt;= 20000",Kickstarter!F:F,"successful", Kickstarter!D:D,"&lt;= 24999", Kickstarter!R:R, "plays")</f>
        <v>9</v>
      </c>
      <c r="C7">
        <f>COUNTIFS(Kickstarter!D:D,"&gt;= 20000",Kickstarter!F:F,"failed", Kickstarter!D:D,"&lt;= 24999", Kickstarter!R:R, "plays")</f>
        <v>11</v>
      </c>
      <c r="D7">
        <f>COUNTIFS(Kickstarter!D:D,"&gt;= 20000",Kickstarter!F:F,"canceled", Kickstarter!D:D,"&lt;= 24999", Kickstarter!R:R,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8395</v>
      </c>
      <c r="B8">
        <f>COUNTIFS(Kickstarter!D:D,"&gt;= 25000",Kickstarter!F:F,"successful", Kickstarter!D:D,"&lt;= 29999", Kickstarter!R:R, "plays")</f>
        <v>1</v>
      </c>
      <c r="C8">
        <f>COUNTIFS(Kickstarter!D:D,"&gt;= 25000",Kickstarter!F:F,"failed", Kickstarter!D:D,"&lt;= 29999", Kickstarter!R:R, "plays")</f>
        <v>4</v>
      </c>
      <c r="D8">
        <f>COUNTIFS(Kickstarter!D:D,"&gt;= 25000",Kickstarter!F:F,"canceled", Kickstarter!D:D,"&lt;= 29999", Kickstarter!R:R,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8396</v>
      </c>
      <c r="B9">
        <f>COUNTIFS(Kickstarter!D:D,"&gt;= 30000",Kickstarter!F:F,"successful", Kickstarter!D:D,"&lt;= 34999", Kickstarter!R:R, "plays")</f>
        <v>3</v>
      </c>
      <c r="C9">
        <f>COUNTIFS(Kickstarter!D:D,"&gt;= 30000",Kickstarter!F:F,"failed", Kickstarter!D:D,"&lt;= 34999", Kickstarter!R:R, "plays")</f>
        <v>8</v>
      </c>
      <c r="D9">
        <f>COUNTIFS(Kickstarter!D:D,"&gt;= 30000",Kickstarter!F:F,"canceled", Kickstarter!D:D,"&lt;= 34999", Kickstarter!R:R,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8397</v>
      </c>
      <c r="B10">
        <f>COUNTIFS(Kickstarter!D:D,"&gt;= 35000",Kickstarter!F:F,"successful", Kickstarter!D:D,"&lt;= 39999", Kickstarter!R:R, "plays")</f>
        <v>4</v>
      </c>
      <c r="C10">
        <f>COUNTIFS(Kickstarter!D:D,"&gt;= 35000",Kickstarter!F:F,"failed", Kickstarter!D:D,"&lt;= 39999", Kickstarter!R:R, "plays")</f>
        <v>2</v>
      </c>
      <c r="D10">
        <f>COUNTIFS(Kickstarter!D:D,"&gt;= 35000",Kickstarter!F:F,"canceled", Kickstarter!D:D,"&lt;= 39999", Kickstarter!R:R,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8398</v>
      </c>
      <c r="B11">
        <f>COUNTIFS(Kickstarter!D:D,"&gt;= 40000",Kickstarter!F:F,"successful", Kickstarter!D:D,"&lt;= 44999", Kickstarter!R:R, "plays")</f>
        <v>2</v>
      </c>
      <c r="C11">
        <f>COUNTIFS(Kickstarter!D:D,"&gt;= 40000",Kickstarter!F:F,"failed", Kickstarter!D:D,"&lt;= 44999", Kickstarter!R:R, "plays")</f>
        <v>1</v>
      </c>
      <c r="D11">
        <f>COUNTIFS(Kickstarter!D:D,"&gt;= 40000",Kickstarter!F:F,"canceled", Kickstarter!D:D,"&lt;= 44999", Kickstarter!R:R,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8399</v>
      </c>
      <c r="B12">
        <f>COUNTIFS(Kickstarter!D:D,"&gt;= 45000",Kickstarter!F:F,"successful", Kickstarter!D:D,"&lt;= 49999", Kickstarter!R:R, "plays")</f>
        <v>0</v>
      </c>
      <c r="C12">
        <f>COUNTIFS(Kickstarter!D:D,"&gt;= 45000",Kickstarter!F:F,"failed", Kickstarter!D:D,"&lt;= 49999", Kickstarter!R:R, "plays")</f>
        <v>1</v>
      </c>
      <c r="D12">
        <f>COUNTIFS(Kickstarter!D:D,"&gt;= 45000",Kickstarter!F:F,"canceled", Kickstarter!D:D,"&lt;= 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8400</v>
      </c>
      <c r="B13">
        <f>COUNTIFS(Kickstarter!D:D,"&gt;50000",Kickstarter!F:F,"successful", Kickstarter!R:R, "plays")</f>
        <v>2</v>
      </c>
      <c r="C13">
        <f>COUNTIFS(Kickstarter!D:D,"&gt;50000",Kickstarter!F:F,"failed", Kickstarter!R:R, "plays")</f>
        <v>10</v>
      </c>
      <c r="D13">
        <f>COUNTIFS(Kickstarter!D:D,"&gt;50000",Kickstarter!F:F,"canceled", Kickstarter!R:R, "plays")</f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Launchdate</vt:lpstr>
      <vt:lpstr>Edinburg Research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Currea</cp:lastModifiedBy>
  <dcterms:created xsi:type="dcterms:W3CDTF">2017-04-20T15:17:24Z</dcterms:created>
  <dcterms:modified xsi:type="dcterms:W3CDTF">2021-12-27T06:01:20Z</dcterms:modified>
</cp:coreProperties>
</file>