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Sheet1!$D$16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0.01</definedName>
  </definedNames>
  <calcPr calcId="125725"/>
</workbook>
</file>

<file path=xl/calcChain.xml><?xml version="1.0" encoding="utf-8"?>
<calcChain xmlns="http://schemas.openxmlformats.org/spreadsheetml/2006/main">
  <c r="C60" i="1"/>
  <c r="C20"/>
  <c r="A18"/>
  <c r="C16"/>
  <c r="D16" s="1"/>
  <c r="D12"/>
  <c r="C12"/>
  <c r="B12"/>
  <c r="A12"/>
  <c r="I9"/>
  <c r="I10"/>
  <c r="I8"/>
  <c r="H9"/>
  <c r="H10"/>
  <c r="H11"/>
  <c r="H8"/>
  <c r="G9"/>
  <c r="G10"/>
  <c r="G11"/>
  <c r="G8"/>
  <c r="B6"/>
  <c r="A6"/>
  <c r="G5"/>
  <c r="B4"/>
  <c r="B2"/>
  <c r="A4"/>
  <c r="A2"/>
</calcChain>
</file>

<file path=xl/sharedStrings.xml><?xml version="1.0" encoding="utf-8"?>
<sst xmlns="http://schemas.openxmlformats.org/spreadsheetml/2006/main" count="38" uniqueCount="29">
  <si>
    <t>Q1</t>
  </si>
  <si>
    <t>Q2</t>
  </si>
  <si>
    <t>Q3</t>
  </si>
  <si>
    <t>Q4</t>
  </si>
  <si>
    <t>VPACX</t>
  </si>
  <si>
    <t>VBLTX</t>
  </si>
  <si>
    <t>VEIEX</t>
  </si>
  <si>
    <t>T-Bills</t>
  </si>
  <si>
    <t>Mean</t>
  </si>
  <si>
    <t>S.D.</t>
  </si>
  <si>
    <t>Q5</t>
  </si>
  <si>
    <t>Q6</t>
  </si>
  <si>
    <t>MonthlyCC</t>
  </si>
  <si>
    <t>Annualized</t>
  </si>
  <si>
    <t>SharpeRatio</t>
  </si>
  <si>
    <t>Q10</t>
  </si>
  <si>
    <t>A</t>
  </si>
  <si>
    <t>B</t>
  </si>
  <si>
    <t>C</t>
  </si>
  <si>
    <t>D</t>
  </si>
  <si>
    <t>Q11</t>
  </si>
  <si>
    <t>E(R)</t>
  </si>
  <si>
    <t>w</t>
  </si>
  <si>
    <t>ExcelSolver</t>
  </si>
  <si>
    <t>Q12</t>
  </si>
  <si>
    <t>S.D</t>
  </si>
  <si>
    <t>Q14</t>
  </si>
  <si>
    <t>Q33</t>
  </si>
  <si>
    <t>\beta</t>
  </si>
</sst>
</file>

<file path=xl/styles.xml><?xml version="1.0" encoding="utf-8"?>
<styleSheet xmlns="http://schemas.openxmlformats.org/spreadsheetml/2006/main">
  <numFmts count="2">
    <numFmt numFmtId="169" formatCode="0.000"/>
    <numFmt numFmtId="181" formatCode="0.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169" fontId="0" fillId="0" borderId="0" xfId="0" applyNumberFormat="1"/>
    <xf numFmtId="0" fontId="2" fillId="2" borderId="0" xfId="2"/>
    <xf numFmtId="9" fontId="2" fillId="2" borderId="0" xfId="1" applyFont="1" applyFill="1"/>
    <xf numFmtId="181" fontId="3" fillId="3" borderId="0" xfId="3" applyNumberFormat="1"/>
    <xf numFmtId="9" fontId="0" fillId="0" borderId="0" xfId="0" applyNumberFormat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20</xdr:col>
      <xdr:colOff>314004</xdr:colOff>
      <xdr:row>24</xdr:row>
      <xdr:rowOff>19049</xdr:rowOff>
    </xdr:to>
    <xdr:pic>
      <xdr:nvPicPr>
        <xdr:cNvPr id="1025" name="Picture 1" descr="some_tex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86400" y="190500"/>
          <a:ext cx="6410004" cy="4400549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0</xdr:colOff>
      <xdr:row>25</xdr:row>
      <xdr:rowOff>1</xdr:rowOff>
    </xdr:from>
    <xdr:to>
      <xdr:col>19</xdr:col>
      <xdr:colOff>243019</xdr:colOff>
      <xdr:row>39</xdr:row>
      <xdr:rowOff>19051</xdr:rowOff>
    </xdr:to>
    <xdr:pic>
      <xdr:nvPicPr>
        <xdr:cNvPr id="1026" name="Picture 2" descr="some_tex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86400" y="4762501"/>
          <a:ext cx="5729419" cy="2686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133351</xdr:rowOff>
    </xdr:from>
    <xdr:to>
      <xdr:col>9</xdr:col>
      <xdr:colOff>194173</xdr:colOff>
      <xdr:row>33</xdr:row>
      <xdr:rowOff>76201</xdr:rowOff>
    </xdr:to>
    <xdr:pic>
      <xdr:nvPicPr>
        <xdr:cNvPr id="1027" name="Picture 3" descr="some_tex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133851"/>
          <a:ext cx="5651998" cy="2228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1</xdr:rowOff>
    </xdr:from>
    <xdr:to>
      <xdr:col>8</xdr:col>
      <xdr:colOff>282575</xdr:colOff>
      <xdr:row>45</xdr:row>
      <xdr:rowOff>19051</xdr:rowOff>
    </xdr:to>
    <xdr:pic>
      <xdr:nvPicPr>
        <xdr:cNvPr id="1028" name="Picture 4" descr="some_text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6667501"/>
          <a:ext cx="5130800" cy="1924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1</xdr:rowOff>
    </xdr:from>
    <xdr:to>
      <xdr:col>8</xdr:col>
      <xdr:colOff>335693</xdr:colOff>
      <xdr:row>56</xdr:row>
      <xdr:rowOff>28575</xdr:rowOff>
    </xdr:to>
    <xdr:pic>
      <xdr:nvPicPr>
        <xdr:cNvPr id="1029" name="Picture 5" descr="some_text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763001"/>
          <a:ext cx="5183918" cy="19335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2"/>
  <sheetViews>
    <sheetView tabSelected="1" topLeftCell="A22" workbookViewId="0">
      <selection activeCell="C60" sqref="C60"/>
    </sheetView>
  </sheetViews>
  <sheetFormatPr defaultRowHeight="15"/>
  <cols>
    <col min="1" max="1" width="7" customWidth="1"/>
    <col min="3" max="3" width="10.85546875" bestFit="1" customWidth="1"/>
  </cols>
  <sheetData>
    <row r="1" spans="1:9">
      <c r="A1" t="s">
        <v>0</v>
      </c>
      <c r="B1" t="s">
        <v>3</v>
      </c>
      <c r="F1" t="s">
        <v>12</v>
      </c>
      <c r="G1" t="s">
        <v>8</v>
      </c>
      <c r="H1" t="s">
        <v>9</v>
      </c>
    </row>
    <row r="2" spans="1:9">
      <c r="A2" s="1">
        <f>G2*12</f>
        <v>5.16E-2</v>
      </c>
      <c r="B2" s="3">
        <f>G3*12</f>
        <v>5.8799999999999998E-2</v>
      </c>
      <c r="F2" t="s">
        <v>4</v>
      </c>
      <c r="G2" s="1">
        <v>4.3E-3</v>
      </c>
      <c r="H2" s="1">
        <v>5.5899999999999998E-2</v>
      </c>
    </row>
    <row r="3" spans="1:9">
      <c r="A3" t="s">
        <v>1</v>
      </c>
      <c r="B3" t="s">
        <v>10</v>
      </c>
      <c r="F3" t="s">
        <v>5</v>
      </c>
      <c r="G3" s="1">
        <v>4.8999999999999998E-3</v>
      </c>
      <c r="H3" s="1">
        <v>2.9000000000000001E-2</v>
      </c>
    </row>
    <row r="4" spans="1:9">
      <c r="A4" s="1">
        <f>H2*SQRT(12)</f>
        <v>0.19364328028620045</v>
      </c>
      <c r="B4" s="3">
        <f>H3*SQRT(12)</f>
        <v>0.10045894683899488</v>
      </c>
      <c r="F4" t="s">
        <v>6</v>
      </c>
      <c r="G4" s="1">
        <v>1.2800000000000001E-2</v>
      </c>
      <c r="H4" s="1">
        <v>8.4500000000000006E-2</v>
      </c>
    </row>
    <row r="5" spans="1:9">
      <c r="A5" t="s">
        <v>2</v>
      </c>
      <c r="B5" t="s">
        <v>11</v>
      </c>
      <c r="F5" t="s">
        <v>7</v>
      </c>
      <c r="G5" s="1">
        <f>0.08%</f>
        <v>8.0000000000000004E-4</v>
      </c>
      <c r="H5" s="1">
        <v>0</v>
      </c>
    </row>
    <row r="6" spans="1:9">
      <c r="A6" s="3">
        <f>(A2-G5*12)/A4</f>
        <v>0.21689366105513669</v>
      </c>
      <c r="B6" s="3">
        <f>(B2-G5*12)/B4</f>
        <v>0.48975229731257902</v>
      </c>
    </row>
    <row r="7" spans="1:9">
      <c r="A7" t="s">
        <v>15</v>
      </c>
      <c r="F7" t="s">
        <v>13</v>
      </c>
      <c r="G7" t="s">
        <v>8</v>
      </c>
      <c r="H7" t="s">
        <v>9</v>
      </c>
      <c r="I7" t="s">
        <v>14</v>
      </c>
    </row>
    <row r="8" spans="1:9">
      <c r="A8" s="3" t="s">
        <v>16</v>
      </c>
      <c r="B8" t="s">
        <v>17</v>
      </c>
      <c r="C8" t="s">
        <v>18</v>
      </c>
      <c r="D8" t="s">
        <v>19</v>
      </c>
      <c r="F8" t="s">
        <v>4</v>
      </c>
      <c r="G8" s="1">
        <f>G2*12</f>
        <v>5.16E-2</v>
      </c>
      <c r="H8" s="1">
        <f>H2*SQRT(12)</f>
        <v>0.19364328028620045</v>
      </c>
      <c r="I8" s="4">
        <f>(G8-$G$11)/H8</f>
        <v>0.21689366105513669</v>
      </c>
    </row>
    <row r="9" spans="1:9">
      <c r="A9" s="2">
        <v>-0.22</v>
      </c>
      <c r="B9" s="2">
        <v>0.45</v>
      </c>
      <c r="C9" s="2">
        <v>-0.74</v>
      </c>
      <c r="D9" s="2">
        <v>0.33</v>
      </c>
      <c r="E9" s="2"/>
      <c r="F9" t="s">
        <v>5</v>
      </c>
      <c r="G9" s="1">
        <f t="shared" ref="G9:G11" si="0">G3*12</f>
        <v>5.8799999999999998E-2</v>
      </c>
      <c r="H9" s="1">
        <f t="shared" ref="H9:H11" si="1">H3*SQRT(12)</f>
        <v>0.10045894683899488</v>
      </c>
      <c r="I9" s="4">
        <f t="shared" ref="I9:I10" si="2">(G9-$G$11)/H9</f>
        <v>0.48975229731257902</v>
      </c>
    </row>
    <row r="10" spans="1:9">
      <c r="A10" s="2">
        <v>1.71</v>
      </c>
      <c r="B10" s="2">
        <v>0.28000000000000003</v>
      </c>
      <c r="C10" s="2">
        <v>1.1499999999999999</v>
      </c>
      <c r="D10" s="2">
        <v>0.33</v>
      </c>
      <c r="E10" s="2"/>
      <c r="F10" t="s">
        <v>6</v>
      </c>
      <c r="G10" s="1">
        <f t="shared" si="0"/>
        <v>0.15360000000000001</v>
      </c>
      <c r="H10" s="1">
        <f t="shared" si="1"/>
        <v>0.29271658647914028</v>
      </c>
      <c r="I10" s="4">
        <f t="shared" si="2"/>
        <v>0.49194342463494745</v>
      </c>
    </row>
    <row r="11" spans="1:9">
      <c r="A11" s="2">
        <v>-0.49</v>
      </c>
      <c r="B11" s="2">
        <v>0.27</v>
      </c>
      <c r="C11" s="2">
        <v>0.57999999999999996</v>
      </c>
      <c r="D11" s="2">
        <v>0.33</v>
      </c>
      <c r="E11" s="2"/>
      <c r="F11" t="s">
        <v>7</v>
      </c>
      <c r="G11" s="1">
        <f t="shared" si="0"/>
        <v>9.6000000000000009E-3</v>
      </c>
      <c r="H11" s="1">
        <f t="shared" si="1"/>
        <v>0</v>
      </c>
    </row>
    <row r="12" spans="1:9">
      <c r="A12">
        <f>SUMPRODUCT(A9:A11,H2:H4)</f>
        <v>-4.1129999999999986E-3</v>
      </c>
      <c r="B12">
        <f>SUMPRODUCT(B9:B11,H2:H4)</f>
        <v>5.6090000000000001E-2</v>
      </c>
      <c r="C12" s="5">
        <f>SUMPRODUCT(C9:C11,H2:H4)</f>
        <v>4.0993999999999996E-2</v>
      </c>
      <c r="D12">
        <f>SUMPRODUCT(D9:D11,H2:H4)</f>
        <v>5.5902000000000007E-2</v>
      </c>
    </row>
    <row r="13" spans="1:9">
      <c r="A13" t="s">
        <v>20</v>
      </c>
    </row>
    <row r="14" spans="1:9">
      <c r="A14" t="s">
        <v>21</v>
      </c>
      <c r="B14" t="s">
        <v>25</v>
      </c>
      <c r="C14" t="s">
        <v>22</v>
      </c>
    </row>
    <row r="15" spans="1:9">
      <c r="A15" s="3">
        <v>1.7600000000000001E-2</v>
      </c>
      <c r="B15" s="1">
        <v>6.5299999999999997E-2</v>
      </c>
      <c r="C15" s="6">
        <v>0.54767857142857135</v>
      </c>
      <c r="D15" t="s">
        <v>23</v>
      </c>
    </row>
    <row r="16" spans="1:9">
      <c r="A16" s="3">
        <v>8.0000000000000004E-4</v>
      </c>
      <c r="B16">
        <v>0</v>
      </c>
      <c r="C16" s="6">
        <f>1-C15</f>
        <v>0.45232142857142865</v>
      </c>
      <c r="D16">
        <f>SUMPRODUCT(A15:A16,C15:C16)</f>
        <v>1.0000999999999999E-2</v>
      </c>
    </row>
    <row r="17" spans="1:3">
      <c r="A17" t="s">
        <v>24</v>
      </c>
    </row>
    <row r="18" spans="1:3">
      <c r="A18" s="3">
        <f>B15*C15</f>
        <v>3.5763410714285709E-2</v>
      </c>
    </row>
    <row r="19" spans="1:3">
      <c r="A19" t="s">
        <v>26</v>
      </c>
    </row>
    <row r="20" spans="1:3">
      <c r="A20" t="s">
        <v>21</v>
      </c>
      <c r="B20" s="1">
        <v>4.0000000000000001E-3</v>
      </c>
      <c r="C20" s="7">
        <f>B20-1.645*B21</f>
        <v>-4.2718000000000006E-2</v>
      </c>
    </row>
    <row r="21" spans="1:3">
      <c r="A21" t="s">
        <v>25</v>
      </c>
      <c r="B21" s="1">
        <v>2.8400000000000002E-2</v>
      </c>
    </row>
    <row r="58" spans="1:3">
      <c r="A58" t="s">
        <v>27</v>
      </c>
    </row>
    <row r="59" spans="1:3">
      <c r="A59" t="s">
        <v>28</v>
      </c>
      <c r="B59" t="s">
        <v>22</v>
      </c>
    </row>
    <row r="60" spans="1:3">
      <c r="A60">
        <v>1.00139</v>
      </c>
      <c r="B60" s="8">
        <v>0.23</v>
      </c>
      <c r="C60" s="3">
        <f>SUMPRODUCT(A60:A62,B60:B62)</f>
        <v>0.22245900000000005</v>
      </c>
    </row>
    <row r="61" spans="1:3">
      <c r="A61">
        <v>0.16639000000000001</v>
      </c>
      <c r="B61" s="8">
        <v>0.87</v>
      </c>
    </row>
    <row r="62" spans="1:3">
      <c r="A62">
        <v>1.5262</v>
      </c>
      <c r="B62" s="8">
        <v>-0.1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2014-11-03T00:13:35Z</dcterms:modified>
</cp:coreProperties>
</file>