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31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8" i="2"/>
  <c r="F9" i="2"/>
  <c r="C13" i="2"/>
  <c r="F20" i="2"/>
  <c r="F21" i="2"/>
  <c r="F22" i="2"/>
  <c r="C20" i="2" s="1"/>
  <c r="C21" i="2" s="1"/>
  <c r="C23" i="2"/>
  <c r="C24" i="2"/>
  <c r="C26" i="2"/>
  <c r="C11" i="1"/>
  <c r="C10" i="1"/>
  <c r="G6" i="1"/>
  <c r="D10" i="1"/>
  <c r="D11" i="1"/>
  <c r="G8" i="1"/>
  <c r="G7" i="1"/>
  <c r="G9" i="1" l="1"/>
  <c r="D7" i="1" s="1"/>
  <c r="D8" i="1" s="1"/>
  <c r="D13" i="1" s="1"/>
</calcChain>
</file>

<file path=xl/sharedStrings.xml><?xml version="1.0" encoding="utf-8"?>
<sst xmlns="http://schemas.openxmlformats.org/spreadsheetml/2006/main" count="31" uniqueCount="15">
  <si>
    <t>UST</t>
  </si>
  <si>
    <t>GBP 3m6m 10y</t>
  </si>
  <si>
    <t>UST 10y +</t>
  </si>
  <si>
    <t>GBP Basis 10y</t>
  </si>
  <si>
    <t>US Swap Spd</t>
  </si>
  <si>
    <t>IRS</t>
  </si>
  <si>
    <t>GBP IRS spd</t>
  </si>
  <si>
    <t>10y</t>
  </si>
  <si>
    <t>USD IRS +</t>
  </si>
  <si>
    <t>Static</t>
  </si>
  <si>
    <t>Live</t>
  </si>
  <si>
    <t>BPSFVC10</t>
  </si>
  <si>
    <t>BPBS10 Index</t>
  </si>
  <si>
    <t>Specify Tenor</t>
  </si>
  <si>
    <t>GBP IRS spd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</si>
</sst>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0" fillId="0" borderId="0" xfId="0" applyAlignment="1">
      <alignment horizontal="right"/>
    </xf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-12.5</v>
        <stp/>
        <stp>##V3_BDPV12</stp>
        <stp>BPBS10 Index</stp>
        <stp>PX_LAST</stp>
        <stp>[Book1]Sheet2!R23C3</stp>
        <tr r="C23" s="2"/>
      </tp>
      <tp>
        <v>-12.5</v>
        <stp/>
        <stp>##V3_BDPV12</stp>
        <stp>BPBS10 Curncy</stp>
        <stp>PX_LAST</stp>
        <stp>[Spread, Xccy &amp; Basis Tool.xlsx]Sheet1!R10C4</stp>
        <tr r="D10" s="1"/>
      </tp>
    </main>
    <main first="bloomberg.rtd">
      <tp>
        <v>1.5762309000000001</v>
        <stp/>
        <stp>##V3_BDPV12</stp>
        <stp>CT10 Govt</stp>
        <stp>YL017</stp>
        <stp>[Spread, Xccy &amp; Basis Tool.xlsx]Sheet1!R7C7</stp>
        <tr r="G7" s="1"/>
      </tp>
      <tp>
        <v>1.5762309000000001</v>
        <stp/>
        <stp>##V3_BDPV12</stp>
        <stp>CT10 Govt</stp>
        <stp>YL017</stp>
        <stp>[Book1]Sheet2!R20C6</stp>
        <tr r="F20" s="2"/>
      </tp>
      <tp>
        <v>11.1</v>
        <stp/>
        <stp>##V3_BDPV12</stp>
        <stp>BPSFVC10 Index</stp>
        <stp>PX_LAST</stp>
        <stp>[Book1]Sheet2!R24C3</stp>
        <tr r="C24" s="2"/>
      </tp>
      <tp>
        <v>1.4235</v>
        <stp/>
        <stp>##V3_BDPV12</stp>
        <stp>USSWAP10 Index</stp>
        <stp>PX_LAST</stp>
        <stp>[Spread, Xccy &amp; Basis Tool.xlsx]Sheet1!R8C7</stp>
        <tr r="G8" s="1"/>
      </tp>
      <tp>
        <v>1.4235</v>
        <stp/>
        <stp>##V3_BDPV12</stp>
        <stp>USSWAP10 Index</stp>
        <stp>PX_LAST</stp>
        <stp>[Book1]Sheet2!R21C6</stp>
        <tr r="F21" s="2"/>
      </tp>
      <tp>
        <v>11.1</v>
        <stp/>
        <stp>##V3_BDPV12</stp>
        <stp>BPSFVC10 Index</stp>
        <stp>PX_LAST</stp>
        <stp>[Spread, Xccy &amp; Basis Tool.xlsx]Sheet1!R11C4</stp>
        <tr r="D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3"/>
  <sheetViews>
    <sheetView tabSelected="1" workbookViewId="0">
      <selection activeCell="C15" sqref="C15"/>
    </sheetView>
  </sheetViews>
  <sheetFormatPr defaultRowHeight="15" x14ac:dyDescent="0.25"/>
  <cols>
    <col min="3" max="3" width="17.5703125" customWidth="1"/>
    <col min="4" max="4" width="16.85546875" customWidth="1"/>
  </cols>
  <sheetData>
    <row r="4" spans="3:7" x14ac:dyDescent="0.25">
      <c r="C4" s="2" t="s">
        <v>10</v>
      </c>
      <c r="D4" t="s">
        <v>13</v>
      </c>
      <c r="E4" s="7">
        <v>10</v>
      </c>
    </row>
    <row r="6" spans="3:7" x14ac:dyDescent="0.25">
      <c r="C6" s="1" t="str">
        <f>"UST "&amp;E4&amp;"y +"</f>
        <v>UST 10y +</v>
      </c>
      <c r="D6" s="8">
        <v>200</v>
      </c>
      <c r="G6" s="6" t="str">
        <f>E4&amp;" yr"</f>
        <v>10 yr</v>
      </c>
    </row>
    <row r="7" spans="3:7" x14ac:dyDescent="0.25">
      <c r="C7" t="s">
        <v>4</v>
      </c>
      <c r="D7" s="4">
        <f>G9*100</f>
        <v>-15.27309000000001</v>
      </c>
      <c r="F7" t="s">
        <v>0</v>
      </c>
      <c r="G7" s="3">
        <f>_xll.BDP("CT"&amp;E4&amp;" Govt","YL017")</f>
        <v>1.5762309000000001</v>
      </c>
    </row>
    <row r="8" spans="3:7" x14ac:dyDescent="0.25">
      <c r="C8" s="1" t="s">
        <v>8</v>
      </c>
      <c r="D8" s="5">
        <f>D6-D7</f>
        <v>215.27309000000002</v>
      </c>
      <c r="F8" t="s">
        <v>5</v>
      </c>
      <c r="G8" s="3">
        <f>_xll.BDP("USSWAP"&amp;E4&amp;" Index","PX_LAST")</f>
        <v>1.4235</v>
      </c>
    </row>
    <row r="9" spans="3:7" x14ac:dyDescent="0.25">
      <c r="G9" s="3">
        <f>G8-G7</f>
        <v>-0.15273090000000011</v>
      </c>
    </row>
    <row r="10" spans="3:7" x14ac:dyDescent="0.25">
      <c r="C10" t="str">
        <f>"GBP Basis "&amp;E4&amp;"y"</f>
        <v>GBP Basis 10y</v>
      </c>
      <c r="D10">
        <f>_xll.BDP("BPBS"&amp;E4&amp;" Curncy","PX_LAST")</f>
        <v>-12.5</v>
      </c>
      <c r="E10" t="s">
        <v>11</v>
      </c>
    </row>
    <row r="11" spans="3:7" x14ac:dyDescent="0.25">
      <c r="C11" t="str">
        <f>"GBP 3m6m "&amp;E4&amp;"y"</f>
        <v>GBP 3m6m 10y</v>
      </c>
      <c r="D11">
        <f>_xll.BDP("BPSFVC"&amp;E4&amp;" Index","PX_LAST")</f>
        <v>11.1</v>
      </c>
      <c r="E11" t="s">
        <v>12</v>
      </c>
    </row>
    <row r="13" spans="3:7" x14ac:dyDescent="0.25">
      <c r="C13" s="1" t="s">
        <v>14</v>
      </c>
      <c r="D13" s="5">
        <f>D8+D10-D11</f>
        <v>191.67309000000003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6"/>
  <sheetViews>
    <sheetView workbookViewId="0">
      <selection activeCell="B4" sqref="B4:F27"/>
    </sheetView>
  </sheetViews>
  <sheetFormatPr defaultRowHeight="15" x14ac:dyDescent="0.25"/>
  <sheetData>
    <row r="4" spans="2:6" x14ac:dyDescent="0.25">
      <c r="B4" s="2" t="s">
        <v>9</v>
      </c>
    </row>
    <row r="6" spans="2:6" x14ac:dyDescent="0.25">
      <c r="B6" s="1" t="s">
        <v>2</v>
      </c>
      <c r="C6" s="1">
        <v>200</v>
      </c>
      <c r="F6" t="s">
        <v>7</v>
      </c>
    </row>
    <row r="7" spans="2:6" x14ac:dyDescent="0.25">
      <c r="B7" t="s">
        <v>4</v>
      </c>
      <c r="C7">
        <v>-15.2</v>
      </c>
      <c r="E7" t="s">
        <v>0</v>
      </c>
      <c r="F7">
        <v>1.577</v>
      </c>
    </row>
    <row r="8" spans="2:6" x14ac:dyDescent="0.25">
      <c r="B8" s="1" t="s">
        <v>8</v>
      </c>
      <c r="C8" s="1">
        <f>C6-C7</f>
        <v>215.2</v>
      </c>
      <c r="E8" t="s">
        <v>5</v>
      </c>
      <c r="F8">
        <v>1.425</v>
      </c>
    </row>
    <row r="9" spans="2:6" x14ac:dyDescent="0.25">
      <c r="F9">
        <f>F8-F7</f>
        <v>-0.15199999999999991</v>
      </c>
    </row>
    <row r="10" spans="2:6" x14ac:dyDescent="0.25">
      <c r="B10" t="s">
        <v>3</v>
      </c>
      <c r="C10">
        <v>-12.625</v>
      </c>
    </row>
    <row r="11" spans="2:6" x14ac:dyDescent="0.25">
      <c r="B11" t="s">
        <v>1</v>
      </c>
      <c r="C11">
        <v>11.1</v>
      </c>
    </row>
    <row r="13" spans="2:6" x14ac:dyDescent="0.25">
      <c r="B13" s="1" t="s">
        <v>6</v>
      </c>
      <c r="C13" s="1">
        <f>C8+C10-C11</f>
        <v>191.47499999999999</v>
      </c>
    </row>
    <row r="17" spans="2:6" x14ac:dyDescent="0.25">
      <c r="B17" s="2" t="s">
        <v>10</v>
      </c>
    </row>
    <row r="19" spans="2:6" x14ac:dyDescent="0.25">
      <c r="B19" s="1" t="s">
        <v>2</v>
      </c>
      <c r="C19" s="1">
        <v>200</v>
      </c>
      <c r="F19" s="6" t="s">
        <v>7</v>
      </c>
    </row>
    <row r="20" spans="2:6" x14ac:dyDescent="0.25">
      <c r="B20" t="s">
        <v>4</v>
      </c>
      <c r="C20" s="4">
        <f>F22*100</f>
        <v>-15.27309000000001</v>
      </c>
      <c r="E20" t="s">
        <v>0</v>
      </c>
      <c r="F20" s="3">
        <f>_xll.BDP("CT10 Govt","YL017")</f>
        <v>1.5762309000000001</v>
      </c>
    </row>
    <row r="21" spans="2:6" x14ac:dyDescent="0.25">
      <c r="B21" s="1" t="s">
        <v>8</v>
      </c>
      <c r="C21" s="5">
        <f>C19-C20</f>
        <v>215.27309000000002</v>
      </c>
      <c r="E21" t="s">
        <v>5</v>
      </c>
      <c r="F21" s="3">
        <f>_xll.BDP("USSWAP10 Index","PX_LAST")</f>
        <v>1.4235</v>
      </c>
    </row>
    <row r="22" spans="2:6" x14ac:dyDescent="0.25">
      <c r="F22" s="3">
        <f>F21-F20</f>
        <v>-0.15273090000000011</v>
      </c>
    </row>
    <row r="23" spans="2:6" x14ac:dyDescent="0.25">
      <c r="B23" t="s">
        <v>3</v>
      </c>
      <c r="C23">
        <f>_xll.BDP("BPBS10 Index","PX_LAST")</f>
        <v>-12.5</v>
      </c>
      <c r="D23" t="s">
        <v>11</v>
      </c>
    </row>
    <row r="24" spans="2:6" x14ac:dyDescent="0.25">
      <c r="B24" t="s">
        <v>1</v>
      </c>
      <c r="C24">
        <f>_xll.BDP("BPSFVC10 Index","PX_LAST")</f>
        <v>11.1</v>
      </c>
      <c r="D24" t="s">
        <v>12</v>
      </c>
    </row>
    <row r="26" spans="2:6" x14ac:dyDescent="0.25">
      <c r="B26" s="1" t="s">
        <v>6</v>
      </c>
      <c r="C26" s="1">
        <f>C21+C23-C24</f>
        <v>191.67309000000003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Aviva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GIM</dc:creator>
  <cp:lastModifiedBy>Bloomberg GIM</cp:lastModifiedBy>
  <cp:lastPrinted>2016-09-28T10:56:14Z</cp:lastPrinted>
  <dcterms:created xsi:type="dcterms:W3CDTF">2016-09-27T10:36:35Z</dcterms:created>
  <dcterms:modified xsi:type="dcterms:W3CDTF">2016-09-28T11:29:14Z</dcterms:modified>
</cp:coreProperties>
</file>