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\Desktop\UCF Bootcamp\Module 1 Excel-PivotTable-Charts\"/>
    </mc:Choice>
  </mc:AlternateContent>
  <xr:revisionPtr revIDLastSave="0" documentId="13_ncr:1_{631B8DF9-F072-4B76-B695-5F8333E9380C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 Based on Launched Date" sheetId="7" r:id="rId4"/>
    <sheet name="Percentage" sheetId="8" r:id="rId5"/>
    <sheet name="Backers Count" sheetId="9" r:id="rId6"/>
  </sheets>
  <definedNames>
    <definedName name="_xlnm._FilterDatabase" localSheetId="0" hidden="1">Crowdfunding!$A$1:$T$1001</definedName>
    <definedName name="_xlchart.v1.0" hidden="1">'Backers Count'!$C$11:$C$575</definedName>
    <definedName name="_xlchart.v1.1" hidden="1">'Backers Count'!$D$10</definedName>
    <definedName name="_xlchart.v1.2" hidden="1">'Backers Count'!$D$11:$D$575</definedName>
    <definedName name="_xlchart.v1.3" hidden="1">'Backers Count'!$G$11:$G$374</definedName>
    <definedName name="_xlchart.v1.4" hidden="1">'Backers Count'!$H$10</definedName>
    <definedName name="_xlchart.v1.5" hidden="1">'Backers Count'!$H$11:$H$374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H4" i="9"/>
  <c r="H3" i="9"/>
  <c r="H2" i="9"/>
  <c r="D6" i="9"/>
  <c r="D7" i="9"/>
  <c r="D5" i="9"/>
  <c r="D4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C2" i="8"/>
  <c r="D2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E11" i="8"/>
  <c r="H11" i="8" s="1"/>
  <c r="E8" i="8"/>
  <c r="H8" i="8" s="1"/>
  <c r="E5" i="8"/>
  <c r="G5" i="8" s="1"/>
  <c r="E6" i="8"/>
  <c r="G6" i="8" s="1"/>
  <c r="E12" i="8"/>
  <c r="G12" i="8" s="1"/>
  <c r="E9" i="8"/>
  <c r="F9" i="8" s="1"/>
  <c r="E7" i="8"/>
  <c r="G7" i="8" s="1"/>
  <c r="E10" i="8"/>
  <c r="G10" i="8" s="1"/>
  <c r="E4" i="8"/>
  <c r="H4" i="8" s="1"/>
  <c r="E13" i="8"/>
  <c r="H13" i="8" s="1"/>
  <c r="E3" i="8"/>
  <c r="H2" i="8" l="1"/>
  <c r="G2" i="8"/>
  <c r="F8" i="8"/>
  <c r="F2" i="8"/>
  <c r="G11" i="8"/>
  <c r="F11" i="8"/>
  <c r="G8" i="8"/>
  <c r="H12" i="8"/>
  <c r="F5" i="8"/>
  <c r="H5" i="8"/>
  <c r="H7" i="8"/>
  <c r="F7" i="8"/>
  <c r="F12" i="8"/>
  <c r="H6" i="8"/>
  <c r="F6" i="8"/>
  <c r="G9" i="8"/>
  <c r="H9" i="8"/>
  <c r="F10" i="8"/>
  <c r="F13" i="8"/>
  <c r="H10" i="8"/>
  <c r="G4" i="8"/>
  <c r="F4" i="8"/>
  <c r="G13" i="8"/>
  <c r="G3" i="8"/>
  <c r="H3" i="8"/>
  <c r="F3" i="8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<sst xmlns="http://schemas.openxmlformats.org/spreadsheetml/2006/main" count="9065" uniqueCount="2116">
  <si>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</si>
  <si>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</si>
  <si>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</si>
  <si>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</si>
  <si>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</si>
  <si>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</si>
  <si>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</si>
  <si>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</si>
  <si>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</si>
  <si>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</si>
  <si>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</si>
  <si>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</si>
  <si>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</si>
  <si>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</si>
  <si>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</si>
  <si>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</si>
  <si>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</si>
  <si>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</si>
  <si>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</si>
  <si>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</si>
  <si>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</si>
  <si>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</si>
  <si>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</si>
  <si>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</si>
  <si>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</si>
  <si>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</si>
  <si>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</si>
  <si>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</si>
  <si>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</si>
  <si>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</si>
  <si>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</si>
  <si>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</si>
  <si>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</si>
  <si>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</si>
  <si>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</si>
  <si>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</si>
  <si>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</si>
  <si>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</si>
  <si>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</si>
  <si>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</si>
  <si>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</si>
  <si>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</si>
  <si>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</si>
  <si>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</si>
  <si>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</si>
  <si>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</si>
  <si>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</si>
  <si>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</si>
  <si>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</si>
  <si>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</si>
  <si>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</si>
  <si>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</si>
  <si>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</si>
  <si>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</si>
  <si>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</si>
  <si>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</si>
  <si>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</si>
  <si>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</si>
  <si>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</si>
  <si>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</si>
  <si>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</si>
  <si>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</si>
  <si>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</si>
  <si>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</si>
  <si>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</si>
  <si>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</si>
  <si>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</si>
  <si>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</si>
  <si>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</si>
  <si>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</si>
  <si>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</si>
  <si>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</si>
  <si>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</si>
  <si>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</si>
  <si>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</si>
  <si>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</si>
  <si>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</si>
  <si>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</si>
  <si>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</si>
  <si>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</si>
  <si>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</si>
  <si>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</si>
  <si>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</si>
  <si>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</si>
  <si>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</si>
  <si>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</si>
  <si>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</si>
  <si>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</si>
  <si>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</si>
  <si>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</si>
  <si>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</si>
  <si>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</si>
  <si>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</si>
  <si>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</si>
  <si>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</si>
  <si>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</si>
  <si>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</si>
  <si>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</si>
  <si>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</si>
  <si>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</si>
  <si>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</si>
  <si>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</si>
  <si>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</si>
  <si>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</si>
  <si>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</si>
  <si>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</si>
  <si>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</si>
  <si>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</si>
  <si>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</si>
  <si>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</si>
  <si>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</si>
  <si>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</si>
  <si>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</si>
  <si>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</si>
  <si>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</si>
  <si>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</si>
  <si>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</si>
  <si>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</si>
  <si>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</si>
  <si>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</si>
  <si>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</si>
  <si>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</si>
  <si>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</si>
  <si>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</si>
  <si>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</si>
  <si>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</si>
  <si>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</si>
  <si>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</si>
  <si>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</si>
  <si>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</si>
  <si>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</si>
  <si>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</si>
  <si>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</si>
  <si>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</si>
  <si>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</si>
  <si>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</si>
  <si>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</si>
  <si>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</si>
  <si>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</si>
  <si>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</si>
  <si>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</si>
  <si>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</si>
  <si>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</si>
  <si>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</si>
  <si>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</si>
  <si>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</si>
  <si>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</si>
  <si>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</si>
  <si>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</si>
  <si>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</si>
  <si>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</si>
  <si>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</si>
  <si>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</si>
  <si>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</si>
  <si>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</si>
  <si>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</si>
  <si>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</si>
  <si>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</si>
  <si>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</si>
  <si>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</si>
  <si>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</si>
  <si>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</si>
  <si>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</si>
  <si>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</si>
  <si>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</si>
  <si>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</si>
  <si>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</si>
  <si>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</si>
  <si>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</si>
  <si>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</si>
  <si>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</si>
  <si>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</si>
  <si>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</si>
  <si>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</si>
  <si>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</si>
  <si>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</si>
  <si>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</si>
  <si>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</si>
  <si>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</si>
  <si>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</si>
  <si>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</si>
  <si>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</si>
  <si>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</si>
  <si>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</si>
  <si>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</si>
  <si>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</si>
  <si>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</si>
  <si>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</si>
  <si>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</si>
  <si>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</si>
  <si>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</si>
  <si>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</si>
  <si>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</si>
  <si>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</si>
  <si>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</si>
  <si>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</si>
  <si>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</si>
  <si>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</si>
  <si>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</si>
  <si>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</si>
  <si>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</si>
  <si>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</si>
  <si>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</si>
  <si>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</si>
  <si>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</si>
  <si>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</si>
  <si>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</si>
  <si>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</si>
  <si>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</si>
  <si>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</si>
  <si>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</si>
  <si>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</si>
  <si>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</si>
  <si>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</si>
  <si>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</si>
  <si>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</si>
  <si>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</si>
  <si>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</si>
  <si>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</si>
  <si>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</si>
  <si>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</si>
  <si>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</si>
  <si>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</si>
  <si>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</si>
  <si>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</si>
  <si>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</si>
  <si>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</si>
  <si>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</si>
  <si>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</si>
  <si>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</si>
  <si>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</si>
  <si>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</si>
  <si>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</si>
  <si>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</si>
  <si>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</si>
  <si>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</si>
  <si>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</si>
  <si>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</si>
  <si>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</si>
  <si>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</si>
  <si>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</si>
  <si>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</si>
  <si>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</si>
  <si>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</si>
  <si>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</si>
  <si>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</si>
  <si>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</si>
  <si>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</si>
  <si>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</si>
  <si>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</si>
  <si>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</si>
  <si>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</si>
  <si>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</si>
  <si>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</si>
  <si>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</si>
  <si>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</si>
  <si>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</si>
  <si>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</si>
  <si>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</si>
  <si>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</si>
  <si>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</si>
  <si>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</si>
  <si>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</si>
  <si>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</si>
  <si>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</si>
  <si>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</si>
  <si>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</si>
  <si>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</si>
  <si>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</si>
  <si>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</si>
  <si>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</si>
  <si>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</si>
  <si>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</si>
  <si>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</si>
  <si>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</si>
  <si>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</si>
  <si>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</si>
  <si>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</si>
  <si>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</si>
  <si>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</si>
  <si>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</si>
  <si>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</si>
  <si>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</si>
  <si>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</si>
  <si>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</si>
  <si>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</si>
  <si>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</si>
  <si>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</si>
  <si>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</si>
  <si>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</si>
  <si>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</si>
  <si>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</si>
  <si>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</si>
  <si>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</si>
  <si>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</si>
  <si>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</si>
  <si>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</si>
  <si>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</si>
  <si>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</si>
  <si>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</si>
  <si>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</si>
  <si>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</si>
  <si>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</si>
  <si>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</si>
  <si>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</si>
  <si>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</si>
  <si>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</si>
  <si>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</si>
  <si>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</si>
  <si>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</si>
  <si>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</si>
  <si>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</si>
  <si>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</si>
  <si>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</si>
  <si>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</si>
  <si>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</si>
  <si>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</si>
  <si>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</si>
  <si>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</si>
  <si>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</si>
  <si>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</si>
  <si>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</si>
  <si>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</si>
  <si>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</si>
  <si>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</si>
  <si>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</si>
  <si>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</si>
  <si>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</si>
  <si>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</si>
  <si>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</si>
  <si>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</si>
  <si>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</si>
  <si>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</si>
  <si>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</si>
  <si>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</si>
  <si>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</si>
  <si>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</si>
  <si>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</si>
  <si>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</si>
  <si>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</si>
  <si>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</si>
  <si>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</si>
  <si>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</si>
  <si>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</si>
  <si>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</si>
  <si>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</si>
  <si>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</si>
  <si>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</si>
  <si>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</si>
  <si>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</si>
  <si>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</si>
  <si>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</si>
  <si>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</si>
  <si>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</si>
  <si>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</si>
  <si>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</si>
  <si>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</si>
  <si>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</si>
  <si>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</si>
  <si>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</si>
  <si>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</si>
  <si>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</si>
  <si>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</si>
  <si>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</si>
  <si>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</si>
  <si>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</si>
  <si>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</si>
  <si>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</si>
  <si>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</si>
  <si>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</si>
  <si>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</si>
  <si>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</si>
  <si>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</si>
  <si>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</si>
  <si>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</si>
  <si>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</si>
  <si>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</si>
  <si>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</si>
  <si>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</si>
  <si>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</si>
  <si>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</si>
  <si>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</si>
  <si>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</si>
  <si>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</si>
  <si>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</si>
  <si>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</si>
  <si>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</si>
  <si>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</si>
  <si>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</si>
  <si>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</si>
  <si>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</si>
  <si>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</si>
  <si>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</si>
  <si>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</si>
  <si>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</si>
  <si>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</si>
  <si>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</si>
  <si>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</si>
  <si>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</si>
  <si>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</si>
  <si>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</si>
  <si>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</si>
  <si>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</si>
  <si>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</si>
  <si>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</si>
  <si>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</si>
  <si>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</si>
  <si>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</si>
  <si>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</si>
  <si>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</si>
  <si>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</si>
  <si>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</si>
  <si>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</si>
  <si>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</si>
  <si>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</si>
  <si>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</si>
  <si>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</si>
  <si>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</si>
  <si>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</si>
  <si>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</si>
  <si>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</si>
  <si>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</si>
  <si>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</si>
  <si>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</si>
  <si>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</si>
  <si>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</si>
  <si>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</si>
  <si>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</si>
  <si>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</si>
  <si>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</si>
  <si>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</si>
  <si>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</si>
  <si>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</si>
  <si>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</si>
  <si>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</si>
  <si>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</si>
  <si>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</si>
  <si>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</si>
  <si>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</si>
  <si>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</si>
  <si>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</si>
  <si>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</si>
  <si>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</si>
  <si>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</si>
  <si>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</si>
  <si>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</si>
  <si>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</si>
  <si>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</si>
  <si>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</si>
  <si>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</si>
  <si>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</si>
  <si>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</si>
  <si>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</si>
  <si>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</si>
  <si>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</si>
  <si>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</si>
  <si>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</si>
  <si>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</si>
  <si>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</si>
  <si>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</si>
  <si>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</si>
  <si>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</si>
  <si>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</si>
  <si>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</si>
  <si>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</si>
  <si>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</si>
  <si>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</si>
  <si>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</si>
  <si>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</si>
  <si>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</si>
  <si>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</si>
  <si>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</si>
  <si>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</si>
  <si>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</si>
  <si>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</si>
  <si>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</si>
  <si>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</si>
  <si>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</si>
  <si>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</si>
  <si>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</si>
  <si>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</si>
  <si>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</si>
  <si>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</si>
  <si>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</si>
  <si>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</si>
  <si>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</si>
  <si>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</si>
  <si>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</si>
  <si>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</si>
  <si>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</si>
  <si>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</si>
  <si>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</si>
  <si>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</si>
  <si>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</si>
  <si>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</si>
  <si>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</si>
  <si>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</si>
  <si>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</si>
  <si>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</si>
  <si>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</si>
  <si>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</si>
  <si>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</si>
  <si>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</si>
  <si>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</si>
  <si>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</si>
  <si>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</si>
  <si>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</si>
  <si>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</si>
  <si>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</si>
  <si>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</si>
  <si>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</si>
  <si>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</si>
  <si>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</si>
  <si>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</si>
  <si>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</si>
  <si>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</si>
  <si>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</si>
  <si>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</si>
  <si>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</si>
  <si>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</si>
  <si>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</si>
  <si>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</si>
  <si>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</si>
  <si>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</si>
  <si>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</si>
  <si>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</si>
  <si>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</si>
  <si>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</si>
  <si>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</si>
  <si>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</si>
  <si>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</si>
  <si>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</si>
  <si>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</si>
  <si>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</si>
  <si>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</si>
  <si>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</si>
  <si>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</si>
  <si>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</si>
  <si>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</si>
  <si>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</si>
  <si>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</si>
  <si>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</si>
  <si>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</si>
  <si>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</si>
  <si>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</si>
  <si>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</si>
  <si>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</si>
  <si>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</si>
  <si>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</si>
  <si>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</si>
  <si>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</si>
  <si>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</si>
  <si>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</si>
  <si>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</si>
  <si>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</si>
  <si>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</si>
  <si>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</si>
  <si>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</si>
  <si>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</si>
  <si>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</si>
  <si>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</si>
  <si>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</si>
  <si>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</si>
  <si>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</si>
  <si>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</si>
  <si>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</si>
  <si>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</si>
  <si>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</si>
  <si>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</si>
  <si>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</si>
  <si>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</si>
  <si>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</si>
  <si>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</si>
  <si>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</si>
  <si>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</si>
  <si>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</si>
  <si>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</si>
  <si>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</si>
  <si>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</si>
  <si>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</si>
  <si>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</si>
  <si>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</si>
  <si>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</si>
  <si>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</si>
  <si>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</si>
  <si>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</si>
  <si>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</si>
  <si>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</si>
  <si>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</si>
  <si>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</si>
  <si>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</si>
  <si>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</si>
  <si>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</si>
  <si>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</si>
  <si>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</si>
  <si>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</si>
  <si>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</si>
  <si>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</si>
  <si>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</si>
  <si>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</si>
  <si>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</si>
  <si>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</si>
  <si>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</si>
  <si>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</si>
  <si>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</si>
  <si>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</si>
  <si>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</si>
  <si>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</si>
  <si>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</si>
  <si>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</si>
  <si>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</si>
  <si>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</si>
  <si>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</si>
  <si>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</si>
  <si>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</si>
  <si>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</si>
  <si>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</si>
  <si>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</si>
  <si>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</si>
  <si>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</si>
  <si>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</si>
  <si>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</si>
  <si>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</si>
  <si>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</si>
  <si>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</si>
  <si>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</si>
  <si>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</si>
  <si>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</si>
  <si>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</si>
  <si>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</si>
  <si>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</si>
  <si>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</si>
  <si>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</si>
  <si>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</si>
  <si>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</si>
  <si>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</si>
  <si>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</si>
  <si>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</si>
  <si>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</si>
  <si>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</si>
  <si>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</si>
  <si>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</si>
  <si>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</si>
  <si>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</si>
  <si>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</si>
  <si>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</si>
  <si>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</si>
  <si>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</si>
  <si>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</si>
  <si>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</si>
  <si>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</si>
  <si>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</si>
  <si>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</si>
  <si>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</si>
  <si>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</si>
  <si>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</si>
  <si>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</si>
  <si>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</si>
  <si>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</si>
  <si>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</si>
  <si>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</si>
  <si>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</si>
  <si>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</si>
  <si>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</si>
  <si>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</si>
  <si>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</si>
  <si>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</si>
  <si>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</si>
  <si>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</si>
  <si>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</si>
  <si>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</si>
  <si>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</si>
  <si>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</si>
  <si>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</si>
  <si>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</si>
  <si>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</si>
  <si>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</si>
  <si>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</si>
  <si>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</si>
  <si>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</si>
  <si>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</si>
  <si>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</si>
  <si>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</si>
  <si>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</si>
  <si>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</si>
  <si>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</si>
  <si>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</si>
  <si>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</si>
  <si>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</si>
  <si>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</si>
  <si>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</si>
  <si>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</si>
  <si>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</si>
  <si>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</si>
  <si>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</si>
  <si>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</si>
  <si>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</si>
  <si>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</si>
  <si>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</si>
  <si>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</si>
  <si>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</si>
  <si>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</si>
  <si>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</si>
  <si>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</si>
  <si>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</si>
  <si>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</si>
  <si>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</si>
  <si>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</si>
  <si>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</si>
  <si>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</si>
  <si>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</si>
  <si>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</si>
  <si>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</si>
  <si>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</si>
  <si>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</si>
  <si>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</si>
  <si>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</si>
  <si>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</si>
  <si>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</si>
  <si>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</si>
  <si>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</si>
  <si>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</si>
  <si>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</si>
  <si>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</si>
  <si>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</si>
  <si>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</si>
  <si>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</si>
  <si>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</si>
  <si>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</si>
  <si>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</si>
  <si>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</si>
  <si>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</si>
  <si>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</si>
  <si>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</si>
  <si>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</si>
  <si>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</si>
  <si>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</si>
  <si>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</si>
  <si>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</si>
  <si>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</si>
  <si>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</si>
  <si>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</si>
  <si>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</si>
  <si>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</si>
  <si>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</si>
  <si>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</si>
  <si>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</si>
  <si>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</si>
  <si>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</si>
  <si>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</si>
  <si>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</si>
  <si>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</si>
  <si>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</si>
  <si>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</si>
  <si>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</si>
  <si>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</si>
  <si>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</si>
  <si>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</si>
  <si>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</si>
  <si>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</si>
  <si>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</si>
  <si>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</si>
  <si>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</si>
  <si>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</si>
  <si>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</si>
  <si>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</si>
  <si>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</si>
  <si>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</si>
  <si>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</si>
  <si>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</si>
  <si>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</si>
  <si>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</si>
  <si>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</si>
  <si>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</si>
  <si>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</si>
  <si>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</si>
  <si>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</si>
  <si>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</si>
  <si>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</si>
  <si>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</si>
  <si>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</si>
  <si>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</si>
  <si>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</si>
  <si>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</si>
  <si>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</si>
  <si>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</si>
  <si>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</si>
  <si>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</si>
  <si>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</si>
  <si>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</si>
  <si>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</si>
  <si>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</si>
  <si>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</si>
  <si>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</si>
  <si>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</si>
  <si>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</si>
  <si>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</si>
  <si>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</si>
  <si>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</si>
  <si>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</si>
  <si>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</si>
  <si>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</si>
  <si>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</si>
  <si>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</si>
  <si>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</si>
  <si>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</si>
  <si>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</si>
  <si>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</si>
  <si>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</si>
  <si>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</si>
  <si>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</si>
  <si>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</si>
  <si>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</si>
  <si>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</si>
  <si>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</si>
  <si>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</si>
  <si>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</si>
  <si>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</si>
  <si>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</si>
  <si>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</si>
  <si>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</si>
  <si>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</si>
  <si>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</si>
  <si>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</si>
  <si>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</si>
  <si>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</si>
  <si>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</si>
  <si>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</si>
  <si>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</si>
  <si>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</si>
  <si>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</si>
  <si>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</si>
  <si>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</si>
  <si>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</si>
  <si>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</si>
  <si>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</si>
  <si>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</si>
  <si>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</si>
  <si>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</si>
  <si>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</si>
  <si>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</si>
  <si>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</si>
  <si>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</si>
  <si>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</si>
  <si>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</si>
  <si>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</si>
  <si>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</si>
  <si>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</si>
  <si>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</si>
  <si>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</si>
  <si>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</si>
  <si>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</si>
  <si>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</si>
  <si>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</si>
  <si>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</si>
  <si>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</si>
  <si>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</si>
  <si>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</si>
  <si>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</si>
  <si>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</si>
  <si>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</si>
  <si>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</si>
  <si>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</si>
  <si>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</si>
  <si>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</si>
  <si>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</si>
  <si>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</si>
  <si>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</si>
  <si>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</si>
  <si>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</si>
  <si>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</si>
  <si>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</si>
  <si>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</si>
  <si>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</si>
  <si>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</si>
  <si>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</si>
  <si>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</si>
  <si>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</si>
  <si>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</si>
  <si>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</si>
  <si>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</si>
  <si>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</si>
  <si>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</si>
  <si>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</si>
  <si>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</si>
  <si>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</si>
  <si>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</si>
  <si>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</si>
  <si>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</si>
  <si>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</si>
  <si>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</si>
  <si>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</si>
  <si>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</si>
  <si>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</si>
  <si>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</si>
  <si>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</si>
  <si>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</si>
  <si>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</si>
  <si>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</si>
  <si>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</si>
  <si>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</si>
  <si>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</si>
  <si>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</si>
  <si>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</si>
  <si>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</si>
  <si>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</si>
  <si>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</si>
  <si>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</si>
  <si>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</si>
  <si>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</si>
  <si>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</si>
  <si>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</si>
  <si>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</si>
  <si>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</si>
  <si>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</si>
  <si>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</si>
  <si>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</si>
  <si>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</si>
  <si>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</si>
  <si>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</si>
  <si>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</si>
  <si>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</si>
  <si>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</si>
  <si>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</si>
  <si>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</si>
  <si>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</si>
  <si>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</si>
  <si>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</si>
  <si>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</si>
  <si>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</si>
  <si>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</si>
  <si>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</si>
  <si>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</si>
  <si>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</si>
  <si>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</si>
  <si>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</si>
  <si>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</si>
  <si>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</si>
  <si>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</si>
  <si>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</si>
  <si>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</si>
  <si>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</si>
  <si>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</si>
  <si>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</si>
  <si>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</si>
  <si>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</si>
  <si>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</si>
  <si>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</si>
  <si>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</si>
  <si>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</si>
  <si>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</si>
  <si>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</si>
  <si>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</si>
  <si>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</si>
  <si>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</si>
  <si>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</si>
  <si>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</si>
  <si>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</si>
  <si>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</si>
  <si>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</si>
  <si>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</si>
  <si>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</si>
  <si>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</si>
  <si>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</si>
  <si>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</si>
  <si>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</si>
  <si>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</si>
  <si>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</si>
  <si>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</si>
  <si>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</si>
  <si>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</si>
  <si>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</si>
  <si>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</si>
  <si>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</si>
  <si>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</si>
  <si>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</si>
  <si>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</si>
  <si>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</si>
  <si>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</si>
  <si>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</si>
  <si>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</si>
  <si>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</si>
  <si>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</si>
  <si>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</si>
  <si>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</si>
  <si>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</si>
  <si>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</si>
  <si>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</si>
  <si>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</si>
  <si>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</si>
  <si>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</si>
  <si>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</si>
  <si>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</si>
  <si>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</si>
  <si>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</si>
  <si>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</si>
  <si>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</si>
  <si>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</si>
  <si>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</si>
  <si>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</si>
  <si>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</si>
  <si>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</si>
  <si>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</si>
  <si>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</si>
  <si>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</si>
  <si>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</si>
  <si>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</si>
  <si>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</si>
  <si>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</si>
  <si>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</si>
  <si>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</si>
  <si>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</si>
  <si>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</si>
  <si>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</si>
  <si>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</si>
  <si>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</si>
  <si>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</si>
  <si>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</si>
  <si>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</si>
  <si>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</si>
  <si>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</si>
  <si>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</si>
  <si>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</si>
  <si>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</si>
  <si>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</si>
  <si>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</si>
  <si>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</si>
  <si>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</si>
  <si>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</si>
  <si>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</si>
  <si>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</si>
  <si>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</si>
  <si>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</si>
  <si>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</si>
  <si>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</si>
  <si>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</si>
  <si>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</si>
  <si>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</si>
  <si>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</si>
  <si>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</si>
  <si>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</si>
  <si>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</si>
  <si>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</si>
  <si>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</si>
  <si>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</si>
  <si>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</si>
  <si>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</si>
  <si>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</si>
  <si>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</si>
  <si>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</si>
  <si>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</si>
  <si>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</si>
  <si>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</si>
  <si>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</si>
  <si>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</si>
  <si>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</si>
  <si>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</si>
  <si>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</si>
  <si>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</si>
  <si>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</si>
  <si>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</si>
  <si>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</si>
  <si>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</si>
  <si>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</si>
  <si>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</si>
  <si>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</si>
  <si>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</si>
  <si>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</si>
  <si>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</si>
  <si>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</si>
  <si>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</si>
  <si>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</si>
  <si>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</si>
  <si>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</si>
  <si>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</si>
  <si>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</si>
  <si>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</si>
  <si>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</si>
  <si>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</si>
  <si>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</si>
  <si>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</si>
  <si>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</si>
  <si>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</si>
  <si>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</si>
  <si>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</si>
  <si>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</si>
  <si>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</si>
  <si>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</si>
  <si>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</si>
  <si>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</si>
  <si>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</si>
  <si>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</si>
  <si>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</si>
  <si>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</si>
  <si>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</si>
  <si>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</si>
  <si>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</si>
  <si>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</si>
  <si>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</si>
  <si>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</si>
  <si>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</si>
  <si>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</si>
  <si>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</si>
  <si>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</si>
  <si>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</si>
  <si>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</si>
  <si>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</si>
  <si>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</si>
  <si>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</si>
  <si>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</si>
  <si>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</si>
  <si>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</si>
  <si>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</si>
  <si>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</si>
  <si>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</si>
  <si>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</si>
  <si>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</si>
  <si>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</si>
  <si>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</si>
  <si>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</si>
  <si>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</si>
  <si>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</si>
  <si>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</si>
  <si>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</si>
  <si>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</si>
  <si>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</si>
  <si>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</si>
  <si>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</si>
  <si>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</si>
  <si>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</si>
  <si>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</si>
  <si>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</si>
  <si>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</si>
  <si>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</si>
  <si>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</si>
  <si>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</si>
  <si>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</si>
  <si>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</si>
  <si>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</si>
  <si>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</si>
  <si>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</si>
  <si>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</si>
  <si>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</si>
  <si>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</si>
  <si>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</si>
  <si>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</si>
  <si>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</si>
  <si>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</si>
  <si>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</si>
  <si>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</si>
  <si>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</si>
  <si>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</si>
  <si>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</si>
  <si>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</si>
  <si>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</si>
  <si>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</si>
  <si>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</si>
  <si>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</si>
  <si>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</si>
  <si>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</si>
  <si>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</si>
  <si>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</si>
  <si>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</si>
  <si>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</si>
  <si>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</si>
  <si>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</si>
  <si>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</si>
  <si>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</si>
  <si>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</si>
  <si>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</si>
  <si>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</si>
  <si>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</si>
  <si>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</si>
  <si>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</si>
  <si>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</si>
  <si>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</si>
  <si>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</si>
  <si>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</si>
  <si>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</si>
  <si>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</si>
  <si>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</si>
  <si>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</si>
  <si>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</si>
  <si>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</si>
  <si>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</si>
  <si>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</si>
  <si>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</si>
  <si>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</si>
  <si>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</si>
  <si>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</si>
  <si>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</si>
  <si>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</si>
  <si>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</si>
  <si>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</si>
  <si>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</si>
  <si>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</si>
  <si>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</si>
  <si>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</si>
  <si>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</si>
  <si>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</si>
  <si>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</si>
  <si>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</si>
  <si>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</si>
  <si>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</si>
  <si>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</si>
  <si>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</si>
  <si>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</si>
  <si>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</si>
  <si>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</si>
  <si>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</si>
  <si>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</si>
  <si>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</si>
  <si>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</si>
  <si>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</si>
  <si>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</si>
  <si>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</si>
  <si>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</si>
  <si>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</si>
  <si>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</si>
  <si>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</si>
  <si>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</si>
  <si>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</si>
  <si>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</si>
  <si>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</si>
  <si>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</si>
  <si>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</si>
  <si>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</si>
  <si>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</si>
  <si>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</si>
  <si>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</si>
  <si>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</si>
  <si>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</si>
  <si>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</si>
  <si>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</si>
  <si>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</si>
  <si>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</si>
  <si>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</si>
  <si>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</si>
  <si>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</si>
  <si>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</si>
  <si>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</si>
  <si>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</si>
  <si>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</si>
  <si>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</si>
  <si>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</si>
  <si>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</si>
  <si>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</si>
  <si>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</si>
  <si>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</si>
  <si>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</si>
  <si>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</si>
  <si>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</si>
  <si>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</si>
  <si>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</si>
  <si>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</si>
  <si>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</si>
  <si>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</si>
  <si>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</si>
  <si>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</si>
  <si>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</si>
  <si>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</si>
  <si>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</si>
  <si>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</si>
  <si>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</si>
  <si>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</si>
  <si>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</si>
  <si>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</si>
  <si>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</si>
  <si>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</si>
  <si>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</si>
  <si>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</si>
  <si>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</si>
  <si>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</si>
  <si>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</si>
  <si>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</si>
  <si>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</si>
  <si>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</si>
  <si>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</si>
  <si>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</si>
  <si>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</si>
  <si>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</si>
  <si>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</si>
  <si>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</si>
  <si>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</si>
  <si>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</si>
  <si>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</si>
  <si>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</si>
  <si>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</si>
  <si>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</si>
  <si>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</si>
  <si>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</si>
  <si>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</si>
  <si>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</si>
  <si>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</si>
  <si>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</si>
  <si>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</si>
  <si>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</si>
  <si>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</si>
  <si>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</si>
  <si>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</si>
  <si>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</si>
  <si>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</si>
  <si>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</si>
  <si>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</si>
  <si>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</si>
  <si>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</si>
  <si>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</si>
  <si>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</si>
  <si>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</si>
  <si>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</si>
  <si>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</si>
  <si>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</si>
  <si>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</si>
  <si>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</si>
  <si>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</si>
  <si>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</si>
  <si>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</si>
  <si>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</si>
  <si>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</si>
  <si>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</si>
  <si>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</si>
  <si>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</si>
  <si>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</si>
  <si>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</si>
  <si>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</si>
  <si>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</si>
  <si>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</si>
  <si>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</si>
  <si>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</si>
  <si>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</si>
  <si>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</si>
  <si>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</si>
  <si>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</si>
  <si>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</si>
  <si>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</si>
  <si>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</si>
  <si>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</si>
  <si>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</si>
  <si>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</si>
  <si>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</si>
  <si>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</si>
  <si>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</si>
  <si>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</si>
  <si>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</si>
  <si>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</si>
  <si>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</si>
  <si>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</si>
  <si>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</si>
  <si>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</si>
  <si>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</si>
  <si>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</si>
  <si>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</si>
  <si>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</si>
  <si>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</si>
  <si>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</si>
  <si>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</si>
  <si>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</si>
  <si>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</si>
  <si>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</si>
  <si>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</si>
  <si>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</si>
  <si>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</si>
  <si>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</si>
  <si>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</si>
  <si>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</si>
  <si>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</si>
  <si>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</si>
  <si>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</si>
  <si>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</si>
  <si>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</si>
  <si>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</si>
  <si>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</si>
  <si>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</si>
  <si>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</si>
  <si>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</si>
  <si>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</si>
  <si>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</si>
  <si>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</si>
  <si>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</si>
  <si>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</si>
  <si>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</si>
  <si>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</si>
  <si>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</si>
  <si>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</si>
  <si>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</si>
  <si>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</si>
  <si>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</si>
  <si>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</si>
  <si>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</si>
  <si>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</si>
  <si>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</si>
  <si>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</si>
  <si>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</si>
  <si>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</si>
  <si>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</si>
  <si>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</si>
  <si>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</si>
  <si>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</si>
  <si>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</si>
  <si>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</si>
  <si>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</si>
  <si>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</si>
  <si>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</si>
  <si>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</si>
  <si>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</si>
  <si>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</si>
  <si>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</si>
  <si>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</si>
  <si>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</si>
  <si>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</si>
  <si>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</si>
  <si>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</si>
  <si>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</si>
  <si>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</si>
  <si>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</si>
  <si>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</si>
  <si>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</si>
  <si>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</si>
  <si>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</si>
  <si>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</si>
  <si>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</si>
  <si>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</si>
  <si>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</si>
  <si>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</si>
  <si>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</si>
  <si>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</si>
  <si>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</si>
  <si>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</si>
  <si>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</si>
  <si>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</si>
  <si>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</si>
  <si>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</si>
  <si>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</si>
  <si>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</si>
  <si>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</si>
  <si>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</si>
  <si>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</si>
  <si>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</si>
  <si>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</si>
  <si>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</si>
  <si>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</si>
  <si>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</si>
  <si>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</si>
  <si>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</si>
  <si>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</si>
  <si>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</si>
  <si>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</si>
  <si>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</si>
  <si>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</si>
  <si>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</si>
  <si>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</si>
  <si>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</si>
  <si>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</si>
  <si>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</si>
  <si>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</si>
  <si>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</si>
  <si>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</si>
  <si>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</si>
  <si>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</si>
  <si>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</si>
  <si>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</si>
  <si>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</si>
  <si>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</si>
  <si>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</si>
  <si>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</si>
  <si>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</si>
  <si>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</si>
  <si>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</si>
  <si>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</si>
  <si>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</si>
  <si>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</si>
  <si>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</si>
  <si>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</si>
  <si>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</si>
  <si>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</si>
  <si>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</si>
  <si>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</si>
  <si>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</si>
  <si>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</si>
  <si>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</si>
  <si>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</si>
  <si>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</si>
  <si>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</si>
  <si>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</si>
  <si>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</si>
  <si>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</si>
  <si>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</si>
  <si>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</si>
  <si>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</si>
  <si>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</si>
  <si>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</si>
  <si>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</si>
  <si>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</si>
  <si>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</si>
  <si>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</si>
  <si>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</si>
  <si>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</si>
  <si>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</si>
  <si>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</si>
  <si>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</si>
  <si>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</si>
  <si>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</si>
  <si>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</si>
  <si>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</si>
  <si>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</si>
  <si>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</si>
  <si>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</si>
  <si>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</si>
  <si>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</si>
  <si>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</si>
  <si>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</si>
  <si>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</si>
  <si>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</si>
  <si>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</si>
  <si>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</si>
  <si>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</si>
  <si>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</si>
  <si>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</si>
  <si>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</si>
  <si>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</si>
  <si>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</si>
  <si>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</si>
  <si>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</si>
  <si>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</si>
  <si>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</si>
  <si>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</si>
  <si>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</si>
  <si>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</si>
  <si>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</si>
  <si>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</si>
  <si>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</si>
  <si>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</si>
  <si>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</si>
  <si>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</si>
  <si>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</si>
  <si>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</si>
  <si>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</si>
  <si>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</si>
  <si>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</si>
  <si>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</si>
  <si>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</si>
  <si>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</si>
  <si>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</si>
  <si>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</si>
  <si>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</si>
  <si>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</si>
  <si>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</si>
  <si>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</si>
  <si>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</si>
  <si>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</si>
  <si>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</si>
  <si>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</si>
  <si>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</si>
  <si>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</si>
  <si>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</si>
  <si>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</si>
  <si>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</si>
  <si>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</si>
  <si>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</si>
  <si>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</si>
  <si>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</si>
  <si>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</si>
  <si>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</si>
  <si>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</si>
  <si>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</si>
  <si>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</si>
  <si>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</si>
  <si>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</si>
  <si>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</si>
  <si>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</si>
  <si>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</si>
  <si>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</si>
  <si>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</si>
  <si>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</si>
  <si>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</si>
  <si>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</si>
  <si>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</si>
  <si>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</si>
  <si>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</si>
  <si>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</si>
  <si>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</si>
  <si>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</si>
  <si>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</si>
  <si>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</si>
  <si>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</si>
  <si>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</si>
  <si>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</si>
  <si>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</si>
  <si>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</si>
  <si>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</si>
  <si>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</si>
  <si>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</si>
  <si>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</si>
  <si>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</si>
  <si>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</si>
  <si>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</si>
  <si>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</si>
  <si>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</si>
  <si>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</si>
  <si>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</si>
  <si>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</si>
  <si>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</si>
  <si>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</si>
  <si>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</si>
  <si>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</si>
  <si>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</si>
  <si>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</si>
  <si>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</si>
  <si>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</si>
  <si>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</si>
  <si>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</si>
  <si>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</si>
  <si>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</si>
  <si>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</si>
  <si>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</si>
  <si>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</si>
  <si>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</si>
  <si>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</si>
  <si>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</si>
  <si>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</si>
  <si>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</si>
  <si>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</si>
  <si>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</si>
  <si>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</si>
  <si>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</si>
  <si>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</si>
  <si>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</si>
  <si>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</si>
  <si>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</si>
  <si>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</si>
  <si>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</si>
  <si>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</si>
  <si>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</si>
  <si>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</si>
  <si>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</si>
  <si>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</si>
  <si>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</si>
  <si>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</si>
  <si>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</si>
  <si>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</si>
  <si>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</si>
  <si>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</si>
  <si>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</si>
  <si>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</si>
  <si>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</si>
  <si>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</si>
  <si>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</si>
  <si>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</si>
  <si>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</si>
  <si>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</si>
  <si>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</si>
  <si>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</si>
  <si>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</si>
  <si>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</si>
  <si>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</si>
  <si>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</si>
  <si>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</si>
  <si>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</si>
  <si>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</si>
  <si>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</si>
  <si>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</si>
  <si>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</si>
  <si>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</si>
  <si>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</si>
  <si>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</si>
  <si>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</si>
  <si>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</si>
  <si>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</si>
  <si>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</si>
  <si>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</si>
  <si>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</si>
  <si>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</si>
  <si>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</si>
  <si>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</si>
  <si>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</si>
  <si>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</si>
  <si>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</si>
  <si>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</si>
  <si>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</si>
  <si>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</si>
  <si>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</si>
  <si>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</si>
  <si>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</si>
  <si>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</si>
  <si>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</si>
  <si>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</si>
  <si>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</si>
  <si>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</si>
  <si>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</si>
  <si>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</si>
  <si>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</si>
  <si>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</si>
  <si>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</si>
  <si>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</si>
  <si>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</si>
  <si>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</si>
  <si>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</si>
  <si>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</si>
  <si>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</si>
  <si>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</si>
  <si>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</si>
  <si>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</si>
  <si>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</si>
  <si>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</si>
  <si>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</si>
  <si>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</si>
  <si>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</si>
  <si>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</si>
  <si>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</si>
  <si>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</si>
  <si>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</si>
  <si>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</si>
  <si>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</si>
  <si>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</si>
  <si>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</si>
  <si>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</si>
  <si>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</si>
  <si>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</si>
  <si>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</si>
  <si>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</si>
  <si>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</si>
  <si>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</si>
  <si>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</si>
  <si>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</si>
  <si>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</si>
  <si>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</si>
  <si>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</si>
  <si>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</si>
  <si>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</si>
  <si>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</si>
  <si>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</si>
  <si>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</si>
  <si>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</si>
  <si>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</si>
  <si>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</si>
  <si>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</si>
  <si>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</si>
  <si>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</si>
  <si>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</si>
  <si>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</si>
  <si>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</si>
  <si>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</si>
  <si>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</si>
  <si>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</si>
  <si>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</si>
  <si>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</si>
  <si>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</si>
  <si>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</si>
  <si>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</si>
  <si>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</si>
  <si>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</si>
  <si>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</si>
  <si>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</si>
  <si>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</si>
  <si>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</si>
  <si>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</si>
  <si>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</si>
  <si>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</si>
  <si>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</si>
  <si>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</si>
  <si>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</si>
  <si>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</si>
  <si>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</si>
  <si>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</si>
  <si>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</si>
  <si>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</si>
  <si>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</si>
  <si>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</si>
  <si>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</si>
  <si>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</si>
  <si>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</si>
  <si>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</si>
  <si>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</si>
  <si>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</si>
  <si>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</si>
  <si>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</si>
  <si>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</si>
  <si>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</si>
  <si>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</si>
  <si>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</si>
  <si>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</si>
  <si>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</si>
  <si>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</si>
  <si>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</si>
  <si>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</si>
  <si>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</si>
  <si>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</si>
  <si>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</si>
  <si>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</si>
  <si>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</si>
  <si>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</si>
  <si>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</si>
  <si>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</si>
  <si>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</si>
  <si>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</si>
  <si>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</si>
  <si>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</si>
  <si>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</si>
  <si>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</si>
  <si>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</si>
  <si>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</si>
  <si>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</si>
  <si>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</si>
  <si>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</si>
  <si>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</si>
  <si>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</si>
  <si>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</si>
  <si>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</si>
  <si>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</si>
  <si>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</si>
  <si>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</si>
  <si>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</si>
  <si>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</si>
  <si>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</si>
  <si>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</si>
  <si>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</si>
  <si>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</si>
  <si>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</si>
  <si>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</si>
  <si>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</si>
  <si>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</si>
  <si>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</si>
  <si>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</si>
  <si>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</si>
  <si>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</si>
  <si>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</si>
  <si>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</si>
  <si>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</si>
  <si>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</si>
  <si>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</si>
  <si>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</si>
  <si>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</si>
  <si>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</si>
  <si>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</si>
  <si>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</si>
  <si>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</si>
  <si>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</si>
  <si>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</si>
  <si>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</si>
  <si>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</si>
  <si>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</si>
  <si>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</si>
  <si>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</si>
  <si>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</si>
  <si>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</si>
  <si>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</si>
  <si>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</si>
  <si>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</si>
  <si>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</si>
  <si>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</si>
  <si>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</si>
  <si>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</si>
  <si>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</si>
  <si>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</si>
  <si>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</si>
  <si>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</si>
  <si>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</si>
  <si>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</si>
  <si>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</si>
  <si>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</si>
  <si>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</si>
  <si>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</si>
  <si>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</si>
  <si>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</si>
  <si>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</si>
  <si>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</si>
  <si>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</si>
  <si>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</si>
  <si>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</si>
  <si>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</si>
  <si>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</si>
  <si>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</si>
  <si>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</si>
  <si>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</si>
  <si>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</si>
  <si>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</si>
  <si>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</si>
  <si>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</si>
  <si>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</si>
  <si>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</si>
  <si>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</si>
  <si>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</si>
  <si>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</si>
  <si>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</si>
  <si>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</si>
  <si>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</si>
  <si>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</si>
  <si>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</si>
  <si>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</si>
  <si>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</si>
  <si>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</si>
  <si>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</si>
  <si>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</si>
  <si>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</si>
  <si>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</si>
  <si>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</si>
  <si>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</si>
  <si>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</si>
  <si>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</si>
  <si>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</si>
  <si>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</si>
  <si>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</si>
  <si>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</si>
  <si>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</si>
  <si>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</si>
  <si>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</si>
  <si>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</si>
  <si>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</si>
  <si>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</si>
  <si>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</si>
  <si>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</si>
  <si>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</si>
  <si>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</si>
  <si>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</si>
  <si>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</si>
  <si>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</si>
  <si>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</si>
  <si>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</si>
  <si>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</si>
  <si>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</si>
  <si>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</si>
  <si>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</si>
  <si>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</si>
  <si>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</si>
  <si>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</si>
  <si>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</si>
  <si>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</si>
  <si>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</si>
  <si>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</si>
  <si>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</si>
  <si>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</si>
  <si>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</si>
  <si>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</si>
  <si>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</si>
  <si>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</si>
  <si>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</si>
  <si>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</si>
  <si>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</si>
  <si>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</si>
  <si>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</si>
  <si>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</si>
  <si>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</si>
  <si>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</si>
  <si>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</si>
  <si>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</si>
  <si>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</si>
  <si>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</si>
  <si>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</si>
  <si>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</si>
  <si>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</si>
  <si>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</si>
  <si>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</si>
  <si>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</si>
  <si>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</si>
  <si>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</si>
  <si>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</si>
  <si>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</si>
  <si>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</si>
  <si>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</si>
  <si>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</si>
  <si>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</si>
  <si>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</si>
  <si>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</si>
  <si>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</si>
  <si>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</si>
  <si>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</si>
  <si>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</si>
  <si>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</si>
  <si>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</si>
  <si>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</si>
  <si>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</si>
  <si>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</si>
  <si>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</si>
  <si>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</si>
  <si>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</si>
  <si>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</si>
  <si>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</si>
  <si>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</si>
  <si>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</si>
  <si>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</si>
  <si>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</si>
  <si>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</si>
  <si>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</si>
  <si>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</si>
  <si>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</si>
  <si>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</si>
  <si>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</si>
  <si>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</si>
  <si>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</si>
  <si>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</si>
  <si>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</si>
  <si>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</si>
  <si>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</si>
  <si>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</si>
  <si>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</si>
  <si>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</si>
  <si>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</si>
  <si>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</si>
  <si>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</si>
  <si>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</si>
  <si>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</si>
  <si>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</si>
  <si>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</si>
  <si>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</si>
  <si>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</si>
  <si>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</si>
  <si>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</si>
  <si>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</si>
  <si>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</si>
  <si>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</si>
  <si>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</si>
  <si>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</si>
  <si>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</si>
  <si>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</si>
  <si>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</si>
  <si>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</si>
  <si>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</si>
  <si>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</si>
  <si>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</si>
  <si>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</si>
  <si>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</si>
  <si>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</si>
  <si>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</si>
  <si>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</si>
  <si>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</si>
  <si>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</si>
  <si>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</si>
  <si>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</si>
  <si>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</si>
  <si>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</si>
  <si>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</si>
  <si>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</si>
  <si>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</si>
  <si>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</si>
  <si>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</si>
  <si>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</si>
  <si>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</si>
  <si>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</si>
  <si>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</si>
  <si>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</si>
  <si>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</si>
  <si>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</si>
  <si>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</si>
  <si>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</si>
  <si>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</si>
  <si>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</si>
  <si>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</si>
  <si>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</si>
  <si>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</si>
  <si>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</si>
  <si>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</si>
  <si>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</si>
  <si>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</si>
  <si>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</si>
  <si>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</si>
  <si>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</si>
  <si>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</si>
  <si>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</si>
  <si>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</si>
  <si>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</si>
  <si>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</si>
  <si>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</si>
  <si>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</si>
  <si>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</si>
  <si>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</si>
  <si>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</si>
  <si>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</si>
  <si>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(All)</t>
  </si>
  <si>
    <t>Outcome</t>
  </si>
  <si>
    <t>Category</t>
  </si>
  <si>
    <t>Outcome per category</t>
  </si>
  <si>
    <t>Question: how to set max vertical column when change country?</t>
  </si>
  <si>
    <t>Outcome per Sub-Category</t>
  </si>
  <si>
    <t>Date Created Coversion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</si>
  <si>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</si>
  <si>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</si>
  <si>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</si>
  <si>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</si>
  <si>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</si>
  <si>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</si>
  <si>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</si>
  <si>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</si>
  <si>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</si>
  <si>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</si>
  <si>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</si>
  <si>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</si>
  <si>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</si>
  <si>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</si>
  <si>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 per Launched Date</t>
  </si>
  <si>
    <t>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</si>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</sst>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3" borderId="0" xfId="0" applyFill="1"/>
    <xf numFmtId="1" fontId="0" fillId="33" borderId="0" xfId="0" applyNumberFormat="1" applyFill="1"/>
    <xf numFmtId="0" fontId="0" fillId="33" borderId="11" xfId="0" applyFill="1" applyBorder="1"/>
    <xf numFmtId="0" fontId="16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FF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JN.xlsx]Category 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9-48FA-A8C6-52FA89992BB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9-48FA-A8C6-52FA89992BB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9-48FA-A8C6-52FA89992BB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9-48FA-A8C6-52FA8999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236920"/>
        <c:axId val="515235608"/>
      </c:barChart>
      <c:catAx>
        <c:axId val="51523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5608"/>
        <c:crosses val="autoZero"/>
        <c:auto val="1"/>
        <c:lblAlgn val="ctr"/>
        <c:lblOffset val="100"/>
        <c:noMultiLvlLbl val="0"/>
      </c:catAx>
      <c:valAx>
        <c:axId val="5152356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JN.xlsx]Sub-Category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8-42F2-B19E-379CD86B7010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8-42F2-B19E-379CD86B7010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8-42F2-B19E-379CD86B7010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8-42F2-B19E-379CD86B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91024"/>
        <c:axId val="662586760"/>
      </c:barChart>
      <c:catAx>
        <c:axId val="6625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6760"/>
        <c:crosses val="autoZero"/>
        <c:auto val="1"/>
        <c:lblAlgn val="ctr"/>
        <c:lblOffset val="100"/>
        <c:noMultiLvlLbl val="0"/>
      </c:catAx>
      <c:valAx>
        <c:axId val="6625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_ Solved JN.xlsx]Outcome Based on Launched Date!PivotTable6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73A-A583-E0A635545142}"/>
            </c:ext>
          </c:extLst>
        </c:ser>
        <c:ser>
          <c:idx val="1"/>
          <c:order val="1"/>
          <c:tx>
            <c:strRef>
              <c:f>'Outcome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C-473A-A583-E0A635545142}"/>
            </c:ext>
          </c:extLst>
        </c:ser>
        <c:ser>
          <c:idx val="2"/>
          <c:order val="2"/>
          <c:tx>
            <c:strRef>
              <c:f>'Outcome Based on Launched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Launched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C-473A-A583-E0A63554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5752"/>
        <c:axId val="520816408"/>
      </c:lineChart>
      <c:catAx>
        <c:axId val="52081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6408"/>
        <c:crosses val="autoZero"/>
        <c:auto val="1"/>
        <c:lblAlgn val="ctr"/>
        <c:lblOffset val="100"/>
        <c:noMultiLvlLbl val="0"/>
      </c:catAx>
      <c:valAx>
        <c:axId val="5208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771-8DE5-387BC7B8CCE7}"/>
            </c:ext>
          </c:extLst>
        </c:ser>
        <c:ser>
          <c:idx val="5"/>
          <c:order val="5"/>
          <c:tx>
            <c:strRef>
              <c:f>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E-4771-8DE5-387BC7B8CCE7}"/>
            </c:ext>
          </c:extLst>
        </c:ser>
        <c:ser>
          <c:idx val="6"/>
          <c:order val="6"/>
          <c:tx>
            <c:strRef>
              <c:f>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E-4771-8DE5-387BC7B8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32440"/>
        <c:axId val="55372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Percentage!$B$2:$B$13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6E-4771-8DE5-387BC7B8CC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6E-4771-8DE5-387BC7B8CCE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6E-4771-8DE5-387BC7B8CC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Percentage!$E$2:$E$13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6E-4771-8DE5-387BC7B8CCE7}"/>
                  </c:ext>
                </c:extLst>
              </c15:ser>
            </c15:filteredLineSeries>
          </c:ext>
        </c:extLst>
      </c:lineChart>
      <c:catAx>
        <c:axId val="55373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Funding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7520"/>
        <c:crosses val="autoZero"/>
        <c:auto val="1"/>
        <c:lblAlgn val="ctr"/>
        <c:lblOffset val="100"/>
        <c:noMultiLvlLbl val="0"/>
      </c:catAx>
      <c:valAx>
        <c:axId val="5537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Successful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Variability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Variability of Successful Campaigns</a:t>
          </a:r>
        </a:p>
      </cx:txPr>
    </cx:title>
    <cx:plotArea>
      <cx:plotAreaRegion>
        <cx:series layoutId="boxWhisker" uniqueId="{1EA15FBF-FAEA-4D07-BBF4-B805740B2920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Varibility of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Varibility of unsuccessful campaigns</a:t>
          </a:r>
        </a:p>
      </cx:txPr>
    </cx:title>
    <cx:plotArea>
      <cx:plotAreaRegion>
        <cx:series layoutId="boxWhisker" uniqueId="{946EEB03-9BC3-4638-B45B-AFCF33A82C62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636270</xdr:colOff>
      <xdr:row>1</xdr:row>
      <xdr:rowOff>64770</xdr:rowOff>
    </xdr:from>
    <xdr:to>
      <xdr:col>17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ACAD-8036-05A5-F7BE-A4F1D981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4</xdr:row>
      <xdr:rowOff>3810</xdr:rowOff>
    </xdr:from>
    <xdr:to>
      <xdr:col>18</xdr:col>
      <xdr:colOff>121920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B1FBE-F9D1-13DE-BC6C-1A9D2F3D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3810</xdr:rowOff>
    </xdr:from>
    <xdr:to>
      <xdr:col>15</xdr:col>
      <xdr:colOff>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99A20-E270-0D84-6FF1-C9C02B64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14</xdr:row>
      <xdr:rowOff>1905</xdr:rowOff>
    </xdr:from>
    <xdr:to>
      <xdr:col>7</xdr:col>
      <xdr:colOff>219075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46934-03D1-7F93-3479-BA0FFB55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495300</xdr:colOff>
      <xdr:row>9</xdr:row>
      <xdr:rowOff>7620</xdr:rowOff>
    </xdr:from>
    <xdr:ext cx="544830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EB958-CB97-1994-894E-AE37009E5A09}"/>
            </a:ext>
          </a:extLst>
        </xdr:cNvPr>
        <xdr:cNvSpPr txBox="1"/>
      </xdr:nvSpPr>
      <xdr:spPr>
        <a:xfrm>
          <a:off x="7448550" y="1807845"/>
          <a:ext cx="5448300" cy="129791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Mean or Median - Mean does not show the real number that the data set has while median does. In this case, Median value is more meaningful. </a:t>
          </a:r>
        </a:p>
        <a:p>
          <a:endParaRPr lang="en-US" sz="1100"/>
        </a:p>
        <a:p>
          <a:r>
            <a:rPr lang="en-US" sz="1100"/>
            <a:t>There</a:t>
          </a:r>
          <a:r>
            <a:rPr lang="en-US" sz="1100" baseline="0"/>
            <a:t> is more varibility with successful campaigns compared to unsucessful because the variance is larger in the successful campaigns.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9</xdr:col>
      <xdr:colOff>514350</xdr:colOff>
      <xdr:row>14</xdr:row>
      <xdr:rowOff>133350</xdr:rowOff>
    </xdr:from>
    <xdr:to>
      <xdr:col>18</xdr:col>
      <xdr:colOff>114300</xdr:colOff>
      <xdr:row>30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2E7DBF-8A60-192F-6E93-7E7C75CB3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6650" y="2907030"/>
              <a:ext cx="5634990" cy="319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506730</xdr:colOff>
      <xdr:row>32</xdr:row>
      <xdr:rowOff>102870</xdr:rowOff>
    </xdr:from>
    <xdr:to>
      <xdr:col>18</xdr:col>
      <xdr:colOff>83820</xdr:colOff>
      <xdr:row>46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463106D-0A61-D38D-C5BD-F3CFF9A29D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9030" y="6442710"/>
              <a:ext cx="5612130" cy="2708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g Vu" refreshedDate="44914.935032638889" createdVersion="8" refreshedVersion="8" minRefreshableVersion="3" recordCount="1000" xr:uid="{469A1ABB-B8AE-49A6-9D51-41D8CCBFBAF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g Vu" refreshedDate="44914.958160300928" createdVersion="8" refreshedVersion="8" minRefreshableVersion="3" recordCount="1002" xr:uid="{6A57E890-014D-4DE2-BD81-0F78AE5C751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33D3-9A9A-4F43-A9C9-064AA4B643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 per category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15CA-E12F-4DFD-BE7A-C965FC6E84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-Category" colHeaderCaption="Outcome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Outcome per Sub-Category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1372E-B452-44FE-AFF1-9B97D92556F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 colHeaderCaption="Outcome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Outcome per Launched Dat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zoomScale="80" zoomScaleNormal="80" workbookViewId="0">
      <selection activeCell="C13" sqref="C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7" bestFit="1" customWidth="1"/>
    <col min="8" max="8" width="13" bestFit="1" customWidth="1"/>
    <col min="9" max="9" width="13" customWidth="1"/>
    <col min="12" max="12" width="11.19921875" bestFit="1" customWidth="1"/>
    <col min="13" max="13" width="21.19921875" bestFit="1" customWidth="1"/>
    <col min="14" max="14" width="11.1992187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7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4">E66/D66*100</f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t="s">
        <v>20</v>
      </c>
      <c r="H67">
        <v>236</v>
      </c>
      <c r="I67" s="7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8">E130/D130*100</f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t="s">
        <v>74</v>
      </c>
      <c r="H131">
        <v>55</v>
      </c>
      <c r="I131" s="7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2">E194/D194*100</f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t="s">
        <v>14</v>
      </c>
      <c r="H195">
        <v>65</v>
      </c>
      <c r="I195" s="7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16">E258/D258*100</f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t="s">
        <v>20</v>
      </c>
      <c r="H259">
        <v>92</v>
      </c>
      <c r="I259" s="7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0">E322/D322*100</f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t="s">
        <v>14</v>
      </c>
      <c r="H323">
        <v>2468</v>
      </c>
      <c r="I323" s="7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24">E386/D386*100</f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t="s">
        <v>20</v>
      </c>
      <c r="H387">
        <v>1137</v>
      </c>
      <c r="I387" s="7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28">E450/D450*100</f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t="s">
        <v>20</v>
      </c>
      <c r="H451">
        <v>86</v>
      </c>
      <c r="I451" s="7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32">E514/D514*100</f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2"/>
        <v>39.277108433734945</v>
      </c>
      <c r="G515" t="s">
        <v>74</v>
      </c>
      <c r="H515">
        <v>35</v>
      </c>
      <c r="I515" s="7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36">E578/D578*100</f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6"/>
        <v>18.853658536585368</v>
      </c>
      <c r="G579" t="s">
        <v>74</v>
      </c>
      <c r="H579">
        <v>37</v>
      </c>
      <c r="I579" s="7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40">E642/D642*100</f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0"/>
        <v>119.96808510638297</v>
      </c>
      <c r="G643" t="s">
        <v>20</v>
      </c>
      <c r="H643">
        <v>194</v>
      </c>
      <c r="I643" s="7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44">E706/D706*100</f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4"/>
        <v>99.026517383618156</v>
      </c>
      <c r="G707" t="s">
        <v>14</v>
      </c>
      <c r="H707">
        <v>2025</v>
      </c>
      <c r="I707" s="7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48">E770/D770*100</f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8"/>
        <v>86.867834394904463</v>
      </c>
      <c r="G771" t="s">
        <v>14</v>
      </c>
      <c r="H771">
        <v>3410</v>
      </c>
      <c r="I771" s="7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52">E834/D834*100</f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2"/>
        <v>157.69117647058823</v>
      </c>
      <c r="G835" t="s">
        <v>20</v>
      </c>
      <c r="H835">
        <v>165</v>
      </c>
      <c r="I835" s="7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56">E898/D898*100</f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6"/>
        <v>27.693181818181817</v>
      </c>
      <c r="G899" t="s">
        <v>14</v>
      </c>
      <c r="H899">
        <v>27</v>
      </c>
      <c r="I899" s="7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60">E962/D962*100</f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0"/>
        <v>119.29824561403508</v>
      </c>
      <c r="G963" t="s">
        <v>20</v>
      </c>
      <c r="H963">
        <v>155</v>
      </c>
      <c r="I963" s="7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6.2" thickBot="1" x14ac:dyDescent="0.35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7">
        <f t="shared" si="60"/>
        <v>56.542754275427541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10">
        <f t="shared" si="62"/>
        <v>42550.208333333328</v>
      </c>
      <c r="N1001" s="4">
        <v>1467781200</v>
      </c>
      <c r="O1001" s="10">
        <f t="shared" si="63"/>
        <v>42557.208333333328</v>
      </c>
      <c r="P1001" s="4" t="b">
        <v>0</v>
      </c>
      <c r="Q1001" s="4" t="b">
        <v>0</v>
      </c>
      <c r="R1001" s="4" t="s">
        <v>17</v>
      </c>
      <c r="S1001" t="s">
        <v>2033</v>
      </c>
      <c r="T1001" t="s">
        <v>2034</v>
      </c>
    </row>
    <row r="1002" spans="1:20" ht="16.2" thickTop="1" x14ac:dyDescent="0.3"/>
  </sheetData>
  <autoFilter ref="A1:T1001" xr:uid="{00000000-0001-0000-0000-000000000000}"/>
  <conditionalFormatting sqref="G1:G1048576">
    <cfRule type="cellIs" dxfId="3" priority="2" operator="equal">
      <formula>$G$211</formula>
    </cfRule>
    <cfRule type="cellIs" dxfId="2" priority="3" operator="equal">
      <formula>$G$28</formula>
    </cfRule>
    <cfRule type="cellIs" dxfId="1" priority="5" operator="equal">
      <formula>$G$3</formula>
    </cfRule>
    <cfRule type="cellIs" dxfId="0" priority="6" operator="equal">
      <formula>$G$2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8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0459-1936-4BBA-9374-9A6C7E7717F5}">
  <dimension ref="A1:H23"/>
  <sheetViews>
    <sheetView zoomScale="90" zoomScaleNormal="90" workbookViewId="0">
      <selection activeCell="E17" sqref="E17"/>
    </sheetView>
  </sheetViews>
  <sheetFormatPr defaultRowHeight="15.6" x14ac:dyDescent="0.3"/>
  <cols>
    <col min="1" max="1" width="19.699218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2070</v>
      </c>
      <c r="B3" s="8" t="s">
        <v>2068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  <row r="23" spans="8:8" x14ac:dyDescent="0.3">
      <c r="H23" t="s">
        <v>2071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E16E-7B44-49AB-A29A-0AEF10E5BB02}">
  <dimension ref="A1:F29"/>
  <sheetViews>
    <sheetView zoomScale="90" zoomScaleNormal="90" workbookViewId="0">
      <selection activeCell="B8" sqref="B8"/>
    </sheetView>
  </sheetViews>
  <sheetFormatPr defaultRowHeight="15.6" x14ac:dyDescent="0.3"/>
  <cols>
    <col min="1" max="1" width="23.796875" bestFit="1" customWidth="1"/>
    <col min="2" max="2" width="10.5976562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2067</v>
      </c>
    </row>
    <row r="3" spans="1:6" x14ac:dyDescent="0.3">
      <c r="A3" s="8" t="s">
        <v>2072</v>
      </c>
      <c r="B3" s="8" t="s">
        <v>2068</v>
      </c>
    </row>
    <row r="4" spans="1:6" x14ac:dyDescent="0.3">
      <c r="A4" s="8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2065</v>
      </c>
      <c r="E6">
        <v>4</v>
      </c>
      <c r="F6">
        <v>4</v>
      </c>
    </row>
    <row r="7" spans="1:6" x14ac:dyDescent="0.3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2043</v>
      </c>
      <c r="C9">
        <v>8</v>
      </c>
      <c r="E9">
        <v>10</v>
      </c>
      <c r="F9">
        <v>18</v>
      </c>
    </row>
    <row r="10" spans="1:6" x14ac:dyDescent="0.3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2057</v>
      </c>
      <c r="C14">
        <v>3</v>
      </c>
      <c r="E14">
        <v>4</v>
      </c>
      <c r="F14">
        <v>7</v>
      </c>
    </row>
    <row r="15" spans="1:6" x14ac:dyDescent="0.3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2056</v>
      </c>
      <c r="C19">
        <v>4</v>
      </c>
      <c r="E19">
        <v>4</v>
      </c>
      <c r="F19">
        <v>8</v>
      </c>
    </row>
    <row r="20" spans="1:6" x14ac:dyDescent="0.3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2063</v>
      </c>
      <c r="C21">
        <v>9</v>
      </c>
      <c r="E21">
        <v>5</v>
      </c>
      <c r="F21">
        <v>14</v>
      </c>
    </row>
    <row r="22" spans="1:6" x14ac:dyDescent="0.3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2059</v>
      </c>
      <c r="C24">
        <v>7</v>
      </c>
      <c r="E24">
        <v>14</v>
      </c>
      <c r="F24">
        <v>21</v>
      </c>
    </row>
    <row r="25" spans="1:6" x14ac:dyDescent="0.3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2062</v>
      </c>
      <c r="E28">
        <v>3</v>
      </c>
      <c r="F28">
        <v>3</v>
      </c>
    </row>
    <row r="29" spans="1:6" x14ac:dyDescent="0.3">
      <c r="A29" s="9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651A-1288-460A-8AE6-FEF85F0D5A33}">
  <dimension ref="A1:E18"/>
  <sheetViews>
    <sheetView zoomScale="90" zoomScaleNormal="90" workbookViewId="0">
      <selection activeCell="A20" sqref="A20"/>
    </sheetView>
  </sheetViews>
  <sheetFormatPr defaultRowHeight="15.6" x14ac:dyDescent="0.3"/>
  <cols>
    <col min="1" max="1" width="25.296875" bestFit="1" customWidth="1"/>
    <col min="2" max="2" width="10.5976562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2067</v>
      </c>
    </row>
    <row r="2" spans="1:5" x14ac:dyDescent="0.3">
      <c r="A2" s="8" t="s">
        <v>2087</v>
      </c>
      <c r="B2" t="s">
        <v>2067</v>
      </c>
    </row>
    <row r="4" spans="1:5" x14ac:dyDescent="0.3">
      <c r="A4" s="8" t="s">
        <v>2088</v>
      </c>
      <c r="B4" s="8" t="s">
        <v>2068</v>
      </c>
    </row>
    <row r="5" spans="1:5" x14ac:dyDescent="0.3">
      <c r="A5" s="8" t="s">
        <v>2089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EA43-C32B-4E8B-BA39-31B1F7402E0F}">
  <dimension ref="A1:H13"/>
  <sheetViews>
    <sheetView zoomScale="80" zoomScaleNormal="80" workbookViewId="0">
      <selection activeCell="A4" sqref="A4"/>
    </sheetView>
  </sheetViews>
  <sheetFormatPr defaultRowHeight="15.6" x14ac:dyDescent="0.3"/>
  <cols>
    <col min="1" max="1" width="30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1" t="s">
        <v>2090</v>
      </c>
      <c r="B1" s="11" t="s">
        <v>2091</v>
      </c>
      <c r="C1" s="11" t="s">
        <v>2092</v>
      </c>
      <c r="D1" s="11" t="s">
        <v>2093</v>
      </c>
      <c r="E1" s="11" t="s">
        <v>2094</v>
      </c>
      <c r="F1" s="11" t="s">
        <v>2095</v>
      </c>
      <c r="G1" s="11" t="s">
        <v>2096</v>
      </c>
      <c r="H1" s="11" t="s">
        <v>2097</v>
      </c>
    </row>
    <row r="2" spans="1:8" x14ac:dyDescent="0.3">
      <c r="A2" t="s">
        <v>2098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2">
        <f>B2/$E2</f>
        <v>0.58823529411764708</v>
      </c>
      <c r="G2" s="12">
        <f t="shared" ref="G2:H2" si="0">C2/$E2</f>
        <v>0.39215686274509803</v>
      </c>
      <c r="H2" s="12">
        <f t="shared" si="0"/>
        <v>1.9607843137254902E-2</v>
      </c>
    </row>
    <row r="3" spans="1:8" x14ac:dyDescent="0.3">
      <c r="A3" t="s">
        <v>2099</v>
      </c>
      <c r="B3">
        <f>COUNTIFS(Crowdfunding!$D$2:$D$1001, "&gt;=1000",Crowdfunding!$D$2:$D$1001,"&lt;=4999",Crowdfunding!$G$2:$G$1001, "successful")</f>
        <v>191</v>
      </c>
      <c r="C3">
        <f>COUNTIFS(Crowdfunding!$D$2:$D$1001, "&gt;=1000",Crowdfunding!$D$2:$D$1001,"&lt;=4999",Crowdfunding!$G$2:$G$1001, "failed")</f>
        <v>38</v>
      </c>
      <c r="D3">
        <f>COUNTIFS(Crowdfunding!$D$2:$D$1001, "&gt;=1000",Crowdfunding!$D$2:$D$1001,"&lt;=4999",Crowdfunding!$G$2:$G$1001, "canceled")</f>
        <v>2</v>
      </c>
      <c r="E3">
        <f t="shared" ref="E3:E13" si="1">SUM(B3:D3)</f>
        <v>231</v>
      </c>
      <c r="F3" s="12">
        <f t="shared" ref="F3:F13" si="2">B3/$E3</f>
        <v>0.82683982683982682</v>
      </c>
      <c r="G3" s="12">
        <f t="shared" ref="G3:G13" si="3">C3/$E3</f>
        <v>0.16450216450216451</v>
      </c>
      <c r="H3" s="12">
        <f t="shared" ref="H3:H13" si="4">D3/$E3</f>
        <v>8.658008658008658E-3</v>
      </c>
    </row>
    <row r="4" spans="1:8" x14ac:dyDescent="0.3">
      <c r="A4" t="s">
        <v>2100</v>
      </c>
      <c r="B4">
        <f>COUNTIFS(Crowdfunding!$D$2:$D$1001, "&gt;=5000",Crowdfunding!$D$2:$D$1001,"&lt;=9999",Crowdfunding!$G$2:$G$1001, "successful")</f>
        <v>164</v>
      </c>
      <c r="C4">
        <f>COUNTIFS(Crowdfunding!$D$2:$D$1001, "&gt;=5000",Crowdfunding!$D$2:$D$1001,"&lt;=9999",Crowdfunding!$G$2:$G$1001, "failed")</f>
        <v>126</v>
      </c>
      <c r="D4">
        <f>COUNTIFS(Crowdfunding!$D$2:$D$1001, "&gt;=5000",Crowdfunding!$D$2:$D$1001,"&lt;=9999",Crowdfunding!$G$2:$G$1001, "canceled")</f>
        <v>25</v>
      </c>
      <c r="E4">
        <f t="shared" si="1"/>
        <v>315</v>
      </c>
      <c r="F4" s="12">
        <f t="shared" si="2"/>
        <v>0.52063492063492067</v>
      </c>
      <c r="G4" s="12">
        <f t="shared" si="3"/>
        <v>0.4</v>
      </c>
      <c r="H4" s="12">
        <f t="shared" si="4"/>
        <v>7.9365079365079361E-2</v>
      </c>
    </row>
    <row r="5" spans="1:8" x14ac:dyDescent="0.3">
      <c r="A5" t="s">
        <v>2101</v>
      </c>
      <c r="B5">
        <f>COUNTIFS(Crowdfunding!$D$2:$D$1001, "&gt;=10000",Crowdfunding!$D$2:$D$1001,"&lt;=14999",Crowdfunding!$G$2:$G$1001, "successful")</f>
        <v>4</v>
      </c>
      <c r="C5">
        <f>COUNTIFS(Crowdfunding!$D$2:$D$1001, "&gt;=10000",Crowdfunding!$D$2:$D$1001,"&lt;=14999",Crowdfunding!$G$2:$G$1001, "failed")</f>
        <v>5</v>
      </c>
      <c r="D5">
        <f>COUNTIFS(Crowdfunding!$D$2:$D$1001, "&gt;=10000",Crowdfunding!$D$2:$D$1001,"&lt;=14999",Crowdfunding!$G$2:$G$1001, "canceled")</f>
        <v>0</v>
      </c>
      <c r="E5">
        <f t="shared" si="1"/>
        <v>9</v>
      </c>
      <c r="F5" s="12">
        <f t="shared" si="2"/>
        <v>0.44444444444444442</v>
      </c>
      <c r="G5" s="12">
        <f t="shared" si="3"/>
        <v>0.55555555555555558</v>
      </c>
      <c r="H5" s="12">
        <f t="shared" si="4"/>
        <v>0</v>
      </c>
    </row>
    <row r="6" spans="1:8" x14ac:dyDescent="0.3">
      <c r="A6" t="s">
        <v>2102</v>
      </c>
      <c r="B6">
        <f>COUNTIFS(Crowdfunding!$D$2:$D$1001, "&gt;=15000",Crowdfunding!$D$2:$D$1001,"&lt;=19999",Crowdfunding!$G$2:$G$1001, "successful")</f>
        <v>10</v>
      </c>
      <c r="C6">
        <f>COUNTIFS(Crowdfunding!$D$2:$D$1001, "&gt;=15000",Crowdfunding!$D$2:$D$1001,"&lt;=19999",Crowdfunding!$G$2:$G$1001, "failed")</f>
        <v>0</v>
      </c>
      <c r="D6">
        <f>COUNTIFS(Crowdfunding!$D$2:$D$1001, "&gt;=15000",Crowdfunding!$D$2:$D$1001,"&lt;=19999",Crowdfunding!$G$2:$G$1001, "canceled")</f>
        <v>0</v>
      </c>
      <c r="E6">
        <f t="shared" si="1"/>
        <v>10</v>
      </c>
      <c r="F6" s="12">
        <f t="shared" si="2"/>
        <v>1</v>
      </c>
      <c r="G6" s="12">
        <f t="shared" si="3"/>
        <v>0</v>
      </c>
      <c r="H6" s="12">
        <f t="shared" si="4"/>
        <v>0</v>
      </c>
    </row>
    <row r="7" spans="1:8" x14ac:dyDescent="0.3">
      <c r="A7" t="s">
        <v>2103</v>
      </c>
      <c r="B7">
        <f>COUNTIFS(Crowdfunding!$D$2:$D$1001, "&gt;=20000",Crowdfunding!$D$2:$D$1001,"&lt;=24999",Crowdfunding!$G$2:$G$1001, "successful")</f>
        <v>7</v>
      </c>
      <c r="C7">
        <f>COUNTIFS(Crowdfunding!$D$2:$D$1001, "&gt;=20000",Crowdfunding!$D$2:$D$1001,"&lt;=24999",Crowdfunding!$G$2:$G$1001, "failed")</f>
        <v>0</v>
      </c>
      <c r="D7">
        <f>COUNTIFS(Crowdfunding!$D$2:$D$1001, "&gt;=20000",Crowdfunding!$D$2:$D$1001,"&lt;=24999",Crowdfunding!$G$2:$G$1001, "canceled")</f>
        <v>0</v>
      </c>
      <c r="E7">
        <f t="shared" si="1"/>
        <v>7</v>
      </c>
      <c r="F7" s="12">
        <f t="shared" si="2"/>
        <v>1</v>
      </c>
      <c r="G7" s="12">
        <f t="shared" si="3"/>
        <v>0</v>
      </c>
      <c r="H7" s="12">
        <f t="shared" si="4"/>
        <v>0</v>
      </c>
    </row>
    <row r="8" spans="1:8" x14ac:dyDescent="0.3">
      <c r="A8" t="s">
        <v>2104</v>
      </c>
      <c r="B8">
        <f>COUNTIFS(Crowdfunding!$D$2:$D$1001, "&gt;=25000",Crowdfunding!$D$2:$D$1001,"&lt;=29999",Crowdfunding!$G$2:$G$1001, "successful")</f>
        <v>11</v>
      </c>
      <c r="C8">
        <f>COUNTIFS(Crowdfunding!$D$2:$D$1001, "&gt;=25000",Crowdfunding!$D$2:$D$1001,"&lt;=29999",Crowdfunding!$G$2:$G$1001, "failed")</f>
        <v>3</v>
      </c>
      <c r="D8">
        <f>COUNTIFS(Crowdfunding!$D$2:$D$1001, "&gt;=25000",Crowdfunding!$D$2:$D$1001,"&lt;=29999",Crowdfunding!$G$2:$G$1001, "canceled")</f>
        <v>0</v>
      </c>
      <c r="E8">
        <f t="shared" si="1"/>
        <v>14</v>
      </c>
      <c r="F8" s="12">
        <f t="shared" si="2"/>
        <v>0.7857142857142857</v>
      </c>
      <c r="G8" s="12">
        <f t="shared" si="3"/>
        <v>0.21428571428571427</v>
      </c>
      <c r="H8" s="12">
        <f t="shared" si="4"/>
        <v>0</v>
      </c>
    </row>
    <row r="9" spans="1:8" x14ac:dyDescent="0.3">
      <c r="A9" t="s">
        <v>2105</v>
      </c>
      <c r="B9">
        <f>COUNTIFS(Crowdfunding!$D$2:$D$1001, "&gt;=30000",Crowdfunding!$D$2:$D$1001,"&lt;=34999",Crowdfunding!$G$2:$G$1001, "successful")</f>
        <v>7</v>
      </c>
      <c r="C9">
        <f>COUNTIFS(Crowdfunding!$D$2:$D$1001, "&gt;=30000",Crowdfunding!$D$2:$D$1001,"&lt;=34999",Crowdfunding!$G$2:$G$1001, "failed")</f>
        <v>0</v>
      </c>
      <c r="D9">
        <f>COUNTIFS(Crowdfunding!$D$2:$D$1001, "&gt;=30000",Crowdfunding!$D$2:$D$1001,"&lt;=34999",Crowdfunding!$G$2:$G$1001, "canceled")</f>
        <v>0</v>
      </c>
      <c r="E9">
        <f t="shared" si="1"/>
        <v>7</v>
      </c>
      <c r="F9" s="12">
        <f t="shared" si="2"/>
        <v>1</v>
      </c>
      <c r="G9" s="12">
        <f t="shared" si="3"/>
        <v>0</v>
      </c>
      <c r="H9" s="12">
        <f t="shared" si="4"/>
        <v>0</v>
      </c>
    </row>
    <row r="10" spans="1:8" x14ac:dyDescent="0.3">
      <c r="A10" t="s">
        <v>2106</v>
      </c>
      <c r="B10">
        <f>COUNTIFS(Crowdfunding!$D$2:$D$1001, "&gt;=35000",Crowdfunding!$D$2:$D$1001,"&lt;=39999",Crowdfunding!$G$2:$G$1001, "successful")</f>
        <v>8</v>
      </c>
      <c r="C10">
        <f>COUNTIFS(Crowdfunding!$D$2:$D$1001, "&gt;=35000",Crowdfunding!$D$2:$D$1001,"&lt;=39999",Crowdfunding!$G$2:$G$1001, "failed")</f>
        <v>3</v>
      </c>
      <c r="D10">
        <f>COUNTIFS(Crowdfunding!$D$2:$D$1001, "&gt;=35000",Crowdfunding!$D$2:$D$1001,"&lt;=39999",Crowdfunding!$G$2:$G$1001, "canceled")</f>
        <v>1</v>
      </c>
      <c r="E10">
        <f t="shared" si="1"/>
        <v>12</v>
      </c>
      <c r="F10" s="12">
        <f t="shared" si="2"/>
        <v>0.66666666666666663</v>
      </c>
      <c r="G10" s="12">
        <f t="shared" si="3"/>
        <v>0.25</v>
      </c>
      <c r="H10" s="12">
        <f t="shared" si="4"/>
        <v>8.3333333333333329E-2</v>
      </c>
    </row>
    <row r="11" spans="1:8" x14ac:dyDescent="0.3">
      <c r="A11" t="s">
        <v>2107</v>
      </c>
      <c r="B11">
        <f>COUNTIFS(Crowdfunding!$D$2:$D$1001, "&gt;=40000",Crowdfunding!$D$2:$D$1001,"&lt;=44999",Crowdfunding!$G$2:$G$1001, "successful")</f>
        <v>11</v>
      </c>
      <c r="C11">
        <f>COUNTIFS(Crowdfunding!$D$2:$D$1001, "&gt;=40000",Crowdfunding!$D$2:$D$1001,"&lt;=44999",Crowdfunding!$G$2:$G$1001, "failed")</f>
        <v>3</v>
      </c>
      <c r="D11">
        <f>COUNTIFS(Crowdfunding!$D$2:$D$1001, "&gt;=40000",Crowdfunding!$D$2:$D$1001,"&lt;=44999",Crowdfunding!$G$2:$G$1001, "canceled")</f>
        <v>0</v>
      </c>
      <c r="E11">
        <f t="shared" si="1"/>
        <v>14</v>
      </c>
      <c r="F11" s="12">
        <f t="shared" si="2"/>
        <v>0.7857142857142857</v>
      </c>
      <c r="G11" s="12">
        <f t="shared" si="3"/>
        <v>0.21428571428571427</v>
      </c>
      <c r="H11" s="12">
        <f t="shared" si="4"/>
        <v>0</v>
      </c>
    </row>
    <row r="12" spans="1:8" x14ac:dyDescent="0.3">
      <c r="A12" t="s">
        <v>2108</v>
      </c>
      <c r="B12">
        <f>COUNTIFS(Crowdfunding!$D$2:$D$1001, "&gt;=45000",Crowdfunding!$D$2:$D$1001,"&lt;=49999",Crowdfunding!$G$2:$G$1001, "successful")</f>
        <v>8</v>
      </c>
      <c r="C12">
        <f>COUNTIFS(Crowdfunding!$D$2:$D$1001, "&gt;=45000",Crowdfunding!$D$2:$D$1001,"&lt;=49999",Crowdfunding!$G$2:$G$1001, "failed")</f>
        <v>3</v>
      </c>
      <c r="D12">
        <f>COUNTIFS(Crowdfunding!$D$2:$D$1001, "&gt;=45000",Crowdfunding!$D$2:$D$1001,"&lt;=49999",Crowdfunding!$G$2:$G$1001, "canceled")</f>
        <v>0</v>
      </c>
      <c r="E12">
        <f t="shared" si="1"/>
        <v>11</v>
      </c>
      <c r="F12" s="12">
        <f t="shared" si="2"/>
        <v>0.72727272727272729</v>
      </c>
      <c r="G12" s="12">
        <f t="shared" si="3"/>
        <v>0.27272727272727271</v>
      </c>
      <c r="H12" s="12">
        <f t="shared" si="4"/>
        <v>0</v>
      </c>
    </row>
    <row r="13" spans="1:8" x14ac:dyDescent="0.3">
      <c r="A13" t="s">
        <v>2109</v>
      </c>
      <c r="B13">
        <f>COUNTIFS(Crowdfunding!$D$2:$D$1001, "&gt;=50000",Crowdfunding!$G$2:$G$1001, "successful")</f>
        <v>114</v>
      </c>
      <c r="C13">
        <f>COUNTIFS(Crowdfunding!$D$2:$D$1001, "&gt;=50000",Crowdfunding!$G$2:$G$1001, "failed")</f>
        <v>163</v>
      </c>
      <c r="D13">
        <f>COUNTIFS(Crowdfunding!$D$2:$D$1001, "&gt;=50000",Crowdfunding!$G$2:$G$1001, "canceled")</f>
        <v>28</v>
      </c>
      <c r="E13">
        <f t="shared" si="1"/>
        <v>305</v>
      </c>
      <c r="F13" s="12">
        <f t="shared" si="2"/>
        <v>0.3737704918032787</v>
      </c>
      <c r="G13" s="12">
        <f t="shared" si="3"/>
        <v>0.53442622950819674</v>
      </c>
      <c r="H13" s="12">
        <f t="shared" si="4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521A-8566-4DE9-8A24-CB32A1B92AEE}">
  <dimension ref="C2:H575"/>
  <sheetViews>
    <sheetView tabSelected="1" zoomScale="80" zoomScaleNormal="80" workbookViewId="0">
      <selection activeCell="D6" sqref="D6"/>
    </sheetView>
  </sheetViews>
  <sheetFormatPr defaultRowHeight="15.6" x14ac:dyDescent="0.3"/>
  <cols>
    <col min="1" max="2" width="8.796875" style="13"/>
    <col min="3" max="3" width="9.296875" style="13" bestFit="1" customWidth="1"/>
    <col min="4" max="4" width="16.19921875" style="13" bestFit="1" customWidth="1"/>
    <col min="5" max="7" width="8.796875" style="13"/>
    <col min="8" max="8" width="13.19921875" style="13" bestFit="1" customWidth="1"/>
    <col min="9" max="16384" width="8.796875" style="13"/>
  </cols>
  <sheetData>
    <row r="2" spans="3:8" x14ac:dyDescent="0.3">
      <c r="C2" s="13" t="s">
        <v>2110</v>
      </c>
      <c r="D2" s="14">
        <f>AVERAGE($D$11:$D$575)</f>
        <v>851.14690265486729</v>
      </c>
      <c r="G2" s="13" t="s">
        <v>2110</v>
      </c>
      <c r="H2" s="14">
        <f>AVERAGE($H$11:$H$575)</f>
        <v>585.61538461538464</v>
      </c>
    </row>
    <row r="3" spans="3:8" x14ac:dyDescent="0.3">
      <c r="C3" s="13" t="s">
        <v>2111</v>
      </c>
      <c r="D3" s="14">
        <f>MEDIAN($D$11:$D$575)</f>
        <v>201</v>
      </c>
      <c r="G3" s="13" t="s">
        <v>2111</v>
      </c>
      <c r="H3" s="14">
        <f>MEDIAN($H$11:$H$575)</f>
        <v>114.5</v>
      </c>
    </row>
    <row r="4" spans="3:8" x14ac:dyDescent="0.3">
      <c r="C4" s="13" t="s">
        <v>2112</v>
      </c>
      <c r="D4" s="14">
        <f>MIN($D$11:$D$575)</f>
        <v>16</v>
      </c>
      <c r="G4" s="13" t="s">
        <v>2112</v>
      </c>
      <c r="H4" s="14">
        <f>MIN($H$11:$H$575)</f>
        <v>0</v>
      </c>
    </row>
    <row r="5" spans="3:8" x14ac:dyDescent="0.3">
      <c r="C5" s="13" t="s">
        <v>2113</v>
      </c>
      <c r="D5" s="14">
        <f>MAX($D$11:$D$575)</f>
        <v>7295</v>
      </c>
      <c r="G5" s="13" t="s">
        <v>2113</v>
      </c>
      <c r="H5" s="14">
        <f>MAX($H$11:$H$575)</f>
        <v>6080</v>
      </c>
    </row>
    <row r="6" spans="3:8" x14ac:dyDescent="0.3">
      <c r="C6" s="13" t="s">
        <v>2114</v>
      </c>
      <c r="D6" s="14">
        <f>_xlfn.VAR.P($D$11:$D$575)</f>
        <v>1603373.7324019109</v>
      </c>
      <c r="G6" s="13" t="s">
        <v>2114</v>
      </c>
      <c r="H6" s="14">
        <f>_xlfn.VAR.P($H$11:$H$575)</f>
        <v>921574.68174133555</v>
      </c>
    </row>
    <row r="7" spans="3:8" x14ac:dyDescent="0.3">
      <c r="C7" s="13" t="s">
        <v>2115</v>
      </c>
      <c r="D7" s="14">
        <f>_xlfn.STDEV.P($D$11:$D$575)</f>
        <v>1266.2439466397898</v>
      </c>
      <c r="G7" s="13" t="s">
        <v>2115</v>
      </c>
      <c r="H7" s="14">
        <f>_xlfn.STDEV.P($H$11:$H$575)</f>
        <v>959.98681331637863</v>
      </c>
    </row>
    <row r="10" spans="3:8" x14ac:dyDescent="0.3">
      <c r="C10" s="16" t="s">
        <v>2068</v>
      </c>
      <c r="D10" s="16" t="s">
        <v>5</v>
      </c>
      <c r="G10" s="16" t="s">
        <v>2068</v>
      </c>
      <c r="H10" s="16" t="s">
        <v>5</v>
      </c>
    </row>
    <row r="11" spans="3:8" x14ac:dyDescent="0.3">
      <c r="C11" s="15" t="s">
        <v>20</v>
      </c>
      <c r="D11" s="15">
        <v>158</v>
      </c>
      <c r="G11" s="15" t="s">
        <v>14</v>
      </c>
      <c r="H11" s="15">
        <v>0</v>
      </c>
    </row>
    <row r="12" spans="3:8" x14ac:dyDescent="0.3">
      <c r="C12" s="15" t="s">
        <v>20</v>
      </c>
      <c r="D12" s="15">
        <v>1425</v>
      </c>
      <c r="G12" s="15" t="s">
        <v>14</v>
      </c>
      <c r="H12" s="15">
        <v>24</v>
      </c>
    </row>
    <row r="13" spans="3:8" x14ac:dyDescent="0.3">
      <c r="C13" s="15" t="s">
        <v>20</v>
      </c>
      <c r="D13" s="15">
        <v>174</v>
      </c>
      <c r="G13" s="15" t="s">
        <v>14</v>
      </c>
      <c r="H13" s="15">
        <v>53</v>
      </c>
    </row>
    <row r="14" spans="3:8" x14ac:dyDescent="0.3">
      <c r="C14" s="15" t="s">
        <v>20</v>
      </c>
      <c r="D14" s="15">
        <v>227</v>
      </c>
      <c r="G14" s="15" t="s">
        <v>14</v>
      </c>
      <c r="H14" s="15">
        <v>18</v>
      </c>
    </row>
    <row r="15" spans="3:8" x14ac:dyDescent="0.3">
      <c r="C15" s="15" t="s">
        <v>20</v>
      </c>
      <c r="D15" s="15">
        <v>220</v>
      </c>
      <c r="G15" s="15" t="s">
        <v>14</v>
      </c>
      <c r="H15" s="15">
        <v>44</v>
      </c>
    </row>
    <row r="16" spans="3:8" x14ac:dyDescent="0.3">
      <c r="C16" s="15" t="s">
        <v>20</v>
      </c>
      <c r="D16" s="15">
        <v>98</v>
      </c>
      <c r="G16" s="15" t="s">
        <v>14</v>
      </c>
      <c r="H16" s="15">
        <v>27</v>
      </c>
    </row>
    <row r="17" spans="3:8" x14ac:dyDescent="0.3">
      <c r="C17" s="15" t="s">
        <v>20</v>
      </c>
      <c r="D17" s="15">
        <v>100</v>
      </c>
      <c r="G17" s="15" t="s">
        <v>14</v>
      </c>
      <c r="H17" s="15">
        <v>55</v>
      </c>
    </row>
    <row r="18" spans="3:8" x14ac:dyDescent="0.3">
      <c r="C18" s="15" t="s">
        <v>20</v>
      </c>
      <c r="D18" s="15">
        <v>1249</v>
      </c>
      <c r="G18" s="15" t="s">
        <v>14</v>
      </c>
      <c r="H18" s="15">
        <v>200</v>
      </c>
    </row>
    <row r="19" spans="3:8" x14ac:dyDescent="0.3">
      <c r="C19" s="15" t="s">
        <v>20</v>
      </c>
      <c r="D19" s="15">
        <v>1396</v>
      </c>
      <c r="G19" s="15" t="s">
        <v>14</v>
      </c>
      <c r="H19" s="15">
        <v>452</v>
      </c>
    </row>
    <row r="20" spans="3:8" x14ac:dyDescent="0.3">
      <c r="C20" s="15" t="s">
        <v>20</v>
      </c>
      <c r="D20" s="15">
        <v>890</v>
      </c>
      <c r="G20" s="15" t="s">
        <v>14</v>
      </c>
      <c r="H20" s="15">
        <v>674</v>
      </c>
    </row>
    <row r="21" spans="3:8" x14ac:dyDescent="0.3">
      <c r="C21" s="15" t="s">
        <v>20</v>
      </c>
      <c r="D21" s="15">
        <v>142</v>
      </c>
      <c r="G21" s="15" t="s">
        <v>14</v>
      </c>
      <c r="H21" s="15">
        <v>558</v>
      </c>
    </row>
    <row r="22" spans="3:8" x14ac:dyDescent="0.3">
      <c r="C22" s="15" t="s">
        <v>20</v>
      </c>
      <c r="D22" s="15">
        <v>2673</v>
      </c>
      <c r="G22" s="15" t="s">
        <v>14</v>
      </c>
      <c r="H22" s="15">
        <v>15</v>
      </c>
    </row>
    <row r="23" spans="3:8" x14ac:dyDescent="0.3">
      <c r="C23" s="15" t="s">
        <v>20</v>
      </c>
      <c r="D23" s="15">
        <v>163</v>
      </c>
      <c r="G23" s="15" t="s">
        <v>14</v>
      </c>
      <c r="H23" s="15">
        <v>2307</v>
      </c>
    </row>
    <row r="24" spans="3:8" x14ac:dyDescent="0.3">
      <c r="C24" s="15" t="s">
        <v>20</v>
      </c>
      <c r="D24" s="15">
        <v>2220</v>
      </c>
      <c r="G24" s="15" t="s">
        <v>14</v>
      </c>
      <c r="H24" s="15">
        <v>88</v>
      </c>
    </row>
    <row r="25" spans="3:8" x14ac:dyDescent="0.3">
      <c r="C25" s="15" t="s">
        <v>20</v>
      </c>
      <c r="D25" s="15">
        <v>1606</v>
      </c>
      <c r="G25" s="15" t="s">
        <v>14</v>
      </c>
      <c r="H25" s="15">
        <v>48</v>
      </c>
    </row>
    <row r="26" spans="3:8" x14ac:dyDescent="0.3">
      <c r="C26" s="15" t="s">
        <v>20</v>
      </c>
      <c r="D26" s="15">
        <v>129</v>
      </c>
      <c r="G26" s="15" t="s">
        <v>14</v>
      </c>
      <c r="H26" s="15">
        <v>1</v>
      </c>
    </row>
    <row r="27" spans="3:8" x14ac:dyDescent="0.3">
      <c r="C27" s="15" t="s">
        <v>20</v>
      </c>
      <c r="D27" s="15">
        <v>226</v>
      </c>
      <c r="G27" s="15" t="s">
        <v>14</v>
      </c>
      <c r="H27" s="15">
        <v>1467</v>
      </c>
    </row>
    <row r="28" spans="3:8" x14ac:dyDescent="0.3">
      <c r="C28" s="15" t="s">
        <v>20</v>
      </c>
      <c r="D28" s="15">
        <v>5419</v>
      </c>
      <c r="G28" s="15" t="s">
        <v>14</v>
      </c>
      <c r="H28" s="15">
        <v>75</v>
      </c>
    </row>
    <row r="29" spans="3:8" x14ac:dyDescent="0.3">
      <c r="C29" s="15" t="s">
        <v>20</v>
      </c>
      <c r="D29" s="15">
        <v>165</v>
      </c>
      <c r="G29" s="15" t="s">
        <v>14</v>
      </c>
      <c r="H29" s="15">
        <v>120</v>
      </c>
    </row>
    <row r="30" spans="3:8" x14ac:dyDescent="0.3">
      <c r="C30" s="15" t="s">
        <v>20</v>
      </c>
      <c r="D30" s="15">
        <v>1965</v>
      </c>
      <c r="G30" s="15" t="s">
        <v>14</v>
      </c>
      <c r="H30" s="15">
        <v>2253</v>
      </c>
    </row>
    <row r="31" spans="3:8" x14ac:dyDescent="0.3">
      <c r="C31" s="15" t="s">
        <v>20</v>
      </c>
      <c r="D31" s="15">
        <v>16</v>
      </c>
      <c r="G31" s="15" t="s">
        <v>14</v>
      </c>
      <c r="H31" s="15">
        <v>5</v>
      </c>
    </row>
    <row r="32" spans="3:8" x14ac:dyDescent="0.3">
      <c r="C32" s="15" t="s">
        <v>20</v>
      </c>
      <c r="D32" s="15">
        <v>107</v>
      </c>
      <c r="G32" s="15" t="s">
        <v>14</v>
      </c>
      <c r="H32" s="15">
        <v>38</v>
      </c>
    </row>
    <row r="33" spans="3:8" x14ac:dyDescent="0.3">
      <c r="C33" s="15" t="s">
        <v>20</v>
      </c>
      <c r="D33" s="15">
        <v>134</v>
      </c>
      <c r="G33" s="15" t="s">
        <v>14</v>
      </c>
      <c r="H33" s="15">
        <v>12</v>
      </c>
    </row>
    <row r="34" spans="3:8" x14ac:dyDescent="0.3">
      <c r="C34" s="15" t="s">
        <v>20</v>
      </c>
      <c r="D34" s="15">
        <v>198</v>
      </c>
      <c r="G34" s="15" t="s">
        <v>14</v>
      </c>
      <c r="H34" s="15">
        <v>1684</v>
      </c>
    </row>
    <row r="35" spans="3:8" x14ac:dyDescent="0.3">
      <c r="C35" s="15" t="s">
        <v>20</v>
      </c>
      <c r="D35" s="15">
        <v>111</v>
      </c>
      <c r="G35" s="15" t="s">
        <v>14</v>
      </c>
      <c r="H35" s="15">
        <v>56</v>
      </c>
    </row>
    <row r="36" spans="3:8" x14ac:dyDescent="0.3">
      <c r="C36" s="15" t="s">
        <v>20</v>
      </c>
      <c r="D36" s="15">
        <v>222</v>
      </c>
      <c r="G36" s="15" t="s">
        <v>14</v>
      </c>
      <c r="H36" s="15">
        <v>838</v>
      </c>
    </row>
    <row r="37" spans="3:8" x14ac:dyDescent="0.3">
      <c r="C37" s="15" t="s">
        <v>20</v>
      </c>
      <c r="D37" s="15">
        <v>6212</v>
      </c>
      <c r="G37" s="15" t="s">
        <v>14</v>
      </c>
      <c r="H37" s="15">
        <v>1000</v>
      </c>
    </row>
    <row r="38" spans="3:8" x14ac:dyDescent="0.3">
      <c r="C38" s="15" t="s">
        <v>20</v>
      </c>
      <c r="D38" s="15">
        <v>98</v>
      </c>
      <c r="G38" s="15" t="s">
        <v>14</v>
      </c>
      <c r="H38" s="15">
        <v>1482</v>
      </c>
    </row>
    <row r="39" spans="3:8" x14ac:dyDescent="0.3">
      <c r="C39" s="15" t="s">
        <v>20</v>
      </c>
      <c r="D39" s="15">
        <v>92</v>
      </c>
      <c r="G39" s="15" t="s">
        <v>14</v>
      </c>
      <c r="H39" s="15">
        <v>106</v>
      </c>
    </row>
    <row r="40" spans="3:8" x14ac:dyDescent="0.3">
      <c r="C40" s="15" t="s">
        <v>20</v>
      </c>
      <c r="D40" s="15">
        <v>149</v>
      </c>
      <c r="G40" s="15" t="s">
        <v>14</v>
      </c>
      <c r="H40" s="15">
        <v>679</v>
      </c>
    </row>
    <row r="41" spans="3:8" x14ac:dyDescent="0.3">
      <c r="C41" s="15" t="s">
        <v>20</v>
      </c>
      <c r="D41" s="15">
        <v>2431</v>
      </c>
      <c r="G41" s="15" t="s">
        <v>14</v>
      </c>
      <c r="H41" s="15">
        <v>1220</v>
      </c>
    </row>
    <row r="42" spans="3:8" x14ac:dyDescent="0.3">
      <c r="C42" s="15" t="s">
        <v>20</v>
      </c>
      <c r="D42" s="15">
        <v>303</v>
      </c>
      <c r="G42" s="15" t="s">
        <v>14</v>
      </c>
      <c r="H42" s="15">
        <v>1</v>
      </c>
    </row>
    <row r="43" spans="3:8" x14ac:dyDescent="0.3">
      <c r="C43" s="15" t="s">
        <v>20</v>
      </c>
      <c r="D43" s="15">
        <v>209</v>
      </c>
      <c r="G43" s="15" t="s">
        <v>14</v>
      </c>
      <c r="H43" s="15">
        <v>37</v>
      </c>
    </row>
    <row r="44" spans="3:8" x14ac:dyDescent="0.3">
      <c r="C44" s="15" t="s">
        <v>20</v>
      </c>
      <c r="D44" s="15">
        <v>131</v>
      </c>
      <c r="G44" s="15" t="s">
        <v>14</v>
      </c>
      <c r="H44" s="15">
        <v>60</v>
      </c>
    </row>
    <row r="45" spans="3:8" x14ac:dyDescent="0.3">
      <c r="C45" s="15" t="s">
        <v>20</v>
      </c>
      <c r="D45" s="15">
        <v>164</v>
      </c>
      <c r="G45" s="15" t="s">
        <v>14</v>
      </c>
      <c r="H45" s="15">
        <v>296</v>
      </c>
    </row>
    <row r="46" spans="3:8" x14ac:dyDescent="0.3">
      <c r="C46" s="15" t="s">
        <v>20</v>
      </c>
      <c r="D46" s="15">
        <v>201</v>
      </c>
      <c r="G46" s="15" t="s">
        <v>14</v>
      </c>
      <c r="H46" s="15">
        <v>3304</v>
      </c>
    </row>
    <row r="47" spans="3:8" x14ac:dyDescent="0.3">
      <c r="C47" s="15" t="s">
        <v>20</v>
      </c>
      <c r="D47" s="15">
        <v>211</v>
      </c>
      <c r="G47" s="15" t="s">
        <v>14</v>
      </c>
      <c r="H47" s="15">
        <v>73</v>
      </c>
    </row>
    <row r="48" spans="3:8" x14ac:dyDescent="0.3">
      <c r="C48" s="15" t="s">
        <v>20</v>
      </c>
      <c r="D48" s="15">
        <v>128</v>
      </c>
      <c r="G48" s="15" t="s">
        <v>14</v>
      </c>
      <c r="H48" s="15">
        <v>3387</v>
      </c>
    </row>
    <row r="49" spans="3:8" x14ac:dyDescent="0.3">
      <c r="C49" s="15" t="s">
        <v>20</v>
      </c>
      <c r="D49" s="15">
        <v>1600</v>
      </c>
      <c r="G49" s="15" t="s">
        <v>14</v>
      </c>
      <c r="H49" s="15">
        <v>662</v>
      </c>
    </row>
    <row r="50" spans="3:8" x14ac:dyDescent="0.3">
      <c r="C50" s="15" t="s">
        <v>20</v>
      </c>
      <c r="D50" s="15">
        <v>249</v>
      </c>
      <c r="G50" s="15" t="s">
        <v>14</v>
      </c>
      <c r="H50" s="15">
        <v>774</v>
      </c>
    </row>
    <row r="51" spans="3:8" x14ac:dyDescent="0.3">
      <c r="C51" s="15" t="s">
        <v>20</v>
      </c>
      <c r="D51" s="15">
        <v>236</v>
      </c>
      <c r="G51" s="15" t="s">
        <v>14</v>
      </c>
      <c r="H51" s="15">
        <v>672</v>
      </c>
    </row>
    <row r="52" spans="3:8" x14ac:dyDescent="0.3">
      <c r="C52" s="15" t="s">
        <v>20</v>
      </c>
      <c r="D52" s="15">
        <v>4065</v>
      </c>
      <c r="G52" s="15" t="s">
        <v>14</v>
      </c>
      <c r="H52" s="15">
        <v>940</v>
      </c>
    </row>
    <row r="53" spans="3:8" x14ac:dyDescent="0.3">
      <c r="C53" s="15" t="s">
        <v>20</v>
      </c>
      <c r="D53" s="15">
        <v>246</v>
      </c>
      <c r="G53" s="15" t="s">
        <v>14</v>
      </c>
      <c r="H53" s="15">
        <v>117</v>
      </c>
    </row>
    <row r="54" spans="3:8" x14ac:dyDescent="0.3">
      <c r="C54" s="15" t="s">
        <v>20</v>
      </c>
      <c r="D54" s="15">
        <v>2475</v>
      </c>
      <c r="G54" s="15" t="s">
        <v>14</v>
      </c>
      <c r="H54" s="15">
        <v>115</v>
      </c>
    </row>
    <row r="55" spans="3:8" x14ac:dyDescent="0.3">
      <c r="C55" s="15" t="s">
        <v>20</v>
      </c>
      <c r="D55" s="15">
        <v>76</v>
      </c>
      <c r="G55" s="15" t="s">
        <v>14</v>
      </c>
      <c r="H55" s="15">
        <v>326</v>
      </c>
    </row>
    <row r="56" spans="3:8" x14ac:dyDescent="0.3">
      <c r="C56" s="15" t="s">
        <v>20</v>
      </c>
      <c r="D56" s="15">
        <v>54</v>
      </c>
      <c r="G56" s="15" t="s">
        <v>14</v>
      </c>
      <c r="H56" s="15">
        <v>1</v>
      </c>
    </row>
    <row r="57" spans="3:8" x14ac:dyDescent="0.3">
      <c r="C57" s="15" t="s">
        <v>20</v>
      </c>
      <c r="D57" s="15">
        <v>88</v>
      </c>
      <c r="G57" s="15" t="s">
        <v>14</v>
      </c>
      <c r="H57" s="15">
        <v>1467</v>
      </c>
    </row>
    <row r="58" spans="3:8" x14ac:dyDescent="0.3">
      <c r="C58" s="15" t="s">
        <v>20</v>
      </c>
      <c r="D58" s="15">
        <v>85</v>
      </c>
      <c r="G58" s="15" t="s">
        <v>14</v>
      </c>
      <c r="H58" s="15">
        <v>5681</v>
      </c>
    </row>
    <row r="59" spans="3:8" x14ac:dyDescent="0.3">
      <c r="C59" s="15" t="s">
        <v>20</v>
      </c>
      <c r="D59" s="15">
        <v>170</v>
      </c>
      <c r="G59" s="15" t="s">
        <v>14</v>
      </c>
      <c r="H59" s="15">
        <v>1059</v>
      </c>
    </row>
    <row r="60" spans="3:8" x14ac:dyDescent="0.3">
      <c r="C60" s="15" t="s">
        <v>20</v>
      </c>
      <c r="D60" s="15">
        <v>330</v>
      </c>
      <c r="G60" s="15" t="s">
        <v>14</v>
      </c>
      <c r="H60" s="15">
        <v>1194</v>
      </c>
    </row>
    <row r="61" spans="3:8" x14ac:dyDescent="0.3">
      <c r="C61" s="15" t="s">
        <v>20</v>
      </c>
      <c r="D61" s="15">
        <v>127</v>
      </c>
      <c r="G61" s="15" t="s">
        <v>14</v>
      </c>
      <c r="H61" s="15">
        <v>30</v>
      </c>
    </row>
    <row r="62" spans="3:8" x14ac:dyDescent="0.3">
      <c r="C62" s="15" t="s">
        <v>20</v>
      </c>
      <c r="D62" s="15">
        <v>411</v>
      </c>
      <c r="G62" s="15" t="s">
        <v>14</v>
      </c>
      <c r="H62" s="15">
        <v>75</v>
      </c>
    </row>
    <row r="63" spans="3:8" x14ac:dyDescent="0.3">
      <c r="C63" s="15" t="s">
        <v>20</v>
      </c>
      <c r="D63" s="15">
        <v>180</v>
      </c>
      <c r="G63" s="15" t="s">
        <v>14</v>
      </c>
      <c r="H63" s="15">
        <v>955</v>
      </c>
    </row>
    <row r="64" spans="3:8" x14ac:dyDescent="0.3">
      <c r="C64" s="15" t="s">
        <v>20</v>
      </c>
      <c r="D64" s="15">
        <v>374</v>
      </c>
      <c r="G64" s="15" t="s">
        <v>14</v>
      </c>
      <c r="H64" s="15">
        <v>67</v>
      </c>
    </row>
    <row r="65" spans="3:8" x14ac:dyDescent="0.3">
      <c r="C65" s="15" t="s">
        <v>20</v>
      </c>
      <c r="D65" s="15">
        <v>71</v>
      </c>
      <c r="G65" s="15" t="s">
        <v>14</v>
      </c>
      <c r="H65" s="15">
        <v>5</v>
      </c>
    </row>
    <row r="66" spans="3:8" x14ac:dyDescent="0.3">
      <c r="C66" s="15" t="s">
        <v>20</v>
      </c>
      <c r="D66" s="15">
        <v>203</v>
      </c>
      <c r="G66" s="15" t="s">
        <v>14</v>
      </c>
      <c r="H66" s="15">
        <v>26</v>
      </c>
    </row>
    <row r="67" spans="3:8" x14ac:dyDescent="0.3">
      <c r="C67" s="15" t="s">
        <v>20</v>
      </c>
      <c r="D67" s="15">
        <v>113</v>
      </c>
      <c r="G67" s="15" t="s">
        <v>14</v>
      </c>
      <c r="H67" s="15">
        <v>1130</v>
      </c>
    </row>
    <row r="68" spans="3:8" x14ac:dyDescent="0.3">
      <c r="C68" s="15" t="s">
        <v>20</v>
      </c>
      <c r="D68" s="15">
        <v>96</v>
      </c>
      <c r="G68" s="15" t="s">
        <v>14</v>
      </c>
      <c r="H68" s="15">
        <v>782</v>
      </c>
    </row>
    <row r="69" spans="3:8" x14ac:dyDescent="0.3">
      <c r="C69" s="15" t="s">
        <v>20</v>
      </c>
      <c r="D69" s="15">
        <v>498</v>
      </c>
      <c r="G69" s="15" t="s">
        <v>14</v>
      </c>
      <c r="H69" s="15">
        <v>210</v>
      </c>
    </row>
    <row r="70" spans="3:8" x14ac:dyDescent="0.3">
      <c r="C70" s="15" t="s">
        <v>20</v>
      </c>
      <c r="D70" s="15">
        <v>180</v>
      </c>
      <c r="G70" s="15" t="s">
        <v>14</v>
      </c>
      <c r="H70" s="15">
        <v>136</v>
      </c>
    </row>
    <row r="71" spans="3:8" x14ac:dyDescent="0.3">
      <c r="C71" s="15" t="s">
        <v>20</v>
      </c>
      <c r="D71" s="15">
        <v>27</v>
      </c>
      <c r="G71" s="15" t="s">
        <v>14</v>
      </c>
      <c r="H71" s="15">
        <v>86</v>
      </c>
    </row>
    <row r="72" spans="3:8" x14ac:dyDescent="0.3">
      <c r="C72" s="15" t="s">
        <v>20</v>
      </c>
      <c r="D72" s="15">
        <v>2331</v>
      </c>
      <c r="G72" s="15" t="s">
        <v>14</v>
      </c>
      <c r="H72" s="15">
        <v>19</v>
      </c>
    </row>
    <row r="73" spans="3:8" x14ac:dyDescent="0.3">
      <c r="C73" s="15" t="s">
        <v>20</v>
      </c>
      <c r="D73" s="15">
        <v>113</v>
      </c>
      <c r="G73" s="15" t="s">
        <v>14</v>
      </c>
      <c r="H73" s="15">
        <v>886</v>
      </c>
    </row>
    <row r="74" spans="3:8" x14ac:dyDescent="0.3">
      <c r="C74" s="15" t="s">
        <v>20</v>
      </c>
      <c r="D74" s="15">
        <v>164</v>
      </c>
      <c r="G74" s="15" t="s">
        <v>14</v>
      </c>
      <c r="H74" s="15">
        <v>35</v>
      </c>
    </row>
    <row r="75" spans="3:8" x14ac:dyDescent="0.3">
      <c r="C75" s="15" t="s">
        <v>20</v>
      </c>
      <c r="D75" s="15">
        <v>164</v>
      </c>
      <c r="G75" s="15" t="s">
        <v>14</v>
      </c>
      <c r="H75" s="15">
        <v>24</v>
      </c>
    </row>
    <row r="76" spans="3:8" x14ac:dyDescent="0.3">
      <c r="C76" s="15" t="s">
        <v>20</v>
      </c>
      <c r="D76" s="15">
        <v>336</v>
      </c>
      <c r="G76" s="15" t="s">
        <v>14</v>
      </c>
      <c r="H76" s="15">
        <v>86</v>
      </c>
    </row>
    <row r="77" spans="3:8" x14ac:dyDescent="0.3">
      <c r="C77" s="15" t="s">
        <v>20</v>
      </c>
      <c r="D77" s="15">
        <v>1917</v>
      </c>
      <c r="G77" s="15" t="s">
        <v>14</v>
      </c>
      <c r="H77" s="15">
        <v>243</v>
      </c>
    </row>
    <row r="78" spans="3:8" x14ac:dyDescent="0.3">
      <c r="C78" s="15" t="s">
        <v>20</v>
      </c>
      <c r="D78" s="15">
        <v>95</v>
      </c>
      <c r="G78" s="15" t="s">
        <v>14</v>
      </c>
      <c r="H78" s="15">
        <v>65</v>
      </c>
    </row>
    <row r="79" spans="3:8" x14ac:dyDescent="0.3">
      <c r="C79" s="15" t="s">
        <v>20</v>
      </c>
      <c r="D79" s="15">
        <v>147</v>
      </c>
      <c r="G79" s="15" t="s">
        <v>14</v>
      </c>
      <c r="H79" s="15">
        <v>100</v>
      </c>
    </row>
    <row r="80" spans="3:8" x14ac:dyDescent="0.3">
      <c r="C80" s="15" t="s">
        <v>20</v>
      </c>
      <c r="D80" s="15">
        <v>86</v>
      </c>
      <c r="G80" s="15" t="s">
        <v>14</v>
      </c>
      <c r="H80" s="15">
        <v>168</v>
      </c>
    </row>
    <row r="81" spans="3:8" x14ac:dyDescent="0.3">
      <c r="C81" s="15" t="s">
        <v>20</v>
      </c>
      <c r="D81" s="15">
        <v>83</v>
      </c>
      <c r="G81" s="15" t="s">
        <v>14</v>
      </c>
      <c r="H81" s="15">
        <v>13</v>
      </c>
    </row>
    <row r="82" spans="3:8" x14ac:dyDescent="0.3">
      <c r="C82" s="15" t="s">
        <v>20</v>
      </c>
      <c r="D82" s="15">
        <v>676</v>
      </c>
      <c r="G82" s="15" t="s">
        <v>14</v>
      </c>
      <c r="H82" s="15">
        <v>1</v>
      </c>
    </row>
    <row r="83" spans="3:8" x14ac:dyDescent="0.3">
      <c r="C83" s="15" t="s">
        <v>20</v>
      </c>
      <c r="D83" s="15">
        <v>361</v>
      </c>
      <c r="G83" s="15" t="s">
        <v>14</v>
      </c>
      <c r="H83" s="15">
        <v>40</v>
      </c>
    </row>
    <row r="84" spans="3:8" x14ac:dyDescent="0.3">
      <c r="C84" s="15" t="s">
        <v>20</v>
      </c>
      <c r="D84" s="15">
        <v>131</v>
      </c>
      <c r="G84" s="15" t="s">
        <v>14</v>
      </c>
      <c r="H84" s="15">
        <v>226</v>
      </c>
    </row>
    <row r="85" spans="3:8" x14ac:dyDescent="0.3">
      <c r="C85" s="15" t="s">
        <v>20</v>
      </c>
      <c r="D85" s="15">
        <v>126</v>
      </c>
      <c r="G85" s="15" t="s">
        <v>14</v>
      </c>
      <c r="H85" s="15">
        <v>1625</v>
      </c>
    </row>
    <row r="86" spans="3:8" x14ac:dyDescent="0.3">
      <c r="C86" s="15" t="s">
        <v>20</v>
      </c>
      <c r="D86" s="15">
        <v>275</v>
      </c>
      <c r="G86" s="15" t="s">
        <v>14</v>
      </c>
      <c r="H86" s="15">
        <v>143</v>
      </c>
    </row>
    <row r="87" spans="3:8" x14ac:dyDescent="0.3">
      <c r="C87" s="15" t="s">
        <v>20</v>
      </c>
      <c r="D87" s="15">
        <v>67</v>
      </c>
      <c r="G87" s="15" t="s">
        <v>14</v>
      </c>
      <c r="H87" s="15">
        <v>934</v>
      </c>
    </row>
    <row r="88" spans="3:8" x14ac:dyDescent="0.3">
      <c r="C88" s="15" t="s">
        <v>20</v>
      </c>
      <c r="D88" s="15">
        <v>154</v>
      </c>
      <c r="G88" s="15" t="s">
        <v>14</v>
      </c>
      <c r="H88" s="15">
        <v>17</v>
      </c>
    </row>
    <row r="89" spans="3:8" x14ac:dyDescent="0.3">
      <c r="C89" s="15" t="s">
        <v>20</v>
      </c>
      <c r="D89" s="15">
        <v>1782</v>
      </c>
      <c r="G89" s="15" t="s">
        <v>14</v>
      </c>
      <c r="H89" s="15">
        <v>2179</v>
      </c>
    </row>
    <row r="90" spans="3:8" x14ac:dyDescent="0.3">
      <c r="C90" s="15" t="s">
        <v>20</v>
      </c>
      <c r="D90" s="15">
        <v>903</v>
      </c>
      <c r="G90" s="15" t="s">
        <v>14</v>
      </c>
      <c r="H90" s="15">
        <v>931</v>
      </c>
    </row>
    <row r="91" spans="3:8" x14ac:dyDescent="0.3">
      <c r="C91" s="15" t="s">
        <v>20</v>
      </c>
      <c r="D91" s="15">
        <v>94</v>
      </c>
      <c r="G91" s="15" t="s">
        <v>14</v>
      </c>
      <c r="H91" s="15">
        <v>92</v>
      </c>
    </row>
    <row r="92" spans="3:8" x14ac:dyDescent="0.3">
      <c r="C92" s="15" t="s">
        <v>20</v>
      </c>
      <c r="D92" s="15">
        <v>180</v>
      </c>
      <c r="G92" s="15" t="s">
        <v>14</v>
      </c>
      <c r="H92" s="15">
        <v>57</v>
      </c>
    </row>
    <row r="93" spans="3:8" x14ac:dyDescent="0.3">
      <c r="C93" s="15" t="s">
        <v>20</v>
      </c>
      <c r="D93" s="15">
        <v>533</v>
      </c>
      <c r="G93" s="15" t="s">
        <v>14</v>
      </c>
      <c r="H93" s="15">
        <v>41</v>
      </c>
    </row>
    <row r="94" spans="3:8" x14ac:dyDescent="0.3">
      <c r="C94" s="15" t="s">
        <v>20</v>
      </c>
      <c r="D94" s="15">
        <v>2443</v>
      </c>
      <c r="G94" s="15" t="s">
        <v>14</v>
      </c>
      <c r="H94" s="15">
        <v>1</v>
      </c>
    </row>
    <row r="95" spans="3:8" x14ac:dyDescent="0.3">
      <c r="C95" s="15" t="s">
        <v>20</v>
      </c>
      <c r="D95" s="15">
        <v>89</v>
      </c>
      <c r="G95" s="15" t="s">
        <v>14</v>
      </c>
      <c r="H95" s="15">
        <v>101</v>
      </c>
    </row>
    <row r="96" spans="3:8" x14ac:dyDescent="0.3">
      <c r="C96" s="15" t="s">
        <v>20</v>
      </c>
      <c r="D96" s="15">
        <v>159</v>
      </c>
      <c r="G96" s="15" t="s">
        <v>14</v>
      </c>
      <c r="H96" s="15">
        <v>1335</v>
      </c>
    </row>
    <row r="97" spans="3:8" x14ac:dyDescent="0.3">
      <c r="C97" s="15" t="s">
        <v>20</v>
      </c>
      <c r="D97" s="15">
        <v>50</v>
      </c>
      <c r="G97" s="15" t="s">
        <v>14</v>
      </c>
      <c r="H97" s="15">
        <v>15</v>
      </c>
    </row>
    <row r="98" spans="3:8" x14ac:dyDescent="0.3">
      <c r="C98" s="15" t="s">
        <v>20</v>
      </c>
      <c r="D98" s="15">
        <v>186</v>
      </c>
      <c r="G98" s="15" t="s">
        <v>14</v>
      </c>
      <c r="H98" s="15">
        <v>454</v>
      </c>
    </row>
    <row r="99" spans="3:8" x14ac:dyDescent="0.3">
      <c r="C99" s="15" t="s">
        <v>20</v>
      </c>
      <c r="D99" s="15">
        <v>1071</v>
      </c>
      <c r="G99" s="15" t="s">
        <v>14</v>
      </c>
      <c r="H99" s="15">
        <v>3182</v>
      </c>
    </row>
    <row r="100" spans="3:8" x14ac:dyDescent="0.3">
      <c r="C100" s="15" t="s">
        <v>20</v>
      </c>
      <c r="D100" s="15">
        <v>117</v>
      </c>
      <c r="G100" s="15" t="s">
        <v>14</v>
      </c>
      <c r="H100" s="15">
        <v>15</v>
      </c>
    </row>
    <row r="101" spans="3:8" x14ac:dyDescent="0.3">
      <c r="C101" s="15" t="s">
        <v>20</v>
      </c>
      <c r="D101" s="15">
        <v>70</v>
      </c>
      <c r="G101" s="15" t="s">
        <v>14</v>
      </c>
      <c r="H101" s="15">
        <v>133</v>
      </c>
    </row>
    <row r="102" spans="3:8" x14ac:dyDescent="0.3">
      <c r="C102" s="15" t="s">
        <v>20</v>
      </c>
      <c r="D102" s="15">
        <v>135</v>
      </c>
      <c r="G102" s="15" t="s">
        <v>14</v>
      </c>
      <c r="H102" s="15">
        <v>2062</v>
      </c>
    </row>
    <row r="103" spans="3:8" x14ac:dyDescent="0.3">
      <c r="C103" s="15" t="s">
        <v>20</v>
      </c>
      <c r="D103" s="15">
        <v>768</v>
      </c>
      <c r="G103" s="15" t="s">
        <v>14</v>
      </c>
      <c r="H103" s="15">
        <v>29</v>
      </c>
    </row>
    <row r="104" spans="3:8" x14ac:dyDescent="0.3">
      <c r="C104" s="15" t="s">
        <v>20</v>
      </c>
      <c r="D104" s="15">
        <v>199</v>
      </c>
      <c r="G104" s="15" t="s">
        <v>14</v>
      </c>
      <c r="H104" s="15">
        <v>132</v>
      </c>
    </row>
    <row r="105" spans="3:8" x14ac:dyDescent="0.3">
      <c r="C105" s="15" t="s">
        <v>20</v>
      </c>
      <c r="D105" s="15">
        <v>107</v>
      </c>
      <c r="G105" s="15" t="s">
        <v>14</v>
      </c>
      <c r="H105" s="15">
        <v>137</v>
      </c>
    </row>
    <row r="106" spans="3:8" x14ac:dyDescent="0.3">
      <c r="C106" s="15" t="s">
        <v>20</v>
      </c>
      <c r="D106" s="15">
        <v>195</v>
      </c>
      <c r="G106" s="15" t="s">
        <v>14</v>
      </c>
      <c r="H106" s="15">
        <v>908</v>
      </c>
    </row>
    <row r="107" spans="3:8" x14ac:dyDescent="0.3">
      <c r="C107" s="15" t="s">
        <v>20</v>
      </c>
      <c r="D107" s="15">
        <v>3376</v>
      </c>
      <c r="G107" s="15" t="s">
        <v>14</v>
      </c>
      <c r="H107" s="15">
        <v>10</v>
      </c>
    </row>
    <row r="108" spans="3:8" x14ac:dyDescent="0.3">
      <c r="C108" s="15" t="s">
        <v>20</v>
      </c>
      <c r="D108" s="15">
        <v>41</v>
      </c>
      <c r="G108" s="15" t="s">
        <v>14</v>
      </c>
      <c r="H108" s="15">
        <v>1910</v>
      </c>
    </row>
    <row r="109" spans="3:8" x14ac:dyDescent="0.3">
      <c r="C109" s="15" t="s">
        <v>20</v>
      </c>
      <c r="D109" s="15">
        <v>1821</v>
      </c>
      <c r="G109" s="15" t="s">
        <v>14</v>
      </c>
      <c r="H109" s="15">
        <v>38</v>
      </c>
    </row>
    <row r="110" spans="3:8" x14ac:dyDescent="0.3">
      <c r="C110" s="15" t="s">
        <v>20</v>
      </c>
      <c r="D110" s="15">
        <v>164</v>
      </c>
      <c r="G110" s="15" t="s">
        <v>14</v>
      </c>
      <c r="H110" s="15">
        <v>104</v>
      </c>
    </row>
    <row r="111" spans="3:8" x14ac:dyDescent="0.3">
      <c r="C111" s="15" t="s">
        <v>20</v>
      </c>
      <c r="D111" s="15">
        <v>157</v>
      </c>
      <c r="G111" s="15" t="s">
        <v>14</v>
      </c>
      <c r="H111" s="15">
        <v>49</v>
      </c>
    </row>
    <row r="112" spans="3:8" x14ac:dyDescent="0.3">
      <c r="C112" s="15" t="s">
        <v>20</v>
      </c>
      <c r="D112" s="15">
        <v>246</v>
      </c>
      <c r="G112" s="15" t="s">
        <v>14</v>
      </c>
      <c r="H112" s="15">
        <v>1</v>
      </c>
    </row>
    <row r="113" spans="3:8" x14ac:dyDescent="0.3">
      <c r="C113" s="15" t="s">
        <v>20</v>
      </c>
      <c r="D113" s="15">
        <v>1396</v>
      </c>
      <c r="G113" s="15" t="s">
        <v>14</v>
      </c>
      <c r="H113" s="15">
        <v>245</v>
      </c>
    </row>
    <row r="114" spans="3:8" x14ac:dyDescent="0.3">
      <c r="C114" s="15" t="s">
        <v>20</v>
      </c>
      <c r="D114" s="15">
        <v>2506</v>
      </c>
      <c r="G114" s="15" t="s">
        <v>14</v>
      </c>
      <c r="H114" s="15">
        <v>32</v>
      </c>
    </row>
    <row r="115" spans="3:8" x14ac:dyDescent="0.3">
      <c r="C115" s="15" t="s">
        <v>20</v>
      </c>
      <c r="D115" s="15">
        <v>244</v>
      </c>
      <c r="G115" s="15" t="s">
        <v>14</v>
      </c>
      <c r="H115" s="15">
        <v>7</v>
      </c>
    </row>
    <row r="116" spans="3:8" x14ac:dyDescent="0.3">
      <c r="C116" s="15" t="s">
        <v>20</v>
      </c>
      <c r="D116" s="15">
        <v>146</v>
      </c>
      <c r="G116" s="15" t="s">
        <v>14</v>
      </c>
      <c r="H116" s="15">
        <v>803</v>
      </c>
    </row>
    <row r="117" spans="3:8" x14ac:dyDescent="0.3">
      <c r="C117" s="15" t="s">
        <v>20</v>
      </c>
      <c r="D117" s="15">
        <v>1267</v>
      </c>
      <c r="G117" s="15" t="s">
        <v>14</v>
      </c>
      <c r="H117" s="15">
        <v>16</v>
      </c>
    </row>
    <row r="118" spans="3:8" x14ac:dyDescent="0.3">
      <c r="C118" s="15" t="s">
        <v>20</v>
      </c>
      <c r="D118" s="15">
        <v>1561</v>
      </c>
      <c r="G118" s="15" t="s">
        <v>14</v>
      </c>
      <c r="H118" s="15">
        <v>31</v>
      </c>
    </row>
    <row r="119" spans="3:8" x14ac:dyDescent="0.3">
      <c r="C119" s="15" t="s">
        <v>20</v>
      </c>
      <c r="D119" s="15">
        <v>48</v>
      </c>
      <c r="G119" s="15" t="s">
        <v>14</v>
      </c>
      <c r="H119" s="15">
        <v>108</v>
      </c>
    </row>
    <row r="120" spans="3:8" x14ac:dyDescent="0.3">
      <c r="C120" s="15" t="s">
        <v>20</v>
      </c>
      <c r="D120" s="15">
        <v>2739</v>
      </c>
      <c r="G120" s="15" t="s">
        <v>14</v>
      </c>
      <c r="H120" s="15">
        <v>30</v>
      </c>
    </row>
    <row r="121" spans="3:8" x14ac:dyDescent="0.3">
      <c r="C121" s="15" t="s">
        <v>20</v>
      </c>
      <c r="D121" s="15">
        <v>3537</v>
      </c>
      <c r="G121" s="15" t="s">
        <v>14</v>
      </c>
      <c r="H121" s="15">
        <v>17</v>
      </c>
    </row>
    <row r="122" spans="3:8" x14ac:dyDescent="0.3">
      <c r="C122" s="15" t="s">
        <v>20</v>
      </c>
      <c r="D122" s="15">
        <v>2107</v>
      </c>
      <c r="G122" s="15" t="s">
        <v>14</v>
      </c>
      <c r="H122" s="15">
        <v>80</v>
      </c>
    </row>
    <row r="123" spans="3:8" x14ac:dyDescent="0.3">
      <c r="C123" s="15" t="s">
        <v>20</v>
      </c>
      <c r="D123" s="15">
        <v>3318</v>
      </c>
      <c r="G123" s="15" t="s">
        <v>14</v>
      </c>
      <c r="H123" s="15">
        <v>2468</v>
      </c>
    </row>
    <row r="124" spans="3:8" x14ac:dyDescent="0.3">
      <c r="C124" s="15" t="s">
        <v>20</v>
      </c>
      <c r="D124" s="15">
        <v>340</v>
      </c>
      <c r="G124" s="15" t="s">
        <v>14</v>
      </c>
      <c r="H124" s="15">
        <v>26</v>
      </c>
    </row>
    <row r="125" spans="3:8" x14ac:dyDescent="0.3">
      <c r="C125" s="15" t="s">
        <v>20</v>
      </c>
      <c r="D125" s="15">
        <v>1442</v>
      </c>
      <c r="G125" s="15" t="s">
        <v>14</v>
      </c>
      <c r="H125" s="15">
        <v>73</v>
      </c>
    </row>
    <row r="126" spans="3:8" x14ac:dyDescent="0.3">
      <c r="C126" s="15" t="s">
        <v>20</v>
      </c>
      <c r="D126" s="15">
        <v>126</v>
      </c>
      <c r="G126" s="15" t="s">
        <v>14</v>
      </c>
      <c r="H126" s="15">
        <v>128</v>
      </c>
    </row>
    <row r="127" spans="3:8" x14ac:dyDescent="0.3">
      <c r="C127" s="15" t="s">
        <v>20</v>
      </c>
      <c r="D127" s="15">
        <v>524</v>
      </c>
      <c r="G127" s="15" t="s">
        <v>14</v>
      </c>
      <c r="H127" s="15">
        <v>33</v>
      </c>
    </row>
    <row r="128" spans="3:8" x14ac:dyDescent="0.3">
      <c r="C128" s="15" t="s">
        <v>20</v>
      </c>
      <c r="D128" s="15">
        <v>1989</v>
      </c>
      <c r="G128" s="15" t="s">
        <v>14</v>
      </c>
      <c r="H128" s="15">
        <v>1072</v>
      </c>
    </row>
    <row r="129" spans="3:8" x14ac:dyDescent="0.3">
      <c r="C129" s="15" t="s">
        <v>20</v>
      </c>
      <c r="D129" s="15">
        <v>157</v>
      </c>
      <c r="G129" s="15" t="s">
        <v>14</v>
      </c>
      <c r="H129" s="15">
        <v>393</v>
      </c>
    </row>
    <row r="130" spans="3:8" x14ac:dyDescent="0.3">
      <c r="C130" s="15" t="s">
        <v>20</v>
      </c>
      <c r="D130" s="15">
        <v>4498</v>
      </c>
      <c r="G130" s="15" t="s">
        <v>14</v>
      </c>
      <c r="H130" s="15">
        <v>1257</v>
      </c>
    </row>
    <row r="131" spans="3:8" x14ac:dyDescent="0.3">
      <c r="C131" s="15" t="s">
        <v>20</v>
      </c>
      <c r="D131" s="15">
        <v>80</v>
      </c>
      <c r="G131" s="15" t="s">
        <v>14</v>
      </c>
      <c r="H131" s="15">
        <v>328</v>
      </c>
    </row>
    <row r="132" spans="3:8" x14ac:dyDescent="0.3">
      <c r="C132" s="15" t="s">
        <v>20</v>
      </c>
      <c r="D132" s="15">
        <v>43</v>
      </c>
      <c r="G132" s="15" t="s">
        <v>14</v>
      </c>
      <c r="H132" s="15">
        <v>147</v>
      </c>
    </row>
    <row r="133" spans="3:8" x14ac:dyDescent="0.3">
      <c r="C133" s="15" t="s">
        <v>20</v>
      </c>
      <c r="D133" s="15">
        <v>2053</v>
      </c>
      <c r="G133" s="15" t="s">
        <v>14</v>
      </c>
      <c r="H133" s="15">
        <v>830</v>
      </c>
    </row>
    <row r="134" spans="3:8" x14ac:dyDescent="0.3">
      <c r="C134" s="15" t="s">
        <v>20</v>
      </c>
      <c r="D134" s="15">
        <v>168</v>
      </c>
      <c r="G134" s="15" t="s">
        <v>14</v>
      </c>
      <c r="H134" s="15">
        <v>331</v>
      </c>
    </row>
    <row r="135" spans="3:8" x14ac:dyDescent="0.3">
      <c r="C135" s="15" t="s">
        <v>20</v>
      </c>
      <c r="D135" s="15">
        <v>4289</v>
      </c>
      <c r="G135" s="15" t="s">
        <v>14</v>
      </c>
      <c r="H135" s="15">
        <v>25</v>
      </c>
    </row>
    <row r="136" spans="3:8" x14ac:dyDescent="0.3">
      <c r="C136" s="15" t="s">
        <v>20</v>
      </c>
      <c r="D136" s="15">
        <v>165</v>
      </c>
      <c r="G136" s="15" t="s">
        <v>14</v>
      </c>
      <c r="H136" s="15">
        <v>3483</v>
      </c>
    </row>
    <row r="137" spans="3:8" x14ac:dyDescent="0.3">
      <c r="C137" s="15" t="s">
        <v>20</v>
      </c>
      <c r="D137" s="15">
        <v>1815</v>
      </c>
      <c r="G137" s="15" t="s">
        <v>14</v>
      </c>
      <c r="H137" s="15">
        <v>923</v>
      </c>
    </row>
    <row r="138" spans="3:8" x14ac:dyDescent="0.3">
      <c r="C138" s="15" t="s">
        <v>20</v>
      </c>
      <c r="D138" s="15">
        <v>397</v>
      </c>
      <c r="G138" s="15" t="s">
        <v>14</v>
      </c>
      <c r="H138" s="15">
        <v>1</v>
      </c>
    </row>
    <row r="139" spans="3:8" x14ac:dyDescent="0.3">
      <c r="C139" s="15" t="s">
        <v>20</v>
      </c>
      <c r="D139" s="15">
        <v>1539</v>
      </c>
      <c r="G139" s="15" t="s">
        <v>14</v>
      </c>
      <c r="H139" s="15">
        <v>33</v>
      </c>
    </row>
    <row r="140" spans="3:8" x14ac:dyDescent="0.3">
      <c r="C140" s="15" t="s">
        <v>20</v>
      </c>
      <c r="D140" s="15">
        <v>138</v>
      </c>
      <c r="G140" s="15" t="s">
        <v>14</v>
      </c>
      <c r="H140" s="15">
        <v>40</v>
      </c>
    </row>
    <row r="141" spans="3:8" x14ac:dyDescent="0.3">
      <c r="C141" s="15" t="s">
        <v>20</v>
      </c>
      <c r="D141" s="15">
        <v>3594</v>
      </c>
      <c r="G141" s="15" t="s">
        <v>14</v>
      </c>
      <c r="H141" s="15">
        <v>23</v>
      </c>
    </row>
    <row r="142" spans="3:8" x14ac:dyDescent="0.3">
      <c r="C142" s="15" t="s">
        <v>20</v>
      </c>
      <c r="D142" s="15">
        <v>5880</v>
      </c>
      <c r="G142" s="15" t="s">
        <v>14</v>
      </c>
      <c r="H142" s="15">
        <v>75</v>
      </c>
    </row>
    <row r="143" spans="3:8" x14ac:dyDescent="0.3">
      <c r="C143" s="15" t="s">
        <v>20</v>
      </c>
      <c r="D143" s="15">
        <v>112</v>
      </c>
      <c r="G143" s="15" t="s">
        <v>14</v>
      </c>
      <c r="H143" s="15">
        <v>2176</v>
      </c>
    </row>
    <row r="144" spans="3:8" x14ac:dyDescent="0.3">
      <c r="C144" s="15" t="s">
        <v>20</v>
      </c>
      <c r="D144" s="15">
        <v>943</v>
      </c>
      <c r="G144" s="15" t="s">
        <v>14</v>
      </c>
      <c r="H144" s="15">
        <v>441</v>
      </c>
    </row>
    <row r="145" spans="3:8" x14ac:dyDescent="0.3">
      <c r="C145" s="15" t="s">
        <v>20</v>
      </c>
      <c r="D145" s="15">
        <v>2468</v>
      </c>
      <c r="G145" s="15" t="s">
        <v>14</v>
      </c>
      <c r="H145" s="15">
        <v>25</v>
      </c>
    </row>
    <row r="146" spans="3:8" x14ac:dyDescent="0.3">
      <c r="C146" s="15" t="s">
        <v>20</v>
      </c>
      <c r="D146" s="15">
        <v>2551</v>
      </c>
      <c r="G146" s="15" t="s">
        <v>14</v>
      </c>
      <c r="H146" s="15">
        <v>127</v>
      </c>
    </row>
    <row r="147" spans="3:8" x14ac:dyDescent="0.3">
      <c r="C147" s="15" t="s">
        <v>20</v>
      </c>
      <c r="D147" s="15">
        <v>101</v>
      </c>
      <c r="G147" s="15" t="s">
        <v>14</v>
      </c>
      <c r="H147" s="15">
        <v>355</v>
      </c>
    </row>
    <row r="148" spans="3:8" x14ac:dyDescent="0.3">
      <c r="C148" s="15" t="s">
        <v>20</v>
      </c>
      <c r="D148" s="15">
        <v>92</v>
      </c>
      <c r="G148" s="15" t="s">
        <v>14</v>
      </c>
      <c r="H148" s="15">
        <v>44</v>
      </c>
    </row>
    <row r="149" spans="3:8" x14ac:dyDescent="0.3">
      <c r="C149" s="15" t="s">
        <v>20</v>
      </c>
      <c r="D149" s="15">
        <v>62</v>
      </c>
      <c r="G149" s="15" t="s">
        <v>14</v>
      </c>
      <c r="H149" s="15">
        <v>67</v>
      </c>
    </row>
    <row r="150" spans="3:8" x14ac:dyDescent="0.3">
      <c r="C150" s="15" t="s">
        <v>20</v>
      </c>
      <c r="D150" s="15">
        <v>149</v>
      </c>
      <c r="G150" s="15" t="s">
        <v>14</v>
      </c>
      <c r="H150" s="15">
        <v>1068</v>
      </c>
    </row>
    <row r="151" spans="3:8" x14ac:dyDescent="0.3">
      <c r="C151" s="15" t="s">
        <v>20</v>
      </c>
      <c r="D151" s="15">
        <v>329</v>
      </c>
      <c r="G151" s="15" t="s">
        <v>14</v>
      </c>
      <c r="H151" s="15">
        <v>424</v>
      </c>
    </row>
    <row r="152" spans="3:8" x14ac:dyDescent="0.3">
      <c r="C152" s="15" t="s">
        <v>20</v>
      </c>
      <c r="D152" s="15">
        <v>97</v>
      </c>
      <c r="G152" s="15" t="s">
        <v>14</v>
      </c>
      <c r="H152" s="15">
        <v>151</v>
      </c>
    </row>
    <row r="153" spans="3:8" x14ac:dyDescent="0.3">
      <c r="C153" s="15" t="s">
        <v>20</v>
      </c>
      <c r="D153" s="15">
        <v>1784</v>
      </c>
      <c r="G153" s="15" t="s">
        <v>14</v>
      </c>
      <c r="H153" s="15">
        <v>1608</v>
      </c>
    </row>
    <row r="154" spans="3:8" x14ac:dyDescent="0.3">
      <c r="C154" s="15" t="s">
        <v>20</v>
      </c>
      <c r="D154" s="15">
        <v>1684</v>
      </c>
      <c r="G154" s="15" t="s">
        <v>14</v>
      </c>
      <c r="H154" s="15">
        <v>941</v>
      </c>
    </row>
    <row r="155" spans="3:8" x14ac:dyDescent="0.3">
      <c r="C155" s="15" t="s">
        <v>20</v>
      </c>
      <c r="D155" s="15">
        <v>250</v>
      </c>
      <c r="G155" s="15" t="s">
        <v>14</v>
      </c>
      <c r="H155" s="15">
        <v>1</v>
      </c>
    </row>
    <row r="156" spans="3:8" x14ac:dyDescent="0.3">
      <c r="C156" s="15" t="s">
        <v>20</v>
      </c>
      <c r="D156" s="15">
        <v>238</v>
      </c>
      <c r="G156" s="15" t="s">
        <v>14</v>
      </c>
      <c r="H156" s="15">
        <v>40</v>
      </c>
    </row>
    <row r="157" spans="3:8" x14ac:dyDescent="0.3">
      <c r="C157" s="15" t="s">
        <v>20</v>
      </c>
      <c r="D157" s="15">
        <v>53</v>
      </c>
      <c r="G157" s="15" t="s">
        <v>14</v>
      </c>
      <c r="H157" s="15">
        <v>3015</v>
      </c>
    </row>
    <row r="158" spans="3:8" x14ac:dyDescent="0.3">
      <c r="C158" s="15" t="s">
        <v>20</v>
      </c>
      <c r="D158" s="15">
        <v>214</v>
      </c>
      <c r="G158" s="15" t="s">
        <v>14</v>
      </c>
      <c r="H158" s="15">
        <v>435</v>
      </c>
    </row>
    <row r="159" spans="3:8" x14ac:dyDescent="0.3">
      <c r="C159" s="15" t="s">
        <v>20</v>
      </c>
      <c r="D159" s="15">
        <v>222</v>
      </c>
      <c r="G159" s="15" t="s">
        <v>14</v>
      </c>
      <c r="H159" s="15">
        <v>714</v>
      </c>
    </row>
    <row r="160" spans="3:8" x14ac:dyDescent="0.3">
      <c r="C160" s="15" t="s">
        <v>20</v>
      </c>
      <c r="D160" s="15">
        <v>1884</v>
      </c>
      <c r="G160" s="15" t="s">
        <v>14</v>
      </c>
      <c r="H160" s="15">
        <v>5497</v>
      </c>
    </row>
    <row r="161" spans="3:8" x14ac:dyDescent="0.3">
      <c r="C161" s="15" t="s">
        <v>20</v>
      </c>
      <c r="D161" s="15">
        <v>218</v>
      </c>
      <c r="G161" s="15" t="s">
        <v>14</v>
      </c>
      <c r="H161" s="15">
        <v>418</v>
      </c>
    </row>
    <row r="162" spans="3:8" x14ac:dyDescent="0.3">
      <c r="C162" s="15" t="s">
        <v>20</v>
      </c>
      <c r="D162" s="15">
        <v>6465</v>
      </c>
      <c r="G162" s="15" t="s">
        <v>14</v>
      </c>
      <c r="H162" s="15">
        <v>1439</v>
      </c>
    </row>
    <row r="163" spans="3:8" x14ac:dyDescent="0.3">
      <c r="C163" s="15" t="s">
        <v>20</v>
      </c>
      <c r="D163" s="15">
        <v>59</v>
      </c>
      <c r="G163" s="15" t="s">
        <v>14</v>
      </c>
      <c r="H163" s="15">
        <v>15</v>
      </c>
    </row>
    <row r="164" spans="3:8" x14ac:dyDescent="0.3">
      <c r="C164" s="15" t="s">
        <v>20</v>
      </c>
      <c r="D164" s="15">
        <v>88</v>
      </c>
      <c r="G164" s="15" t="s">
        <v>14</v>
      </c>
      <c r="H164" s="15">
        <v>1999</v>
      </c>
    </row>
    <row r="165" spans="3:8" x14ac:dyDescent="0.3">
      <c r="C165" s="15" t="s">
        <v>20</v>
      </c>
      <c r="D165" s="15">
        <v>1697</v>
      </c>
      <c r="G165" s="15" t="s">
        <v>14</v>
      </c>
      <c r="H165" s="15">
        <v>118</v>
      </c>
    </row>
    <row r="166" spans="3:8" x14ac:dyDescent="0.3">
      <c r="C166" s="15" t="s">
        <v>20</v>
      </c>
      <c r="D166" s="15">
        <v>92</v>
      </c>
      <c r="G166" s="15" t="s">
        <v>14</v>
      </c>
      <c r="H166" s="15">
        <v>162</v>
      </c>
    </row>
    <row r="167" spans="3:8" x14ac:dyDescent="0.3">
      <c r="C167" s="15" t="s">
        <v>20</v>
      </c>
      <c r="D167" s="15">
        <v>186</v>
      </c>
      <c r="G167" s="15" t="s">
        <v>14</v>
      </c>
      <c r="H167" s="15">
        <v>83</v>
      </c>
    </row>
    <row r="168" spans="3:8" x14ac:dyDescent="0.3">
      <c r="C168" s="15" t="s">
        <v>20</v>
      </c>
      <c r="D168" s="15">
        <v>138</v>
      </c>
      <c r="G168" s="15" t="s">
        <v>14</v>
      </c>
      <c r="H168" s="15">
        <v>747</v>
      </c>
    </row>
    <row r="169" spans="3:8" x14ac:dyDescent="0.3">
      <c r="C169" s="15" t="s">
        <v>20</v>
      </c>
      <c r="D169" s="15">
        <v>261</v>
      </c>
      <c r="G169" s="15" t="s">
        <v>14</v>
      </c>
      <c r="H169" s="15">
        <v>84</v>
      </c>
    </row>
    <row r="170" spans="3:8" x14ac:dyDescent="0.3">
      <c r="C170" s="15" t="s">
        <v>20</v>
      </c>
      <c r="D170" s="15">
        <v>107</v>
      </c>
      <c r="G170" s="15" t="s">
        <v>14</v>
      </c>
      <c r="H170" s="15">
        <v>91</v>
      </c>
    </row>
    <row r="171" spans="3:8" x14ac:dyDescent="0.3">
      <c r="C171" s="15" t="s">
        <v>20</v>
      </c>
      <c r="D171" s="15">
        <v>199</v>
      </c>
      <c r="G171" s="15" t="s">
        <v>14</v>
      </c>
      <c r="H171" s="15">
        <v>792</v>
      </c>
    </row>
    <row r="172" spans="3:8" x14ac:dyDescent="0.3">
      <c r="C172" s="15" t="s">
        <v>20</v>
      </c>
      <c r="D172" s="15">
        <v>5512</v>
      </c>
      <c r="G172" s="15" t="s">
        <v>14</v>
      </c>
      <c r="H172" s="15">
        <v>32</v>
      </c>
    </row>
    <row r="173" spans="3:8" x14ac:dyDescent="0.3">
      <c r="C173" s="15" t="s">
        <v>20</v>
      </c>
      <c r="D173" s="15">
        <v>86</v>
      </c>
      <c r="G173" s="15" t="s">
        <v>14</v>
      </c>
      <c r="H173" s="15">
        <v>186</v>
      </c>
    </row>
    <row r="174" spans="3:8" x14ac:dyDescent="0.3">
      <c r="C174" s="15" t="s">
        <v>20</v>
      </c>
      <c r="D174" s="15">
        <v>2768</v>
      </c>
      <c r="G174" s="15" t="s">
        <v>14</v>
      </c>
      <c r="H174" s="15">
        <v>605</v>
      </c>
    </row>
    <row r="175" spans="3:8" x14ac:dyDescent="0.3">
      <c r="C175" s="15" t="s">
        <v>20</v>
      </c>
      <c r="D175" s="15">
        <v>48</v>
      </c>
      <c r="G175" s="15" t="s">
        <v>14</v>
      </c>
      <c r="H175" s="15">
        <v>1</v>
      </c>
    </row>
    <row r="176" spans="3:8" x14ac:dyDescent="0.3">
      <c r="C176" s="15" t="s">
        <v>20</v>
      </c>
      <c r="D176" s="15">
        <v>87</v>
      </c>
      <c r="G176" s="15" t="s">
        <v>14</v>
      </c>
      <c r="H176" s="15">
        <v>31</v>
      </c>
    </row>
    <row r="177" spans="3:8" x14ac:dyDescent="0.3">
      <c r="C177" s="15" t="s">
        <v>20</v>
      </c>
      <c r="D177" s="15">
        <v>1894</v>
      </c>
      <c r="G177" s="15" t="s">
        <v>14</v>
      </c>
      <c r="H177" s="15">
        <v>1181</v>
      </c>
    </row>
    <row r="178" spans="3:8" x14ac:dyDescent="0.3">
      <c r="C178" s="15" t="s">
        <v>20</v>
      </c>
      <c r="D178" s="15">
        <v>282</v>
      </c>
      <c r="G178" s="15" t="s">
        <v>14</v>
      </c>
      <c r="H178" s="15">
        <v>39</v>
      </c>
    </row>
    <row r="179" spans="3:8" x14ac:dyDescent="0.3">
      <c r="C179" s="15" t="s">
        <v>20</v>
      </c>
      <c r="D179" s="15">
        <v>116</v>
      </c>
      <c r="G179" s="15" t="s">
        <v>14</v>
      </c>
      <c r="H179" s="15">
        <v>46</v>
      </c>
    </row>
    <row r="180" spans="3:8" x14ac:dyDescent="0.3">
      <c r="C180" s="15" t="s">
        <v>20</v>
      </c>
      <c r="D180" s="15">
        <v>83</v>
      </c>
      <c r="G180" s="15" t="s">
        <v>14</v>
      </c>
      <c r="H180" s="15">
        <v>105</v>
      </c>
    </row>
    <row r="181" spans="3:8" x14ac:dyDescent="0.3">
      <c r="C181" s="15" t="s">
        <v>20</v>
      </c>
      <c r="D181" s="15">
        <v>91</v>
      </c>
      <c r="G181" s="15" t="s">
        <v>14</v>
      </c>
      <c r="H181" s="15">
        <v>535</v>
      </c>
    </row>
    <row r="182" spans="3:8" x14ac:dyDescent="0.3">
      <c r="C182" s="15" t="s">
        <v>20</v>
      </c>
      <c r="D182" s="15">
        <v>546</v>
      </c>
      <c r="G182" s="15" t="s">
        <v>14</v>
      </c>
      <c r="H182" s="15">
        <v>16</v>
      </c>
    </row>
    <row r="183" spans="3:8" x14ac:dyDescent="0.3">
      <c r="C183" s="15" t="s">
        <v>20</v>
      </c>
      <c r="D183" s="15">
        <v>393</v>
      </c>
      <c r="G183" s="15" t="s">
        <v>14</v>
      </c>
      <c r="H183" s="15">
        <v>575</v>
      </c>
    </row>
    <row r="184" spans="3:8" x14ac:dyDescent="0.3">
      <c r="C184" s="15" t="s">
        <v>20</v>
      </c>
      <c r="D184" s="15">
        <v>133</v>
      </c>
      <c r="G184" s="15" t="s">
        <v>14</v>
      </c>
      <c r="H184" s="15">
        <v>1120</v>
      </c>
    </row>
    <row r="185" spans="3:8" x14ac:dyDescent="0.3">
      <c r="C185" s="15" t="s">
        <v>20</v>
      </c>
      <c r="D185" s="15">
        <v>254</v>
      </c>
      <c r="G185" s="15" t="s">
        <v>14</v>
      </c>
      <c r="H185" s="15">
        <v>113</v>
      </c>
    </row>
    <row r="186" spans="3:8" x14ac:dyDescent="0.3">
      <c r="C186" s="15" t="s">
        <v>20</v>
      </c>
      <c r="D186" s="15">
        <v>176</v>
      </c>
      <c r="G186" s="15" t="s">
        <v>14</v>
      </c>
      <c r="H186" s="15">
        <v>1538</v>
      </c>
    </row>
    <row r="187" spans="3:8" x14ac:dyDescent="0.3">
      <c r="C187" s="15" t="s">
        <v>20</v>
      </c>
      <c r="D187" s="15">
        <v>337</v>
      </c>
      <c r="G187" s="15" t="s">
        <v>14</v>
      </c>
      <c r="H187" s="15">
        <v>9</v>
      </c>
    </row>
    <row r="188" spans="3:8" x14ac:dyDescent="0.3">
      <c r="C188" s="15" t="s">
        <v>20</v>
      </c>
      <c r="D188" s="15">
        <v>107</v>
      </c>
      <c r="G188" s="15" t="s">
        <v>14</v>
      </c>
      <c r="H188" s="15">
        <v>554</v>
      </c>
    </row>
    <row r="189" spans="3:8" x14ac:dyDescent="0.3">
      <c r="C189" s="15" t="s">
        <v>20</v>
      </c>
      <c r="D189" s="15">
        <v>183</v>
      </c>
      <c r="G189" s="15" t="s">
        <v>14</v>
      </c>
      <c r="H189" s="15">
        <v>648</v>
      </c>
    </row>
    <row r="190" spans="3:8" x14ac:dyDescent="0.3">
      <c r="C190" s="15" t="s">
        <v>20</v>
      </c>
      <c r="D190" s="15">
        <v>72</v>
      </c>
      <c r="G190" s="15" t="s">
        <v>14</v>
      </c>
      <c r="H190" s="15">
        <v>21</v>
      </c>
    </row>
    <row r="191" spans="3:8" x14ac:dyDescent="0.3">
      <c r="C191" s="15" t="s">
        <v>20</v>
      </c>
      <c r="D191" s="15">
        <v>295</v>
      </c>
      <c r="G191" s="15" t="s">
        <v>14</v>
      </c>
      <c r="H191" s="15">
        <v>54</v>
      </c>
    </row>
    <row r="192" spans="3:8" x14ac:dyDescent="0.3">
      <c r="C192" s="15" t="s">
        <v>20</v>
      </c>
      <c r="D192" s="15">
        <v>142</v>
      </c>
      <c r="G192" s="15" t="s">
        <v>14</v>
      </c>
      <c r="H192" s="15">
        <v>120</v>
      </c>
    </row>
    <row r="193" spans="3:8" x14ac:dyDescent="0.3">
      <c r="C193" s="15" t="s">
        <v>20</v>
      </c>
      <c r="D193" s="15">
        <v>85</v>
      </c>
      <c r="G193" s="15" t="s">
        <v>14</v>
      </c>
      <c r="H193" s="15">
        <v>579</v>
      </c>
    </row>
    <row r="194" spans="3:8" x14ac:dyDescent="0.3">
      <c r="C194" s="15" t="s">
        <v>20</v>
      </c>
      <c r="D194" s="15">
        <v>659</v>
      </c>
      <c r="G194" s="15" t="s">
        <v>14</v>
      </c>
      <c r="H194" s="15">
        <v>2072</v>
      </c>
    </row>
    <row r="195" spans="3:8" x14ac:dyDescent="0.3">
      <c r="C195" s="15" t="s">
        <v>20</v>
      </c>
      <c r="D195" s="15">
        <v>121</v>
      </c>
      <c r="G195" s="15" t="s">
        <v>14</v>
      </c>
      <c r="H195" s="15">
        <v>0</v>
      </c>
    </row>
    <row r="196" spans="3:8" x14ac:dyDescent="0.3">
      <c r="C196" s="15" t="s">
        <v>20</v>
      </c>
      <c r="D196" s="15">
        <v>3742</v>
      </c>
      <c r="G196" s="15" t="s">
        <v>14</v>
      </c>
      <c r="H196" s="15">
        <v>1796</v>
      </c>
    </row>
    <row r="197" spans="3:8" x14ac:dyDescent="0.3">
      <c r="C197" s="15" t="s">
        <v>20</v>
      </c>
      <c r="D197" s="15">
        <v>223</v>
      </c>
      <c r="G197" s="15" t="s">
        <v>14</v>
      </c>
      <c r="H197" s="15">
        <v>62</v>
      </c>
    </row>
    <row r="198" spans="3:8" x14ac:dyDescent="0.3">
      <c r="C198" s="15" t="s">
        <v>20</v>
      </c>
      <c r="D198" s="15">
        <v>133</v>
      </c>
      <c r="G198" s="15" t="s">
        <v>14</v>
      </c>
      <c r="H198" s="15">
        <v>347</v>
      </c>
    </row>
    <row r="199" spans="3:8" x14ac:dyDescent="0.3">
      <c r="C199" s="15" t="s">
        <v>20</v>
      </c>
      <c r="D199" s="15">
        <v>5168</v>
      </c>
      <c r="G199" s="15" t="s">
        <v>14</v>
      </c>
      <c r="H199" s="15">
        <v>19</v>
      </c>
    </row>
    <row r="200" spans="3:8" x14ac:dyDescent="0.3">
      <c r="C200" s="15" t="s">
        <v>20</v>
      </c>
      <c r="D200" s="15">
        <v>307</v>
      </c>
      <c r="G200" s="15" t="s">
        <v>14</v>
      </c>
      <c r="H200" s="15">
        <v>1258</v>
      </c>
    </row>
    <row r="201" spans="3:8" x14ac:dyDescent="0.3">
      <c r="C201" s="15" t="s">
        <v>20</v>
      </c>
      <c r="D201" s="15">
        <v>2441</v>
      </c>
      <c r="G201" s="15" t="s">
        <v>14</v>
      </c>
      <c r="H201" s="15">
        <v>362</v>
      </c>
    </row>
    <row r="202" spans="3:8" x14ac:dyDescent="0.3">
      <c r="C202" s="15" t="s">
        <v>20</v>
      </c>
      <c r="D202" s="15">
        <v>1385</v>
      </c>
      <c r="G202" s="15" t="s">
        <v>14</v>
      </c>
      <c r="H202" s="15">
        <v>133</v>
      </c>
    </row>
    <row r="203" spans="3:8" x14ac:dyDescent="0.3">
      <c r="C203" s="15" t="s">
        <v>20</v>
      </c>
      <c r="D203" s="15">
        <v>190</v>
      </c>
      <c r="G203" s="15" t="s">
        <v>14</v>
      </c>
      <c r="H203" s="15">
        <v>846</v>
      </c>
    </row>
    <row r="204" spans="3:8" x14ac:dyDescent="0.3">
      <c r="C204" s="15" t="s">
        <v>20</v>
      </c>
      <c r="D204" s="15">
        <v>470</v>
      </c>
      <c r="G204" s="15" t="s">
        <v>14</v>
      </c>
      <c r="H204" s="15">
        <v>10</v>
      </c>
    </row>
    <row r="205" spans="3:8" x14ac:dyDescent="0.3">
      <c r="C205" s="15" t="s">
        <v>20</v>
      </c>
      <c r="D205" s="15">
        <v>253</v>
      </c>
      <c r="G205" s="15" t="s">
        <v>14</v>
      </c>
      <c r="H205" s="15">
        <v>191</v>
      </c>
    </row>
    <row r="206" spans="3:8" x14ac:dyDescent="0.3">
      <c r="C206" s="15" t="s">
        <v>20</v>
      </c>
      <c r="D206" s="15">
        <v>1113</v>
      </c>
      <c r="G206" s="15" t="s">
        <v>14</v>
      </c>
      <c r="H206" s="15">
        <v>1979</v>
      </c>
    </row>
    <row r="207" spans="3:8" x14ac:dyDescent="0.3">
      <c r="C207" s="15" t="s">
        <v>20</v>
      </c>
      <c r="D207" s="15">
        <v>2283</v>
      </c>
      <c r="G207" s="15" t="s">
        <v>14</v>
      </c>
      <c r="H207" s="15">
        <v>63</v>
      </c>
    </row>
    <row r="208" spans="3:8" x14ac:dyDescent="0.3">
      <c r="C208" s="15" t="s">
        <v>20</v>
      </c>
      <c r="D208" s="15">
        <v>1095</v>
      </c>
      <c r="G208" s="15" t="s">
        <v>14</v>
      </c>
      <c r="H208" s="15">
        <v>6080</v>
      </c>
    </row>
    <row r="209" spans="3:8" x14ac:dyDescent="0.3">
      <c r="C209" s="15" t="s">
        <v>20</v>
      </c>
      <c r="D209" s="15">
        <v>1690</v>
      </c>
      <c r="G209" s="15" t="s">
        <v>14</v>
      </c>
      <c r="H209" s="15">
        <v>80</v>
      </c>
    </row>
    <row r="210" spans="3:8" x14ac:dyDescent="0.3">
      <c r="C210" s="15" t="s">
        <v>20</v>
      </c>
      <c r="D210" s="15">
        <v>191</v>
      </c>
      <c r="G210" s="15" t="s">
        <v>14</v>
      </c>
      <c r="H210" s="15">
        <v>9</v>
      </c>
    </row>
    <row r="211" spans="3:8" x14ac:dyDescent="0.3">
      <c r="C211" s="15" t="s">
        <v>20</v>
      </c>
      <c r="D211" s="15">
        <v>2013</v>
      </c>
      <c r="G211" s="15" t="s">
        <v>14</v>
      </c>
      <c r="H211" s="15">
        <v>1784</v>
      </c>
    </row>
    <row r="212" spans="3:8" x14ac:dyDescent="0.3">
      <c r="C212" s="15" t="s">
        <v>20</v>
      </c>
      <c r="D212" s="15">
        <v>1703</v>
      </c>
      <c r="G212" s="15" t="s">
        <v>14</v>
      </c>
      <c r="H212" s="15">
        <v>243</v>
      </c>
    </row>
    <row r="213" spans="3:8" x14ac:dyDescent="0.3">
      <c r="C213" s="15" t="s">
        <v>20</v>
      </c>
      <c r="D213" s="15">
        <v>80</v>
      </c>
      <c r="G213" s="15" t="s">
        <v>14</v>
      </c>
      <c r="H213" s="15">
        <v>1296</v>
      </c>
    </row>
    <row r="214" spans="3:8" x14ac:dyDescent="0.3">
      <c r="C214" s="15" t="s">
        <v>20</v>
      </c>
      <c r="D214" s="15">
        <v>41</v>
      </c>
      <c r="G214" s="15" t="s">
        <v>14</v>
      </c>
      <c r="H214" s="15">
        <v>77</v>
      </c>
    </row>
    <row r="215" spans="3:8" x14ac:dyDescent="0.3">
      <c r="C215" s="15" t="s">
        <v>20</v>
      </c>
      <c r="D215" s="15">
        <v>187</v>
      </c>
      <c r="G215" s="15" t="s">
        <v>14</v>
      </c>
      <c r="H215" s="15">
        <v>395</v>
      </c>
    </row>
    <row r="216" spans="3:8" x14ac:dyDescent="0.3">
      <c r="C216" s="15" t="s">
        <v>20</v>
      </c>
      <c r="D216" s="15">
        <v>2875</v>
      </c>
      <c r="G216" s="15" t="s">
        <v>14</v>
      </c>
      <c r="H216" s="15">
        <v>49</v>
      </c>
    </row>
    <row r="217" spans="3:8" x14ac:dyDescent="0.3">
      <c r="C217" s="15" t="s">
        <v>20</v>
      </c>
      <c r="D217" s="15">
        <v>88</v>
      </c>
      <c r="G217" s="15" t="s">
        <v>14</v>
      </c>
      <c r="H217" s="15">
        <v>180</v>
      </c>
    </row>
    <row r="218" spans="3:8" x14ac:dyDescent="0.3">
      <c r="C218" s="15" t="s">
        <v>20</v>
      </c>
      <c r="D218" s="15">
        <v>191</v>
      </c>
      <c r="G218" s="15" t="s">
        <v>14</v>
      </c>
      <c r="H218" s="15">
        <v>2690</v>
      </c>
    </row>
    <row r="219" spans="3:8" x14ac:dyDescent="0.3">
      <c r="C219" s="15" t="s">
        <v>20</v>
      </c>
      <c r="D219" s="15">
        <v>139</v>
      </c>
      <c r="G219" s="15" t="s">
        <v>14</v>
      </c>
      <c r="H219" s="15">
        <v>2779</v>
      </c>
    </row>
    <row r="220" spans="3:8" x14ac:dyDescent="0.3">
      <c r="C220" s="15" t="s">
        <v>20</v>
      </c>
      <c r="D220" s="15">
        <v>186</v>
      </c>
      <c r="G220" s="15" t="s">
        <v>14</v>
      </c>
      <c r="H220" s="15">
        <v>92</v>
      </c>
    </row>
    <row r="221" spans="3:8" x14ac:dyDescent="0.3">
      <c r="C221" s="15" t="s">
        <v>20</v>
      </c>
      <c r="D221" s="15">
        <v>112</v>
      </c>
      <c r="G221" s="15" t="s">
        <v>14</v>
      </c>
      <c r="H221" s="15">
        <v>1028</v>
      </c>
    </row>
    <row r="222" spans="3:8" x14ac:dyDescent="0.3">
      <c r="C222" s="15" t="s">
        <v>20</v>
      </c>
      <c r="D222" s="15">
        <v>101</v>
      </c>
      <c r="G222" s="15" t="s">
        <v>14</v>
      </c>
      <c r="H222" s="15">
        <v>26</v>
      </c>
    </row>
    <row r="223" spans="3:8" x14ac:dyDescent="0.3">
      <c r="C223" s="15" t="s">
        <v>20</v>
      </c>
      <c r="D223" s="15">
        <v>206</v>
      </c>
      <c r="G223" s="15" t="s">
        <v>14</v>
      </c>
      <c r="H223" s="15">
        <v>1790</v>
      </c>
    </row>
    <row r="224" spans="3:8" x14ac:dyDescent="0.3">
      <c r="C224" s="15" t="s">
        <v>20</v>
      </c>
      <c r="D224" s="15">
        <v>154</v>
      </c>
      <c r="G224" s="15" t="s">
        <v>14</v>
      </c>
      <c r="H224" s="15">
        <v>37</v>
      </c>
    </row>
    <row r="225" spans="3:8" x14ac:dyDescent="0.3">
      <c r="C225" s="15" t="s">
        <v>20</v>
      </c>
      <c r="D225" s="15">
        <v>5966</v>
      </c>
      <c r="G225" s="15" t="s">
        <v>14</v>
      </c>
      <c r="H225" s="15">
        <v>35</v>
      </c>
    </row>
    <row r="226" spans="3:8" x14ac:dyDescent="0.3">
      <c r="C226" s="15" t="s">
        <v>20</v>
      </c>
      <c r="D226" s="15">
        <v>169</v>
      </c>
      <c r="G226" s="15" t="s">
        <v>14</v>
      </c>
      <c r="H226" s="15">
        <v>558</v>
      </c>
    </row>
    <row r="227" spans="3:8" x14ac:dyDescent="0.3">
      <c r="C227" s="15" t="s">
        <v>20</v>
      </c>
      <c r="D227" s="15">
        <v>2106</v>
      </c>
      <c r="G227" s="15" t="s">
        <v>14</v>
      </c>
      <c r="H227" s="15">
        <v>64</v>
      </c>
    </row>
    <row r="228" spans="3:8" x14ac:dyDescent="0.3">
      <c r="C228" s="15" t="s">
        <v>20</v>
      </c>
      <c r="D228" s="15">
        <v>131</v>
      </c>
      <c r="G228" s="15" t="s">
        <v>14</v>
      </c>
      <c r="H228" s="15">
        <v>245</v>
      </c>
    </row>
    <row r="229" spans="3:8" x14ac:dyDescent="0.3">
      <c r="C229" s="15" t="s">
        <v>20</v>
      </c>
      <c r="D229" s="15">
        <v>84</v>
      </c>
      <c r="G229" s="15" t="s">
        <v>14</v>
      </c>
      <c r="H229" s="15">
        <v>71</v>
      </c>
    </row>
    <row r="230" spans="3:8" x14ac:dyDescent="0.3">
      <c r="C230" s="15" t="s">
        <v>20</v>
      </c>
      <c r="D230" s="15">
        <v>155</v>
      </c>
      <c r="G230" s="15" t="s">
        <v>14</v>
      </c>
      <c r="H230" s="15">
        <v>42</v>
      </c>
    </row>
    <row r="231" spans="3:8" x14ac:dyDescent="0.3">
      <c r="C231" s="15" t="s">
        <v>20</v>
      </c>
      <c r="D231" s="15">
        <v>189</v>
      </c>
      <c r="G231" s="15" t="s">
        <v>14</v>
      </c>
      <c r="H231" s="15">
        <v>156</v>
      </c>
    </row>
    <row r="232" spans="3:8" x14ac:dyDescent="0.3">
      <c r="C232" s="15" t="s">
        <v>20</v>
      </c>
      <c r="D232" s="15">
        <v>4799</v>
      </c>
      <c r="G232" s="15" t="s">
        <v>14</v>
      </c>
      <c r="H232" s="15">
        <v>1368</v>
      </c>
    </row>
    <row r="233" spans="3:8" x14ac:dyDescent="0.3">
      <c r="C233" s="15" t="s">
        <v>20</v>
      </c>
      <c r="D233" s="15">
        <v>1137</v>
      </c>
      <c r="G233" s="15" t="s">
        <v>14</v>
      </c>
      <c r="H233" s="15">
        <v>102</v>
      </c>
    </row>
    <row r="234" spans="3:8" x14ac:dyDescent="0.3">
      <c r="C234" s="15" t="s">
        <v>20</v>
      </c>
      <c r="D234" s="15">
        <v>1152</v>
      </c>
      <c r="G234" s="15" t="s">
        <v>14</v>
      </c>
      <c r="H234" s="15">
        <v>86</v>
      </c>
    </row>
    <row r="235" spans="3:8" x14ac:dyDescent="0.3">
      <c r="C235" s="15" t="s">
        <v>20</v>
      </c>
      <c r="D235" s="15">
        <v>50</v>
      </c>
      <c r="G235" s="15" t="s">
        <v>14</v>
      </c>
      <c r="H235" s="15">
        <v>253</v>
      </c>
    </row>
    <row r="236" spans="3:8" x14ac:dyDescent="0.3">
      <c r="C236" s="15" t="s">
        <v>20</v>
      </c>
      <c r="D236" s="15">
        <v>3059</v>
      </c>
      <c r="G236" s="15" t="s">
        <v>14</v>
      </c>
      <c r="H236" s="15">
        <v>157</v>
      </c>
    </row>
    <row r="237" spans="3:8" x14ac:dyDescent="0.3">
      <c r="C237" s="15" t="s">
        <v>20</v>
      </c>
      <c r="D237" s="15">
        <v>34</v>
      </c>
      <c r="G237" s="15" t="s">
        <v>14</v>
      </c>
      <c r="H237" s="15">
        <v>183</v>
      </c>
    </row>
    <row r="238" spans="3:8" x14ac:dyDescent="0.3">
      <c r="C238" s="15" t="s">
        <v>20</v>
      </c>
      <c r="D238" s="15">
        <v>220</v>
      </c>
      <c r="G238" s="15" t="s">
        <v>14</v>
      </c>
      <c r="H238" s="15">
        <v>82</v>
      </c>
    </row>
    <row r="239" spans="3:8" x14ac:dyDescent="0.3">
      <c r="C239" s="15" t="s">
        <v>20</v>
      </c>
      <c r="D239" s="15">
        <v>1604</v>
      </c>
      <c r="G239" s="15" t="s">
        <v>14</v>
      </c>
      <c r="H239" s="15">
        <v>1</v>
      </c>
    </row>
    <row r="240" spans="3:8" x14ac:dyDescent="0.3">
      <c r="C240" s="15" t="s">
        <v>20</v>
      </c>
      <c r="D240" s="15">
        <v>454</v>
      </c>
      <c r="G240" s="15" t="s">
        <v>14</v>
      </c>
      <c r="H240" s="15">
        <v>1198</v>
      </c>
    </row>
    <row r="241" spans="3:8" x14ac:dyDescent="0.3">
      <c r="C241" s="15" t="s">
        <v>20</v>
      </c>
      <c r="D241" s="15">
        <v>123</v>
      </c>
      <c r="G241" s="15" t="s">
        <v>14</v>
      </c>
      <c r="H241" s="15">
        <v>648</v>
      </c>
    </row>
    <row r="242" spans="3:8" x14ac:dyDescent="0.3">
      <c r="C242" s="15" t="s">
        <v>20</v>
      </c>
      <c r="D242" s="15">
        <v>299</v>
      </c>
      <c r="G242" s="15" t="s">
        <v>14</v>
      </c>
      <c r="H242" s="15">
        <v>64</v>
      </c>
    </row>
    <row r="243" spans="3:8" x14ac:dyDescent="0.3">
      <c r="C243" s="15" t="s">
        <v>20</v>
      </c>
      <c r="D243" s="15">
        <v>2237</v>
      </c>
      <c r="G243" s="15" t="s">
        <v>14</v>
      </c>
      <c r="H243" s="15">
        <v>62</v>
      </c>
    </row>
    <row r="244" spans="3:8" x14ac:dyDescent="0.3">
      <c r="C244" s="15" t="s">
        <v>20</v>
      </c>
      <c r="D244" s="15">
        <v>645</v>
      </c>
      <c r="G244" s="15" t="s">
        <v>14</v>
      </c>
      <c r="H244" s="15">
        <v>750</v>
      </c>
    </row>
    <row r="245" spans="3:8" x14ac:dyDescent="0.3">
      <c r="C245" s="15" t="s">
        <v>20</v>
      </c>
      <c r="D245" s="15">
        <v>484</v>
      </c>
      <c r="G245" s="15" t="s">
        <v>14</v>
      </c>
      <c r="H245" s="15">
        <v>105</v>
      </c>
    </row>
    <row r="246" spans="3:8" x14ac:dyDescent="0.3">
      <c r="C246" s="15" t="s">
        <v>20</v>
      </c>
      <c r="D246" s="15">
        <v>154</v>
      </c>
      <c r="G246" s="15" t="s">
        <v>14</v>
      </c>
      <c r="H246" s="15">
        <v>2604</v>
      </c>
    </row>
    <row r="247" spans="3:8" x14ac:dyDescent="0.3">
      <c r="C247" s="15" t="s">
        <v>20</v>
      </c>
      <c r="D247" s="15">
        <v>82</v>
      </c>
      <c r="G247" s="15" t="s">
        <v>14</v>
      </c>
      <c r="H247" s="15">
        <v>65</v>
      </c>
    </row>
    <row r="248" spans="3:8" x14ac:dyDescent="0.3">
      <c r="C248" s="15" t="s">
        <v>20</v>
      </c>
      <c r="D248" s="15">
        <v>134</v>
      </c>
      <c r="G248" s="15" t="s">
        <v>14</v>
      </c>
      <c r="H248" s="15">
        <v>94</v>
      </c>
    </row>
    <row r="249" spans="3:8" x14ac:dyDescent="0.3">
      <c r="C249" s="15" t="s">
        <v>20</v>
      </c>
      <c r="D249" s="15">
        <v>5203</v>
      </c>
      <c r="G249" s="15" t="s">
        <v>14</v>
      </c>
      <c r="H249" s="15">
        <v>257</v>
      </c>
    </row>
    <row r="250" spans="3:8" x14ac:dyDescent="0.3">
      <c r="C250" s="15" t="s">
        <v>20</v>
      </c>
      <c r="D250" s="15">
        <v>94</v>
      </c>
      <c r="G250" s="15" t="s">
        <v>14</v>
      </c>
      <c r="H250" s="15">
        <v>2928</v>
      </c>
    </row>
    <row r="251" spans="3:8" x14ac:dyDescent="0.3">
      <c r="C251" s="15" t="s">
        <v>20</v>
      </c>
      <c r="D251" s="15">
        <v>205</v>
      </c>
      <c r="G251" s="15" t="s">
        <v>14</v>
      </c>
      <c r="H251" s="15">
        <v>4697</v>
      </c>
    </row>
    <row r="252" spans="3:8" x14ac:dyDescent="0.3">
      <c r="C252" s="15" t="s">
        <v>20</v>
      </c>
      <c r="D252" s="15">
        <v>92</v>
      </c>
      <c r="G252" s="15" t="s">
        <v>14</v>
      </c>
      <c r="H252" s="15">
        <v>2915</v>
      </c>
    </row>
    <row r="253" spans="3:8" x14ac:dyDescent="0.3">
      <c r="C253" s="15" t="s">
        <v>20</v>
      </c>
      <c r="D253" s="15">
        <v>219</v>
      </c>
      <c r="G253" s="15" t="s">
        <v>14</v>
      </c>
      <c r="H253" s="15">
        <v>18</v>
      </c>
    </row>
    <row r="254" spans="3:8" x14ac:dyDescent="0.3">
      <c r="C254" s="15" t="s">
        <v>20</v>
      </c>
      <c r="D254" s="15">
        <v>2526</v>
      </c>
      <c r="G254" s="15" t="s">
        <v>14</v>
      </c>
      <c r="H254" s="15">
        <v>602</v>
      </c>
    </row>
    <row r="255" spans="3:8" x14ac:dyDescent="0.3">
      <c r="C255" s="15" t="s">
        <v>20</v>
      </c>
      <c r="D255" s="15">
        <v>94</v>
      </c>
      <c r="G255" s="15" t="s">
        <v>14</v>
      </c>
      <c r="H255" s="15">
        <v>1</v>
      </c>
    </row>
    <row r="256" spans="3:8" x14ac:dyDescent="0.3">
      <c r="C256" s="15" t="s">
        <v>20</v>
      </c>
      <c r="D256" s="15">
        <v>1713</v>
      </c>
      <c r="G256" s="15" t="s">
        <v>14</v>
      </c>
      <c r="H256" s="15">
        <v>3868</v>
      </c>
    </row>
    <row r="257" spans="3:8" x14ac:dyDescent="0.3">
      <c r="C257" s="15" t="s">
        <v>20</v>
      </c>
      <c r="D257" s="15">
        <v>249</v>
      </c>
      <c r="G257" s="15" t="s">
        <v>14</v>
      </c>
      <c r="H257" s="15">
        <v>504</v>
      </c>
    </row>
    <row r="258" spans="3:8" x14ac:dyDescent="0.3">
      <c r="C258" s="15" t="s">
        <v>20</v>
      </c>
      <c r="D258" s="15">
        <v>192</v>
      </c>
      <c r="G258" s="15" t="s">
        <v>14</v>
      </c>
      <c r="H258" s="15">
        <v>14</v>
      </c>
    </row>
    <row r="259" spans="3:8" x14ac:dyDescent="0.3">
      <c r="C259" s="15" t="s">
        <v>20</v>
      </c>
      <c r="D259" s="15">
        <v>247</v>
      </c>
      <c r="G259" s="15" t="s">
        <v>14</v>
      </c>
      <c r="H259" s="15">
        <v>750</v>
      </c>
    </row>
    <row r="260" spans="3:8" x14ac:dyDescent="0.3">
      <c r="C260" s="15" t="s">
        <v>20</v>
      </c>
      <c r="D260" s="15">
        <v>2293</v>
      </c>
      <c r="G260" s="15" t="s">
        <v>14</v>
      </c>
      <c r="H260" s="15">
        <v>77</v>
      </c>
    </row>
    <row r="261" spans="3:8" x14ac:dyDescent="0.3">
      <c r="C261" s="15" t="s">
        <v>20</v>
      </c>
      <c r="D261" s="15">
        <v>3131</v>
      </c>
      <c r="G261" s="15" t="s">
        <v>14</v>
      </c>
      <c r="H261" s="15">
        <v>752</v>
      </c>
    </row>
    <row r="262" spans="3:8" x14ac:dyDescent="0.3">
      <c r="C262" s="15" t="s">
        <v>20</v>
      </c>
      <c r="D262" s="15">
        <v>143</v>
      </c>
      <c r="G262" s="15" t="s">
        <v>14</v>
      </c>
      <c r="H262" s="15">
        <v>131</v>
      </c>
    </row>
    <row r="263" spans="3:8" x14ac:dyDescent="0.3">
      <c r="C263" s="15" t="s">
        <v>20</v>
      </c>
      <c r="D263" s="15">
        <v>296</v>
      </c>
      <c r="G263" s="15" t="s">
        <v>14</v>
      </c>
      <c r="H263" s="15">
        <v>87</v>
      </c>
    </row>
    <row r="264" spans="3:8" x14ac:dyDescent="0.3">
      <c r="C264" s="15" t="s">
        <v>20</v>
      </c>
      <c r="D264" s="15">
        <v>170</v>
      </c>
      <c r="G264" s="15" t="s">
        <v>14</v>
      </c>
      <c r="H264" s="15">
        <v>1063</v>
      </c>
    </row>
    <row r="265" spans="3:8" x14ac:dyDescent="0.3">
      <c r="C265" s="15" t="s">
        <v>20</v>
      </c>
      <c r="D265" s="15">
        <v>86</v>
      </c>
      <c r="G265" s="15" t="s">
        <v>14</v>
      </c>
      <c r="H265" s="15">
        <v>76</v>
      </c>
    </row>
    <row r="266" spans="3:8" x14ac:dyDescent="0.3">
      <c r="C266" s="15" t="s">
        <v>20</v>
      </c>
      <c r="D266" s="15">
        <v>6286</v>
      </c>
      <c r="G266" s="15" t="s">
        <v>14</v>
      </c>
      <c r="H266" s="15">
        <v>4428</v>
      </c>
    </row>
    <row r="267" spans="3:8" x14ac:dyDescent="0.3">
      <c r="C267" s="15" t="s">
        <v>20</v>
      </c>
      <c r="D267" s="15">
        <v>3727</v>
      </c>
      <c r="G267" s="15" t="s">
        <v>14</v>
      </c>
      <c r="H267" s="15">
        <v>58</v>
      </c>
    </row>
    <row r="268" spans="3:8" x14ac:dyDescent="0.3">
      <c r="C268" s="15" t="s">
        <v>20</v>
      </c>
      <c r="D268" s="15">
        <v>1605</v>
      </c>
      <c r="G268" s="15" t="s">
        <v>14</v>
      </c>
      <c r="H268" s="15">
        <v>111</v>
      </c>
    </row>
    <row r="269" spans="3:8" x14ac:dyDescent="0.3">
      <c r="C269" s="15" t="s">
        <v>20</v>
      </c>
      <c r="D269" s="15">
        <v>2120</v>
      </c>
      <c r="G269" s="15" t="s">
        <v>14</v>
      </c>
      <c r="H269" s="15">
        <v>2955</v>
      </c>
    </row>
    <row r="270" spans="3:8" x14ac:dyDescent="0.3">
      <c r="C270" s="15" t="s">
        <v>20</v>
      </c>
      <c r="D270" s="15">
        <v>50</v>
      </c>
      <c r="G270" s="15" t="s">
        <v>14</v>
      </c>
      <c r="H270" s="15">
        <v>1657</v>
      </c>
    </row>
    <row r="271" spans="3:8" x14ac:dyDescent="0.3">
      <c r="C271" s="15" t="s">
        <v>20</v>
      </c>
      <c r="D271" s="15">
        <v>2080</v>
      </c>
      <c r="G271" s="15" t="s">
        <v>14</v>
      </c>
      <c r="H271" s="15">
        <v>926</v>
      </c>
    </row>
    <row r="272" spans="3:8" x14ac:dyDescent="0.3">
      <c r="C272" s="15" t="s">
        <v>20</v>
      </c>
      <c r="D272" s="15">
        <v>2105</v>
      </c>
      <c r="G272" s="15" t="s">
        <v>14</v>
      </c>
      <c r="H272" s="15">
        <v>77</v>
      </c>
    </row>
    <row r="273" spans="3:8" x14ac:dyDescent="0.3">
      <c r="C273" s="15" t="s">
        <v>20</v>
      </c>
      <c r="D273" s="15">
        <v>2436</v>
      </c>
      <c r="G273" s="15" t="s">
        <v>14</v>
      </c>
      <c r="H273" s="15">
        <v>1748</v>
      </c>
    </row>
    <row r="274" spans="3:8" x14ac:dyDescent="0.3">
      <c r="C274" s="15" t="s">
        <v>20</v>
      </c>
      <c r="D274" s="15">
        <v>80</v>
      </c>
      <c r="G274" s="15" t="s">
        <v>14</v>
      </c>
      <c r="H274" s="15">
        <v>79</v>
      </c>
    </row>
    <row r="275" spans="3:8" x14ac:dyDescent="0.3">
      <c r="C275" s="15" t="s">
        <v>20</v>
      </c>
      <c r="D275" s="15">
        <v>42</v>
      </c>
      <c r="G275" s="15" t="s">
        <v>14</v>
      </c>
      <c r="H275" s="15">
        <v>889</v>
      </c>
    </row>
    <row r="276" spans="3:8" x14ac:dyDescent="0.3">
      <c r="C276" s="15" t="s">
        <v>20</v>
      </c>
      <c r="D276" s="15">
        <v>139</v>
      </c>
      <c r="G276" s="15" t="s">
        <v>14</v>
      </c>
      <c r="H276" s="15">
        <v>56</v>
      </c>
    </row>
    <row r="277" spans="3:8" x14ac:dyDescent="0.3">
      <c r="C277" s="15" t="s">
        <v>20</v>
      </c>
      <c r="D277" s="15">
        <v>159</v>
      </c>
      <c r="G277" s="15" t="s">
        <v>14</v>
      </c>
      <c r="H277" s="15">
        <v>1</v>
      </c>
    </row>
    <row r="278" spans="3:8" x14ac:dyDescent="0.3">
      <c r="C278" s="15" t="s">
        <v>20</v>
      </c>
      <c r="D278" s="15">
        <v>381</v>
      </c>
      <c r="G278" s="15" t="s">
        <v>14</v>
      </c>
      <c r="H278" s="15">
        <v>83</v>
      </c>
    </row>
    <row r="279" spans="3:8" x14ac:dyDescent="0.3">
      <c r="C279" s="15" t="s">
        <v>20</v>
      </c>
      <c r="D279" s="15">
        <v>194</v>
      </c>
      <c r="G279" s="15" t="s">
        <v>14</v>
      </c>
      <c r="H279" s="15">
        <v>2025</v>
      </c>
    </row>
    <row r="280" spans="3:8" x14ac:dyDescent="0.3">
      <c r="C280" s="15" t="s">
        <v>20</v>
      </c>
      <c r="D280" s="15">
        <v>106</v>
      </c>
      <c r="G280" s="15" t="s">
        <v>14</v>
      </c>
      <c r="H280" s="15">
        <v>14</v>
      </c>
    </row>
    <row r="281" spans="3:8" x14ac:dyDescent="0.3">
      <c r="C281" s="15" t="s">
        <v>20</v>
      </c>
      <c r="D281" s="15">
        <v>142</v>
      </c>
      <c r="G281" s="15" t="s">
        <v>14</v>
      </c>
      <c r="H281" s="15">
        <v>656</v>
      </c>
    </row>
    <row r="282" spans="3:8" x14ac:dyDescent="0.3">
      <c r="C282" s="15" t="s">
        <v>20</v>
      </c>
      <c r="D282" s="15">
        <v>211</v>
      </c>
      <c r="G282" s="15" t="s">
        <v>14</v>
      </c>
      <c r="H282" s="15">
        <v>1596</v>
      </c>
    </row>
    <row r="283" spans="3:8" x14ac:dyDescent="0.3">
      <c r="C283" s="15" t="s">
        <v>20</v>
      </c>
      <c r="D283" s="15">
        <v>2756</v>
      </c>
      <c r="G283" s="15" t="s">
        <v>14</v>
      </c>
      <c r="H283" s="15">
        <v>10</v>
      </c>
    </row>
    <row r="284" spans="3:8" x14ac:dyDescent="0.3">
      <c r="C284" s="15" t="s">
        <v>20</v>
      </c>
      <c r="D284" s="15">
        <v>173</v>
      </c>
      <c r="G284" s="15" t="s">
        <v>14</v>
      </c>
      <c r="H284" s="15">
        <v>1121</v>
      </c>
    </row>
    <row r="285" spans="3:8" x14ac:dyDescent="0.3">
      <c r="C285" s="15" t="s">
        <v>20</v>
      </c>
      <c r="D285" s="15">
        <v>87</v>
      </c>
      <c r="G285" s="15" t="s">
        <v>14</v>
      </c>
      <c r="H285" s="15">
        <v>15</v>
      </c>
    </row>
    <row r="286" spans="3:8" x14ac:dyDescent="0.3">
      <c r="C286" s="15" t="s">
        <v>20</v>
      </c>
      <c r="D286" s="15">
        <v>1572</v>
      </c>
      <c r="G286" s="15" t="s">
        <v>14</v>
      </c>
      <c r="H286" s="15">
        <v>191</v>
      </c>
    </row>
    <row r="287" spans="3:8" x14ac:dyDescent="0.3">
      <c r="C287" s="15" t="s">
        <v>20</v>
      </c>
      <c r="D287" s="15">
        <v>2346</v>
      </c>
      <c r="G287" s="15" t="s">
        <v>14</v>
      </c>
      <c r="H287" s="15">
        <v>16</v>
      </c>
    </row>
    <row r="288" spans="3:8" x14ac:dyDescent="0.3">
      <c r="C288" s="15" t="s">
        <v>20</v>
      </c>
      <c r="D288" s="15">
        <v>115</v>
      </c>
      <c r="G288" s="15" t="s">
        <v>14</v>
      </c>
      <c r="H288" s="15">
        <v>17</v>
      </c>
    </row>
    <row r="289" spans="3:8" x14ac:dyDescent="0.3">
      <c r="C289" s="15" t="s">
        <v>20</v>
      </c>
      <c r="D289" s="15">
        <v>85</v>
      </c>
      <c r="G289" s="15" t="s">
        <v>14</v>
      </c>
      <c r="H289" s="15">
        <v>34</v>
      </c>
    </row>
    <row r="290" spans="3:8" x14ac:dyDescent="0.3">
      <c r="C290" s="15" t="s">
        <v>20</v>
      </c>
      <c r="D290" s="15">
        <v>144</v>
      </c>
      <c r="G290" s="15" t="s">
        <v>14</v>
      </c>
      <c r="H290" s="15">
        <v>1</v>
      </c>
    </row>
    <row r="291" spans="3:8" x14ac:dyDescent="0.3">
      <c r="C291" s="15" t="s">
        <v>20</v>
      </c>
      <c r="D291" s="15">
        <v>2443</v>
      </c>
      <c r="G291" s="15" t="s">
        <v>14</v>
      </c>
      <c r="H291" s="15">
        <v>1274</v>
      </c>
    </row>
    <row r="292" spans="3:8" x14ac:dyDescent="0.3">
      <c r="C292" s="15" t="s">
        <v>20</v>
      </c>
      <c r="D292" s="15">
        <v>64</v>
      </c>
      <c r="G292" s="15" t="s">
        <v>14</v>
      </c>
      <c r="H292" s="15">
        <v>210</v>
      </c>
    </row>
    <row r="293" spans="3:8" x14ac:dyDescent="0.3">
      <c r="C293" s="15" t="s">
        <v>20</v>
      </c>
      <c r="D293" s="15">
        <v>268</v>
      </c>
      <c r="G293" s="15" t="s">
        <v>14</v>
      </c>
      <c r="H293" s="15">
        <v>248</v>
      </c>
    </row>
    <row r="294" spans="3:8" x14ac:dyDescent="0.3">
      <c r="C294" s="15" t="s">
        <v>20</v>
      </c>
      <c r="D294" s="15">
        <v>195</v>
      </c>
      <c r="G294" s="15" t="s">
        <v>14</v>
      </c>
      <c r="H294" s="15">
        <v>513</v>
      </c>
    </row>
    <row r="295" spans="3:8" x14ac:dyDescent="0.3">
      <c r="C295" s="15" t="s">
        <v>20</v>
      </c>
      <c r="D295" s="15">
        <v>186</v>
      </c>
      <c r="G295" s="15" t="s">
        <v>14</v>
      </c>
      <c r="H295" s="15">
        <v>3410</v>
      </c>
    </row>
    <row r="296" spans="3:8" x14ac:dyDescent="0.3">
      <c r="C296" s="15" t="s">
        <v>20</v>
      </c>
      <c r="D296" s="15">
        <v>460</v>
      </c>
      <c r="G296" s="15" t="s">
        <v>14</v>
      </c>
      <c r="H296" s="15">
        <v>10</v>
      </c>
    </row>
    <row r="297" spans="3:8" x14ac:dyDescent="0.3">
      <c r="C297" s="15" t="s">
        <v>20</v>
      </c>
      <c r="D297" s="15">
        <v>2528</v>
      </c>
      <c r="G297" s="15" t="s">
        <v>14</v>
      </c>
      <c r="H297" s="15">
        <v>2201</v>
      </c>
    </row>
    <row r="298" spans="3:8" x14ac:dyDescent="0.3">
      <c r="C298" s="15" t="s">
        <v>20</v>
      </c>
      <c r="D298" s="15">
        <v>3657</v>
      </c>
      <c r="G298" s="15" t="s">
        <v>14</v>
      </c>
      <c r="H298" s="15">
        <v>676</v>
      </c>
    </row>
    <row r="299" spans="3:8" x14ac:dyDescent="0.3">
      <c r="C299" s="15" t="s">
        <v>20</v>
      </c>
      <c r="D299" s="15">
        <v>131</v>
      </c>
      <c r="G299" s="15" t="s">
        <v>14</v>
      </c>
      <c r="H299" s="15">
        <v>831</v>
      </c>
    </row>
    <row r="300" spans="3:8" x14ac:dyDescent="0.3">
      <c r="C300" s="15" t="s">
        <v>20</v>
      </c>
      <c r="D300" s="15">
        <v>239</v>
      </c>
      <c r="G300" s="15" t="s">
        <v>14</v>
      </c>
      <c r="H300" s="15">
        <v>859</v>
      </c>
    </row>
    <row r="301" spans="3:8" x14ac:dyDescent="0.3">
      <c r="C301" s="15" t="s">
        <v>20</v>
      </c>
      <c r="D301" s="15">
        <v>78</v>
      </c>
      <c r="G301" s="15" t="s">
        <v>14</v>
      </c>
      <c r="H301" s="15">
        <v>45</v>
      </c>
    </row>
    <row r="302" spans="3:8" x14ac:dyDescent="0.3">
      <c r="C302" s="15" t="s">
        <v>20</v>
      </c>
      <c r="D302" s="15">
        <v>1773</v>
      </c>
      <c r="G302" s="15" t="s">
        <v>14</v>
      </c>
      <c r="H302" s="15">
        <v>6</v>
      </c>
    </row>
    <row r="303" spans="3:8" x14ac:dyDescent="0.3">
      <c r="C303" s="15" t="s">
        <v>20</v>
      </c>
      <c r="D303" s="15">
        <v>32</v>
      </c>
      <c r="G303" s="15" t="s">
        <v>14</v>
      </c>
      <c r="H303" s="15">
        <v>7</v>
      </c>
    </row>
    <row r="304" spans="3:8" x14ac:dyDescent="0.3">
      <c r="C304" s="15" t="s">
        <v>20</v>
      </c>
      <c r="D304" s="15">
        <v>369</v>
      </c>
      <c r="G304" s="15" t="s">
        <v>14</v>
      </c>
      <c r="H304" s="15">
        <v>31</v>
      </c>
    </row>
    <row r="305" spans="3:8" x14ac:dyDescent="0.3">
      <c r="C305" s="15" t="s">
        <v>20</v>
      </c>
      <c r="D305" s="15">
        <v>89</v>
      </c>
      <c r="G305" s="15" t="s">
        <v>14</v>
      </c>
      <c r="H305" s="15">
        <v>78</v>
      </c>
    </row>
    <row r="306" spans="3:8" x14ac:dyDescent="0.3">
      <c r="C306" s="15" t="s">
        <v>20</v>
      </c>
      <c r="D306" s="15">
        <v>147</v>
      </c>
      <c r="G306" s="15" t="s">
        <v>14</v>
      </c>
      <c r="H306" s="15">
        <v>1225</v>
      </c>
    </row>
    <row r="307" spans="3:8" x14ac:dyDescent="0.3">
      <c r="C307" s="15" t="s">
        <v>20</v>
      </c>
      <c r="D307" s="15">
        <v>126</v>
      </c>
      <c r="G307" s="15" t="s">
        <v>14</v>
      </c>
      <c r="H307" s="15">
        <v>1</v>
      </c>
    </row>
    <row r="308" spans="3:8" x14ac:dyDescent="0.3">
      <c r="C308" s="15" t="s">
        <v>20</v>
      </c>
      <c r="D308" s="15">
        <v>2218</v>
      </c>
      <c r="G308" s="15" t="s">
        <v>14</v>
      </c>
      <c r="H308" s="15">
        <v>67</v>
      </c>
    </row>
    <row r="309" spans="3:8" x14ac:dyDescent="0.3">
      <c r="C309" s="15" t="s">
        <v>20</v>
      </c>
      <c r="D309" s="15">
        <v>202</v>
      </c>
      <c r="G309" s="15" t="s">
        <v>14</v>
      </c>
      <c r="H309" s="15">
        <v>19</v>
      </c>
    </row>
    <row r="310" spans="3:8" x14ac:dyDescent="0.3">
      <c r="C310" s="15" t="s">
        <v>20</v>
      </c>
      <c r="D310" s="15">
        <v>140</v>
      </c>
      <c r="G310" s="15" t="s">
        <v>14</v>
      </c>
      <c r="H310" s="15">
        <v>2108</v>
      </c>
    </row>
    <row r="311" spans="3:8" x14ac:dyDescent="0.3">
      <c r="C311" s="15" t="s">
        <v>20</v>
      </c>
      <c r="D311" s="15">
        <v>1052</v>
      </c>
      <c r="G311" s="15" t="s">
        <v>14</v>
      </c>
      <c r="H311" s="15">
        <v>679</v>
      </c>
    </row>
    <row r="312" spans="3:8" x14ac:dyDescent="0.3">
      <c r="C312" s="15" t="s">
        <v>20</v>
      </c>
      <c r="D312" s="15">
        <v>247</v>
      </c>
      <c r="G312" s="15" t="s">
        <v>14</v>
      </c>
      <c r="H312" s="15">
        <v>36</v>
      </c>
    </row>
    <row r="313" spans="3:8" x14ac:dyDescent="0.3">
      <c r="C313" s="15" t="s">
        <v>20</v>
      </c>
      <c r="D313" s="15">
        <v>84</v>
      </c>
      <c r="G313" s="15" t="s">
        <v>14</v>
      </c>
      <c r="H313" s="15">
        <v>47</v>
      </c>
    </row>
    <row r="314" spans="3:8" x14ac:dyDescent="0.3">
      <c r="C314" s="15" t="s">
        <v>20</v>
      </c>
      <c r="D314" s="15">
        <v>88</v>
      </c>
      <c r="G314" s="15" t="s">
        <v>14</v>
      </c>
      <c r="H314" s="15">
        <v>70</v>
      </c>
    </row>
    <row r="315" spans="3:8" x14ac:dyDescent="0.3">
      <c r="C315" s="15" t="s">
        <v>20</v>
      </c>
      <c r="D315" s="15">
        <v>156</v>
      </c>
      <c r="G315" s="15" t="s">
        <v>14</v>
      </c>
      <c r="H315" s="15">
        <v>154</v>
      </c>
    </row>
    <row r="316" spans="3:8" x14ac:dyDescent="0.3">
      <c r="C316" s="15" t="s">
        <v>20</v>
      </c>
      <c r="D316" s="15">
        <v>2985</v>
      </c>
      <c r="G316" s="15" t="s">
        <v>14</v>
      </c>
      <c r="H316" s="15">
        <v>22</v>
      </c>
    </row>
    <row r="317" spans="3:8" x14ac:dyDescent="0.3">
      <c r="C317" s="15" t="s">
        <v>20</v>
      </c>
      <c r="D317" s="15">
        <v>762</v>
      </c>
      <c r="G317" s="15" t="s">
        <v>14</v>
      </c>
      <c r="H317" s="15">
        <v>1758</v>
      </c>
    </row>
    <row r="318" spans="3:8" x14ac:dyDescent="0.3">
      <c r="C318" s="15" t="s">
        <v>20</v>
      </c>
      <c r="D318" s="15">
        <v>554</v>
      </c>
      <c r="G318" s="15" t="s">
        <v>14</v>
      </c>
      <c r="H318" s="15">
        <v>94</v>
      </c>
    </row>
    <row r="319" spans="3:8" x14ac:dyDescent="0.3">
      <c r="C319" s="15" t="s">
        <v>20</v>
      </c>
      <c r="D319" s="15">
        <v>135</v>
      </c>
      <c r="G319" s="15" t="s">
        <v>14</v>
      </c>
      <c r="H319" s="15">
        <v>33</v>
      </c>
    </row>
    <row r="320" spans="3:8" x14ac:dyDescent="0.3">
      <c r="C320" s="15" t="s">
        <v>20</v>
      </c>
      <c r="D320" s="15">
        <v>122</v>
      </c>
      <c r="G320" s="15" t="s">
        <v>14</v>
      </c>
      <c r="H320" s="15">
        <v>1</v>
      </c>
    </row>
    <row r="321" spans="3:8" x14ac:dyDescent="0.3">
      <c r="C321" s="15" t="s">
        <v>20</v>
      </c>
      <c r="D321" s="15">
        <v>221</v>
      </c>
      <c r="G321" s="15" t="s">
        <v>14</v>
      </c>
      <c r="H321" s="15">
        <v>31</v>
      </c>
    </row>
    <row r="322" spans="3:8" x14ac:dyDescent="0.3">
      <c r="C322" s="15" t="s">
        <v>20</v>
      </c>
      <c r="D322" s="15">
        <v>126</v>
      </c>
      <c r="G322" s="15" t="s">
        <v>14</v>
      </c>
      <c r="H322" s="15">
        <v>35</v>
      </c>
    </row>
    <row r="323" spans="3:8" x14ac:dyDescent="0.3">
      <c r="C323" s="15" t="s">
        <v>20</v>
      </c>
      <c r="D323" s="15">
        <v>1022</v>
      </c>
      <c r="G323" s="15" t="s">
        <v>14</v>
      </c>
      <c r="H323" s="15">
        <v>63</v>
      </c>
    </row>
    <row r="324" spans="3:8" x14ac:dyDescent="0.3">
      <c r="C324" s="15" t="s">
        <v>20</v>
      </c>
      <c r="D324" s="15">
        <v>3177</v>
      </c>
      <c r="G324" s="15" t="s">
        <v>14</v>
      </c>
      <c r="H324" s="15">
        <v>526</v>
      </c>
    </row>
    <row r="325" spans="3:8" x14ac:dyDescent="0.3">
      <c r="C325" s="15" t="s">
        <v>20</v>
      </c>
      <c r="D325" s="15">
        <v>198</v>
      </c>
      <c r="G325" s="15" t="s">
        <v>14</v>
      </c>
      <c r="H325" s="15">
        <v>121</v>
      </c>
    </row>
    <row r="326" spans="3:8" x14ac:dyDescent="0.3">
      <c r="C326" s="15" t="s">
        <v>20</v>
      </c>
      <c r="D326" s="15">
        <v>85</v>
      </c>
      <c r="G326" s="15" t="s">
        <v>14</v>
      </c>
      <c r="H326" s="15">
        <v>67</v>
      </c>
    </row>
    <row r="327" spans="3:8" x14ac:dyDescent="0.3">
      <c r="C327" s="15" t="s">
        <v>20</v>
      </c>
      <c r="D327" s="15">
        <v>3596</v>
      </c>
      <c r="G327" s="15" t="s">
        <v>14</v>
      </c>
      <c r="H327" s="15">
        <v>57</v>
      </c>
    </row>
    <row r="328" spans="3:8" x14ac:dyDescent="0.3">
      <c r="C328" s="15" t="s">
        <v>20</v>
      </c>
      <c r="D328" s="15">
        <v>244</v>
      </c>
      <c r="G328" s="15" t="s">
        <v>14</v>
      </c>
      <c r="H328" s="15">
        <v>1229</v>
      </c>
    </row>
    <row r="329" spans="3:8" x14ac:dyDescent="0.3">
      <c r="C329" s="15" t="s">
        <v>20</v>
      </c>
      <c r="D329" s="15">
        <v>5180</v>
      </c>
      <c r="G329" s="15" t="s">
        <v>14</v>
      </c>
      <c r="H329" s="15">
        <v>12</v>
      </c>
    </row>
    <row r="330" spans="3:8" x14ac:dyDescent="0.3">
      <c r="C330" s="15" t="s">
        <v>20</v>
      </c>
      <c r="D330" s="15">
        <v>589</v>
      </c>
      <c r="G330" s="15" t="s">
        <v>14</v>
      </c>
      <c r="H330" s="15">
        <v>452</v>
      </c>
    </row>
    <row r="331" spans="3:8" x14ac:dyDescent="0.3">
      <c r="C331" s="15" t="s">
        <v>20</v>
      </c>
      <c r="D331" s="15">
        <v>2725</v>
      </c>
      <c r="G331" s="15" t="s">
        <v>14</v>
      </c>
      <c r="H331" s="15">
        <v>1886</v>
      </c>
    </row>
    <row r="332" spans="3:8" x14ac:dyDescent="0.3">
      <c r="C332" s="15" t="s">
        <v>20</v>
      </c>
      <c r="D332" s="15">
        <v>300</v>
      </c>
      <c r="G332" s="15" t="s">
        <v>14</v>
      </c>
      <c r="H332" s="15">
        <v>1825</v>
      </c>
    </row>
    <row r="333" spans="3:8" x14ac:dyDescent="0.3">
      <c r="C333" s="15" t="s">
        <v>20</v>
      </c>
      <c r="D333" s="15">
        <v>144</v>
      </c>
      <c r="G333" s="15" t="s">
        <v>14</v>
      </c>
      <c r="H333" s="15">
        <v>31</v>
      </c>
    </row>
    <row r="334" spans="3:8" x14ac:dyDescent="0.3">
      <c r="C334" s="15" t="s">
        <v>20</v>
      </c>
      <c r="D334" s="15">
        <v>87</v>
      </c>
      <c r="G334" s="15" t="s">
        <v>14</v>
      </c>
      <c r="H334" s="15">
        <v>107</v>
      </c>
    </row>
    <row r="335" spans="3:8" x14ac:dyDescent="0.3">
      <c r="C335" s="15" t="s">
        <v>20</v>
      </c>
      <c r="D335" s="15">
        <v>3116</v>
      </c>
      <c r="G335" s="15" t="s">
        <v>14</v>
      </c>
      <c r="H335" s="15">
        <v>27</v>
      </c>
    </row>
    <row r="336" spans="3:8" x14ac:dyDescent="0.3">
      <c r="C336" s="15" t="s">
        <v>20</v>
      </c>
      <c r="D336" s="15">
        <v>909</v>
      </c>
      <c r="G336" s="15" t="s">
        <v>14</v>
      </c>
      <c r="H336" s="15">
        <v>1221</v>
      </c>
    </row>
    <row r="337" spans="3:8" x14ac:dyDescent="0.3">
      <c r="C337" s="15" t="s">
        <v>20</v>
      </c>
      <c r="D337" s="15">
        <v>1613</v>
      </c>
      <c r="G337" s="15" t="s">
        <v>14</v>
      </c>
      <c r="H337" s="15">
        <v>1</v>
      </c>
    </row>
    <row r="338" spans="3:8" x14ac:dyDescent="0.3">
      <c r="C338" s="15" t="s">
        <v>20</v>
      </c>
      <c r="D338" s="15">
        <v>136</v>
      </c>
      <c r="G338" s="15" t="s">
        <v>14</v>
      </c>
      <c r="H338" s="15">
        <v>16</v>
      </c>
    </row>
    <row r="339" spans="3:8" x14ac:dyDescent="0.3">
      <c r="C339" s="15" t="s">
        <v>20</v>
      </c>
      <c r="D339" s="15">
        <v>130</v>
      </c>
      <c r="G339" s="15" t="s">
        <v>14</v>
      </c>
      <c r="H339" s="15">
        <v>41</v>
      </c>
    </row>
    <row r="340" spans="3:8" x14ac:dyDescent="0.3">
      <c r="C340" s="15" t="s">
        <v>20</v>
      </c>
      <c r="D340" s="15">
        <v>102</v>
      </c>
      <c r="G340" s="15" t="s">
        <v>14</v>
      </c>
      <c r="H340" s="15">
        <v>523</v>
      </c>
    </row>
    <row r="341" spans="3:8" x14ac:dyDescent="0.3">
      <c r="C341" s="15" t="s">
        <v>20</v>
      </c>
      <c r="D341" s="15">
        <v>4006</v>
      </c>
      <c r="G341" s="15" t="s">
        <v>14</v>
      </c>
      <c r="H341" s="15">
        <v>141</v>
      </c>
    </row>
    <row r="342" spans="3:8" x14ac:dyDescent="0.3">
      <c r="C342" s="15" t="s">
        <v>20</v>
      </c>
      <c r="D342" s="15">
        <v>1629</v>
      </c>
      <c r="G342" s="15" t="s">
        <v>14</v>
      </c>
      <c r="H342" s="15">
        <v>52</v>
      </c>
    </row>
    <row r="343" spans="3:8" x14ac:dyDescent="0.3">
      <c r="C343" s="15" t="s">
        <v>20</v>
      </c>
      <c r="D343" s="15">
        <v>2188</v>
      </c>
      <c r="G343" s="15" t="s">
        <v>14</v>
      </c>
      <c r="H343" s="15">
        <v>225</v>
      </c>
    </row>
    <row r="344" spans="3:8" x14ac:dyDescent="0.3">
      <c r="C344" s="15" t="s">
        <v>20</v>
      </c>
      <c r="D344" s="15">
        <v>2409</v>
      </c>
      <c r="G344" s="15" t="s">
        <v>14</v>
      </c>
      <c r="H344" s="15">
        <v>38</v>
      </c>
    </row>
    <row r="345" spans="3:8" x14ac:dyDescent="0.3">
      <c r="C345" s="15" t="s">
        <v>20</v>
      </c>
      <c r="D345" s="15">
        <v>194</v>
      </c>
      <c r="G345" s="15" t="s">
        <v>14</v>
      </c>
      <c r="H345" s="15">
        <v>15</v>
      </c>
    </row>
    <row r="346" spans="3:8" x14ac:dyDescent="0.3">
      <c r="C346" s="15" t="s">
        <v>20</v>
      </c>
      <c r="D346" s="15">
        <v>1140</v>
      </c>
      <c r="G346" s="15" t="s">
        <v>14</v>
      </c>
      <c r="H346" s="15">
        <v>37</v>
      </c>
    </row>
    <row r="347" spans="3:8" x14ac:dyDescent="0.3">
      <c r="C347" s="15" t="s">
        <v>20</v>
      </c>
      <c r="D347" s="15">
        <v>102</v>
      </c>
      <c r="G347" s="15" t="s">
        <v>14</v>
      </c>
      <c r="H347" s="15">
        <v>112</v>
      </c>
    </row>
    <row r="348" spans="3:8" x14ac:dyDescent="0.3">
      <c r="C348" s="15" t="s">
        <v>20</v>
      </c>
      <c r="D348" s="15">
        <v>2857</v>
      </c>
      <c r="G348" s="15" t="s">
        <v>14</v>
      </c>
      <c r="H348" s="15">
        <v>21</v>
      </c>
    </row>
    <row r="349" spans="3:8" x14ac:dyDescent="0.3">
      <c r="C349" s="15" t="s">
        <v>20</v>
      </c>
      <c r="D349" s="15">
        <v>107</v>
      </c>
      <c r="G349" s="15" t="s">
        <v>14</v>
      </c>
      <c r="H349" s="15">
        <v>67</v>
      </c>
    </row>
    <row r="350" spans="3:8" x14ac:dyDescent="0.3">
      <c r="C350" s="15" t="s">
        <v>20</v>
      </c>
      <c r="D350" s="15">
        <v>160</v>
      </c>
      <c r="G350" s="15" t="s">
        <v>14</v>
      </c>
      <c r="H350" s="15">
        <v>78</v>
      </c>
    </row>
    <row r="351" spans="3:8" x14ac:dyDescent="0.3">
      <c r="C351" s="15" t="s">
        <v>20</v>
      </c>
      <c r="D351" s="15">
        <v>2230</v>
      </c>
      <c r="G351" s="15" t="s">
        <v>14</v>
      </c>
      <c r="H351" s="15">
        <v>67</v>
      </c>
    </row>
    <row r="352" spans="3:8" x14ac:dyDescent="0.3">
      <c r="C352" s="15" t="s">
        <v>20</v>
      </c>
      <c r="D352" s="15">
        <v>316</v>
      </c>
      <c r="G352" s="15" t="s">
        <v>14</v>
      </c>
      <c r="H352" s="15">
        <v>263</v>
      </c>
    </row>
    <row r="353" spans="3:8" x14ac:dyDescent="0.3">
      <c r="C353" s="15" t="s">
        <v>20</v>
      </c>
      <c r="D353" s="15">
        <v>117</v>
      </c>
      <c r="G353" s="15" t="s">
        <v>14</v>
      </c>
      <c r="H353" s="15">
        <v>1691</v>
      </c>
    </row>
    <row r="354" spans="3:8" x14ac:dyDescent="0.3">
      <c r="C354" s="15" t="s">
        <v>20</v>
      </c>
      <c r="D354" s="15">
        <v>6406</v>
      </c>
      <c r="G354" s="15" t="s">
        <v>14</v>
      </c>
      <c r="H354" s="15">
        <v>181</v>
      </c>
    </row>
    <row r="355" spans="3:8" x14ac:dyDescent="0.3">
      <c r="C355" s="15" t="s">
        <v>20</v>
      </c>
      <c r="D355" s="15">
        <v>192</v>
      </c>
      <c r="G355" s="15" t="s">
        <v>14</v>
      </c>
      <c r="H355" s="15">
        <v>13</v>
      </c>
    </row>
    <row r="356" spans="3:8" x14ac:dyDescent="0.3">
      <c r="C356" s="15" t="s">
        <v>20</v>
      </c>
      <c r="D356" s="15">
        <v>26</v>
      </c>
      <c r="G356" s="15" t="s">
        <v>14</v>
      </c>
      <c r="H356" s="15">
        <v>1</v>
      </c>
    </row>
    <row r="357" spans="3:8" x14ac:dyDescent="0.3">
      <c r="C357" s="15" t="s">
        <v>20</v>
      </c>
      <c r="D357" s="15">
        <v>723</v>
      </c>
      <c r="G357" s="15" t="s">
        <v>14</v>
      </c>
      <c r="H357" s="15">
        <v>21</v>
      </c>
    </row>
    <row r="358" spans="3:8" x14ac:dyDescent="0.3">
      <c r="C358" s="15" t="s">
        <v>20</v>
      </c>
      <c r="D358" s="15">
        <v>170</v>
      </c>
      <c r="G358" s="15" t="s">
        <v>14</v>
      </c>
      <c r="H358" s="15">
        <v>830</v>
      </c>
    </row>
    <row r="359" spans="3:8" x14ac:dyDescent="0.3">
      <c r="C359" s="15" t="s">
        <v>20</v>
      </c>
      <c r="D359" s="15">
        <v>238</v>
      </c>
      <c r="G359" s="15" t="s">
        <v>14</v>
      </c>
      <c r="H359" s="15">
        <v>130</v>
      </c>
    </row>
    <row r="360" spans="3:8" x14ac:dyDescent="0.3">
      <c r="C360" s="15" t="s">
        <v>20</v>
      </c>
      <c r="D360" s="15">
        <v>55</v>
      </c>
      <c r="G360" s="15" t="s">
        <v>14</v>
      </c>
      <c r="H360" s="15">
        <v>55</v>
      </c>
    </row>
    <row r="361" spans="3:8" x14ac:dyDescent="0.3">
      <c r="C361" s="15" t="s">
        <v>20</v>
      </c>
      <c r="D361" s="15">
        <v>128</v>
      </c>
      <c r="G361" s="15" t="s">
        <v>14</v>
      </c>
      <c r="H361" s="15">
        <v>114</v>
      </c>
    </row>
    <row r="362" spans="3:8" x14ac:dyDescent="0.3">
      <c r="C362" s="15" t="s">
        <v>20</v>
      </c>
      <c r="D362" s="15">
        <v>2144</v>
      </c>
      <c r="G362" s="15" t="s">
        <v>14</v>
      </c>
      <c r="H362" s="15">
        <v>594</v>
      </c>
    </row>
    <row r="363" spans="3:8" x14ac:dyDescent="0.3">
      <c r="C363" s="15" t="s">
        <v>20</v>
      </c>
      <c r="D363" s="15">
        <v>2693</v>
      </c>
      <c r="G363" s="15" t="s">
        <v>14</v>
      </c>
      <c r="H363" s="15">
        <v>24</v>
      </c>
    </row>
    <row r="364" spans="3:8" x14ac:dyDescent="0.3">
      <c r="C364" s="15" t="s">
        <v>20</v>
      </c>
      <c r="D364" s="15">
        <v>432</v>
      </c>
      <c r="G364" s="15" t="s">
        <v>14</v>
      </c>
      <c r="H364" s="15">
        <v>252</v>
      </c>
    </row>
    <row r="365" spans="3:8" x14ac:dyDescent="0.3">
      <c r="C365" s="15" t="s">
        <v>20</v>
      </c>
      <c r="D365" s="15">
        <v>189</v>
      </c>
      <c r="G365" s="15" t="s">
        <v>14</v>
      </c>
      <c r="H365" s="15">
        <v>67</v>
      </c>
    </row>
    <row r="366" spans="3:8" x14ac:dyDescent="0.3">
      <c r="C366" s="15" t="s">
        <v>20</v>
      </c>
      <c r="D366" s="15">
        <v>154</v>
      </c>
      <c r="G366" s="15" t="s">
        <v>14</v>
      </c>
      <c r="H366" s="15">
        <v>742</v>
      </c>
    </row>
    <row r="367" spans="3:8" x14ac:dyDescent="0.3">
      <c r="C367" s="15" t="s">
        <v>20</v>
      </c>
      <c r="D367" s="15">
        <v>96</v>
      </c>
      <c r="G367" s="15" t="s">
        <v>14</v>
      </c>
      <c r="H367" s="15">
        <v>75</v>
      </c>
    </row>
    <row r="368" spans="3:8" x14ac:dyDescent="0.3">
      <c r="C368" s="15" t="s">
        <v>20</v>
      </c>
      <c r="D368" s="15">
        <v>3063</v>
      </c>
      <c r="G368" s="15" t="s">
        <v>14</v>
      </c>
      <c r="H368" s="15">
        <v>4405</v>
      </c>
    </row>
    <row r="369" spans="3:8" x14ac:dyDescent="0.3">
      <c r="C369" s="15" t="s">
        <v>20</v>
      </c>
      <c r="D369" s="15">
        <v>2266</v>
      </c>
      <c r="G369" s="15" t="s">
        <v>14</v>
      </c>
      <c r="H369" s="15">
        <v>92</v>
      </c>
    </row>
    <row r="370" spans="3:8" x14ac:dyDescent="0.3">
      <c r="C370" s="15" t="s">
        <v>20</v>
      </c>
      <c r="D370" s="15">
        <v>194</v>
      </c>
      <c r="G370" s="15" t="s">
        <v>14</v>
      </c>
      <c r="H370" s="15">
        <v>64</v>
      </c>
    </row>
    <row r="371" spans="3:8" x14ac:dyDescent="0.3">
      <c r="C371" s="15" t="s">
        <v>20</v>
      </c>
      <c r="D371" s="15">
        <v>129</v>
      </c>
      <c r="G371" s="15" t="s">
        <v>14</v>
      </c>
      <c r="H371" s="15">
        <v>64</v>
      </c>
    </row>
    <row r="372" spans="3:8" x14ac:dyDescent="0.3">
      <c r="C372" s="15" t="s">
        <v>20</v>
      </c>
      <c r="D372" s="15">
        <v>375</v>
      </c>
      <c r="G372" s="15" t="s">
        <v>14</v>
      </c>
      <c r="H372" s="15">
        <v>842</v>
      </c>
    </row>
    <row r="373" spans="3:8" x14ac:dyDescent="0.3">
      <c r="C373" s="15" t="s">
        <v>20</v>
      </c>
      <c r="D373" s="15">
        <v>409</v>
      </c>
      <c r="G373" s="15" t="s">
        <v>14</v>
      </c>
      <c r="H373" s="15">
        <v>112</v>
      </c>
    </row>
    <row r="374" spans="3:8" x14ac:dyDescent="0.3">
      <c r="C374" s="15" t="s">
        <v>20</v>
      </c>
      <c r="D374" s="15">
        <v>234</v>
      </c>
      <c r="G374" s="15" t="s">
        <v>14</v>
      </c>
      <c r="H374" s="15">
        <v>374</v>
      </c>
    </row>
    <row r="375" spans="3:8" x14ac:dyDescent="0.3">
      <c r="C375" s="15" t="s">
        <v>20</v>
      </c>
      <c r="D375" s="15">
        <v>3016</v>
      </c>
    </row>
    <row r="376" spans="3:8" x14ac:dyDescent="0.3">
      <c r="C376" s="15" t="s">
        <v>20</v>
      </c>
      <c r="D376" s="15">
        <v>264</v>
      </c>
    </row>
    <row r="377" spans="3:8" x14ac:dyDescent="0.3">
      <c r="C377" s="15" t="s">
        <v>20</v>
      </c>
      <c r="D377" s="15">
        <v>272</v>
      </c>
    </row>
    <row r="378" spans="3:8" x14ac:dyDescent="0.3">
      <c r="C378" s="15" t="s">
        <v>20</v>
      </c>
      <c r="D378" s="15">
        <v>419</v>
      </c>
    </row>
    <row r="379" spans="3:8" x14ac:dyDescent="0.3">
      <c r="C379" s="15" t="s">
        <v>20</v>
      </c>
      <c r="D379" s="15">
        <v>1621</v>
      </c>
    </row>
    <row r="380" spans="3:8" x14ac:dyDescent="0.3">
      <c r="C380" s="15" t="s">
        <v>20</v>
      </c>
      <c r="D380" s="15">
        <v>1101</v>
      </c>
    </row>
    <row r="381" spans="3:8" x14ac:dyDescent="0.3">
      <c r="C381" s="15" t="s">
        <v>20</v>
      </c>
      <c r="D381" s="15">
        <v>1073</v>
      </c>
    </row>
    <row r="382" spans="3:8" x14ac:dyDescent="0.3">
      <c r="C382" s="15" t="s">
        <v>20</v>
      </c>
      <c r="D382" s="15">
        <v>331</v>
      </c>
    </row>
    <row r="383" spans="3:8" x14ac:dyDescent="0.3">
      <c r="C383" s="15" t="s">
        <v>20</v>
      </c>
      <c r="D383" s="15">
        <v>1170</v>
      </c>
    </row>
    <row r="384" spans="3:8" x14ac:dyDescent="0.3">
      <c r="C384" s="15" t="s">
        <v>20</v>
      </c>
      <c r="D384" s="15">
        <v>363</v>
      </c>
    </row>
    <row r="385" spans="3:4" x14ac:dyDescent="0.3">
      <c r="C385" s="15" t="s">
        <v>20</v>
      </c>
      <c r="D385" s="15">
        <v>103</v>
      </c>
    </row>
    <row r="386" spans="3:4" x14ac:dyDescent="0.3">
      <c r="C386" s="15" t="s">
        <v>20</v>
      </c>
      <c r="D386" s="15">
        <v>147</v>
      </c>
    </row>
    <row r="387" spans="3:4" x14ac:dyDescent="0.3">
      <c r="C387" s="15" t="s">
        <v>20</v>
      </c>
      <c r="D387" s="15">
        <v>110</v>
      </c>
    </row>
    <row r="388" spans="3:4" x14ac:dyDescent="0.3">
      <c r="C388" s="15" t="s">
        <v>20</v>
      </c>
      <c r="D388" s="15">
        <v>134</v>
      </c>
    </row>
    <row r="389" spans="3:4" x14ac:dyDescent="0.3">
      <c r="C389" s="15" t="s">
        <v>20</v>
      </c>
      <c r="D389" s="15">
        <v>269</v>
      </c>
    </row>
    <row r="390" spans="3:4" x14ac:dyDescent="0.3">
      <c r="C390" s="15" t="s">
        <v>20</v>
      </c>
      <c r="D390" s="15">
        <v>175</v>
      </c>
    </row>
    <row r="391" spans="3:4" x14ac:dyDescent="0.3">
      <c r="C391" s="15" t="s">
        <v>20</v>
      </c>
      <c r="D391" s="15">
        <v>69</v>
      </c>
    </row>
    <row r="392" spans="3:4" x14ac:dyDescent="0.3">
      <c r="C392" s="15" t="s">
        <v>20</v>
      </c>
      <c r="D392" s="15">
        <v>190</v>
      </c>
    </row>
    <row r="393" spans="3:4" x14ac:dyDescent="0.3">
      <c r="C393" s="15" t="s">
        <v>20</v>
      </c>
      <c r="D393" s="15">
        <v>237</v>
      </c>
    </row>
    <row r="394" spans="3:4" x14ac:dyDescent="0.3">
      <c r="C394" s="15" t="s">
        <v>20</v>
      </c>
      <c r="D394" s="15">
        <v>196</v>
      </c>
    </row>
    <row r="395" spans="3:4" x14ac:dyDescent="0.3">
      <c r="C395" s="15" t="s">
        <v>20</v>
      </c>
      <c r="D395" s="15">
        <v>7295</v>
      </c>
    </row>
    <row r="396" spans="3:4" x14ac:dyDescent="0.3">
      <c r="C396" s="15" t="s">
        <v>20</v>
      </c>
      <c r="D396" s="15">
        <v>2893</v>
      </c>
    </row>
    <row r="397" spans="3:4" x14ac:dyDescent="0.3">
      <c r="C397" s="15" t="s">
        <v>20</v>
      </c>
      <c r="D397" s="15">
        <v>820</v>
      </c>
    </row>
    <row r="398" spans="3:4" x14ac:dyDescent="0.3">
      <c r="C398" s="15" t="s">
        <v>20</v>
      </c>
      <c r="D398" s="15">
        <v>2038</v>
      </c>
    </row>
    <row r="399" spans="3:4" x14ac:dyDescent="0.3">
      <c r="C399" s="15" t="s">
        <v>20</v>
      </c>
      <c r="D399" s="15">
        <v>116</v>
      </c>
    </row>
    <row r="400" spans="3:4" x14ac:dyDescent="0.3">
      <c r="C400" s="15" t="s">
        <v>20</v>
      </c>
      <c r="D400" s="15">
        <v>1345</v>
      </c>
    </row>
    <row r="401" spans="3:4" x14ac:dyDescent="0.3">
      <c r="C401" s="15" t="s">
        <v>20</v>
      </c>
      <c r="D401" s="15">
        <v>168</v>
      </c>
    </row>
    <row r="402" spans="3:4" x14ac:dyDescent="0.3">
      <c r="C402" s="15" t="s">
        <v>20</v>
      </c>
      <c r="D402" s="15">
        <v>137</v>
      </c>
    </row>
    <row r="403" spans="3:4" x14ac:dyDescent="0.3">
      <c r="C403" s="15" t="s">
        <v>20</v>
      </c>
      <c r="D403" s="15">
        <v>186</v>
      </c>
    </row>
    <row r="404" spans="3:4" x14ac:dyDescent="0.3">
      <c r="C404" s="15" t="s">
        <v>20</v>
      </c>
      <c r="D404" s="15">
        <v>125</v>
      </c>
    </row>
    <row r="405" spans="3:4" x14ac:dyDescent="0.3">
      <c r="C405" s="15" t="s">
        <v>20</v>
      </c>
      <c r="D405" s="15">
        <v>202</v>
      </c>
    </row>
    <row r="406" spans="3:4" x14ac:dyDescent="0.3">
      <c r="C406" s="15" t="s">
        <v>20</v>
      </c>
      <c r="D406" s="15">
        <v>103</v>
      </c>
    </row>
    <row r="407" spans="3:4" x14ac:dyDescent="0.3">
      <c r="C407" s="15" t="s">
        <v>20</v>
      </c>
      <c r="D407" s="15">
        <v>1785</v>
      </c>
    </row>
    <row r="408" spans="3:4" x14ac:dyDescent="0.3">
      <c r="C408" s="15" t="s">
        <v>20</v>
      </c>
      <c r="D408" s="15">
        <v>157</v>
      </c>
    </row>
    <row r="409" spans="3:4" x14ac:dyDescent="0.3">
      <c r="C409" s="15" t="s">
        <v>20</v>
      </c>
      <c r="D409" s="15">
        <v>555</v>
      </c>
    </row>
    <row r="410" spans="3:4" x14ac:dyDescent="0.3">
      <c r="C410" s="15" t="s">
        <v>20</v>
      </c>
      <c r="D410" s="15">
        <v>297</v>
      </c>
    </row>
    <row r="411" spans="3:4" x14ac:dyDescent="0.3">
      <c r="C411" s="15" t="s">
        <v>20</v>
      </c>
      <c r="D411" s="15">
        <v>123</v>
      </c>
    </row>
    <row r="412" spans="3:4" x14ac:dyDescent="0.3">
      <c r="C412" s="15" t="s">
        <v>20</v>
      </c>
      <c r="D412" s="15">
        <v>3036</v>
      </c>
    </row>
    <row r="413" spans="3:4" x14ac:dyDescent="0.3">
      <c r="C413" s="15" t="s">
        <v>20</v>
      </c>
      <c r="D413" s="15">
        <v>144</v>
      </c>
    </row>
    <row r="414" spans="3:4" x14ac:dyDescent="0.3">
      <c r="C414" s="15" t="s">
        <v>20</v>
      </c>
      <c r="D414" s="15">
        <v>121</v>
      </c>
    </row>
    <row r="415" spans="3:4" x14ac:dyDescent="0.3">
      <c r="C415" s="15" t="s">
        <v>20</v>
      </c>
      <c r="D415" s="15">
        <v>181</v>
      </c>
    </row>
    <row r="416" spans="3:4" x14ac:dyDescent="0.3">
      <c r="C416" s="15" t="s">
        <v>20</v>
      </c>
      <c r="D416" s="15">
        <v>122</v>
      </c>
    </row>
    <row r="417" spans="3:4" x14ac:dyDescent="0.3">
      <c r="C417" s="15" t="s">
        <v>20</v>
      </c>
      <c r="D417" s="15">
        <v>1071</v>
      </c>
    </row>
    <row r="418" spans="3:4" x14ac:dyDescent="0.3">
      <c r="C418" s="15" t="s">
        <v>20</v>
      </c>
      <c r="D418" s="15">
        <v>980</v>
      </c>
    </row>
    <row r="419" spans="3:4" x14ac:dyDescent="0.3">
      <c r="C419" s="15" t="s">
        <v>20</v>
      </c>
      <c r="D419" s="15">
        <v>536</v>
      </c>
    </row>
    <row r="420" spans="3:4" x14ac:dyDescent="0.3">
      <c r="C420" s="15" t="s">
        <v>20</v>
      </c>
      <c r="D420" s="15">
        <v>1991</v>
      </c>
    </row>
    <row r="421" spans="3:4" x14ac:dyDescent="0.3">
      <c r="C421" s="15" t="s">
        <v>20</v>
      </c>
      <c r="D421" s="15">
        <v>180</v>
      </c>
    </row>
    <row r="422" spans="3:4" x14ac:dyDescent="0.3">
      <c r="C422" s="15" t="s">
        <v>20</v>
      </c>
      <c r="D422" s="15">
        <v>130</v>
      </c>
    </row>
    <row r="423" spans="3:4" x14ac:dyDescent="0.3">
      <c r="C423" s="15" t="s">
        <v>20</v>
      </c>
      <c r="D423" s="15">
        <v>122</v>
      </c>
    </row>
    <row r="424" spans="3:4" x14ac:dyDescent="0.3">
      <c r="C424" s="15" t="s">
        <v>20</v>
      </c>
      <c r="D424" s="15">
        <v>140</v>
      </c>
    </row>
    <row r="425" spans="3:4" x14ac:dyDescent="0.3">
      <c r="C425" s="15" t="s">
        <v>20</v>
      </c>
      <c r="D425" s="15">
        <v>3388</v>
      </c>
    </row>
    <row r="426" spans="3:4" x14ac:dyDescent="0.3">
      <c r="C426" s="15" t="s">
        <v>20</v>
      </c>
      <c r="D426" s="15">
        <v>280</v>
      </c>
    </row>
    <row r="427" spans="3:4" x14ac:dyDescent="0.3">
      <c r="C427" s="15" t="s">
        <v>20</v>
      </c>
      <c r="D427" s="15">
        <v>366</v>
      </c>
    </row>
    <row r="428" spans="3:4" x14ac:dyDescent="0.3">
      <c r="C428" s="15" t="s">
        <v>20</v>
      </c>
      <c r="D428" s="15">
        <v>270</v>
      </c>
    </row>
    <row r="429" spans="3:4" x14ac:dyDescent="0.3">
      <c r="C429" s="15" t="s">
        <v>20</v>
      </c>
      <c r="D429" s="15">
        <v>137</v>
      </c>
    </row>
    <row r="430" spans="3:4" x14ac:dyDescent="0.3">
      <c r="C430" s="15" t="s">
        <v>20</v>
      </c>
      <c r="D430" s="15">
        <v>3205</v>
      </c>
    </row>
    <row r="431" spans="3:4" x14ac:dyDescent="0.3">
      <c r="C431" s="15" t="s">
        <v>20</v>
      </c>
      <c r="D431" s="15">
        <v>288</v>
      </c>
    </row>
    <row r="432" spans="3:4" x14ac:dyDescent="0.3">
      <c r="C432" s="15" t="s">
        <v>20</v>
      </c>
      <c r="D432" s="15">
        <v>148</v>
      </c>
    </row>
    <row r="433" spans="3:4" x14ac:dyDescent="0.3">
      <c r="C433" s="15" t="s">
        <v>20</v>
      </c>
      <c r="D433" s="15">
        <v>114</v>
      </c>
    </row>
    <row r="434" spans="3:4" x14ac:dyDescent="0.3">
      <c r="C434" s="15" t="s">
        <v>20</v>
      </c>
      <c r="D434" s="15">
        <v>1518</v>
      </c>
    </row>
    <row r="435" spans="3:4" x14ac:dyDescent="0.3">
      <c r="C435" s="15" t="s">
        <v>20</v>
      </c>
      <c r="D435" s="15">
        <v>166</v>
      </c>
    </row>
    <row r="436" spans="3:4" x14ac:dyDescent="0.3">
      <c r="C436" s="15" t="s">
        <v>20</v>
      </c>
      <c r="D436" s="15">
        <v>100</v>
      </c>
    </row>
    <row r="437" spans="3:4" x14ac:dyDescent="0.3">
      <c r="C437" s="15" t="s">
        <v>20</v>
      </c>
      <c r="D437" s="15">
        <v>235</v>
      </c>
    </row>
    <row r="438" spans="3:4" x14ac:dyDescent="0.3">
      <c r="C438" s="15" t="s">
        <v>20</v>
      </c>
      <c r="D438" s="15">
        <v>148</v>
      </c>
    </row>
    <row r="439" spans="3:4" x14ac:dyDescent="0.3">
      <c r="C439" s="15" t="s">
        <v>20</v>
      </c>
      <c r="D439" s="15">
        <v>198</v>
      </c>
    </row>
    <row r="440" spans="3:4" x14ac:dyDescent="0.3">
      <c r="C440" s="15" t="s">
        <v>20</v>
      </c>
      <c r="D440" s="15">
        <v>150</v>
      </c>
    </row>
    <row r="441" spans="3:4" x14ac:dyDescent="0.3">
      <c r="C441" s="15" t="s">
        <v>20</v>
      </c>
      <c r="D441" s="15">
        <v>216</v>
      </c>
    </row>
    <row r="442" spans="3:4" x14ac:dyDescent="0.3">
      <c r="C442" s="15" t="s">
        <v>20</v>
      </c>
      <c r="D442" s="15">
        <v>5139</v>
      </c>
    </row>
    <row r="443" spans="3:4" x14ac:dyDescent="0.3">
      <c r="C443" s="15" t="s">
        <v>20</v>
      </c>
      <c r="D443" s="15">
        <v>2353</v>
      </c>
    </row>
    <row r="444" spans="3:4" x14ac:dyDescent="0.3">
      <c r="C444" s="15" t="s">
        <v>20</v>
      </c>
      <c r="D444" s="15">
        <v>78</v>
      </c>
    </row>
    <row r="445" spans="3:4" x14ac:dyDescent="0.3">
      <c r="C445" s="15" t="s">
        <v>20</v>
      </c>
      <c r="D445" s="15">
        <v>174</v>
      </c>
    </row>
    <row r="446" spans="3:4" x14ac:dyDescent="0.3">
      <c r="C446" s="15" t="s">
        <v>20</v>
      </c>
      <c r="D446" s="15">
        <v>164</v>
      </c>
    </row>
    <row r="447" spans="3:4" x14ac:dyDescent="0.3">
      <c r="C447" s="15" t="s">
        <v>20</v>
      </c>
      <c r="D447" s="15">
        <v>161</v>
      </c>
    </row>
    <row r="448" spans="3:4" x14ac:dyDescent="0.3">
      <c r="C448" s="15" t="s">
        <v>20</v>
      </c>
      <c r="D448" s="15">
        <v>138</v>
      </c>
    </row>
    <row r="449" spans="3:4" x14ac:dyDescent="0.3">
      <c r="C449" s="15" t="s">
        <v>20</v>
      </c>
      <c r="D449" s="15">
        <v>3308</v>
      </c>
    </row>
    <row r="450" spans="3:4" x14ac:dyDescent="0.3">
      <c r="C450" s="15" t="s">
        <v>20</v>
      </c>
      <c r="D450" s="15">
        <v>127</v>
      </c>
    </row>
    <row r="451" spans="3:4" x14ac:dyDescent="0.3">
      <c r="C451" s="15" t="s">
        <v>20</v>
      </c>
      <c r="D451" s="15">
        <v>207</v>
      </c>
    </row>
    <row r="452" spans="3:4" x14ac:dyDescent="0.3">
      <c r="C452" s="15" t="s">
        <v>20</v>
      </c>
      <c r="D452" s="15">
        <v>181</v>
      </c>
    </row>
    <row r="453" spans="3:4" x14ac:dyDescent="0.3">
      <c r="C453" s="15" t="s">
        <v>20</v>
      </c>
      <c r="D453" s="15">
        <v>110</v>
      </c>
    </row>
    <row r="454" spans="3:4" x14ac:dyDescent="0.3">
      <c r="C454" s="15" t="s">
        <v>20</v>
      </c>
      <c r="D454" s="15">
        <v>185</v>
      </c>
    </row>
    <row r="455" spans="3:4" x14ac:dyDescent="0.3">
      <c r="C455" s="15" t="s">
        <v>20</v>
      </c>
      <c r="D455" s="15">
        <v>121</v>
      </c>
    </row>
    <row r="456" spans="3:4" x14ac:dyDescent="0.3">
      <c r="C456" s="15" t="s">
        <v>20</v>
      </c>
      <c r="D456" s="15">
        <v>106</v>
      </c>
    </row>
    <row r="457" spans="3:4" x14ac:dyDescent="0.3">
      <c r="C457" s="15" t="s">
        <v>20</v>
      </c>
      <c r="D457" s="15">
        <v>142</v>
      </c>
    </row>
    <row r="458" spans="3:4" x14ac:dyDescent="0.3">
      <c r="C458" s="15" t="s">
        <v>20</v>
      </c>
      <c r="D458" s="15">
        <v>233</v>
      </c>
    </row>
    <row r="459" spans="3:4" x14ac:dyDescent="0.3">
      <c r="C459" s="15" t="s">
        <v>20</v>
      </c>
      <c r="D459" s="15">
        <v>218</v>
      </c>
    </row>
    <row r="460" spans="3:4" x14ac:dyDescent="0.3">
      <c r="C460" s="15" t="s">
        <v>20</v>
      </c>
      <c r="D460" s="15">
        <v>76</v>
      </c>
    </row>
    <row r="461" spans="3:4" x14ac:dyDescent="0.3">
      <c r="C461" s="15" t="s">
        <v>20</v>
      </c>
      <c r="D461" s="15">
        <v>43</v>
      </c>
    </row>
    <row r="462" spans="3:4" x14ac:dyDescent="0.3">
      <c r="C462" s="15" t="s">
        <v>20</v>
      </c>
      <c r="D462" s="15">
        <v>221</v>
      </c>
    </row>
    <row r="463" spans="3:4" x14ac:dyDescent="0.3">
      <c r="C463" s="15" t="s">
        <v>20</v>
      </c>
      <c r="D463" s="15">
        <v>2805</v>
      </c>
    </row>
    <row r="464" spans="3:4" x14ac:dyDescent="0.3">
      <c r="C464" s="15" t="s">
        <v>20</v>
      </c>
      <c r="D464" s="15">
        <v>68</v>
      </c>
    </row>
    <row r="465" spans="3:4" x14ac:dyDescent="0.3">
      <c r="C465" s="15" t="s">
        <v>20</v>
      </c>
      <c r="D465" s="15">
        <v>183</v>
      </c>
    </row>
    <row r="466" spans="3:4" x14ac:dyDescent="0.3">
      <c r="C466" s="15" t="s">
        <v>20</v>
      </c>
      <c r="D466" s="15">
        <v>133</v>
      </c>
    </row>
    <row r="467" spans="3:4" x14ac:dyDescent="0.3">
      <c r="C467" s="15" t="s">
        <v>20</v>
      </c>
      <c r="D467" s="15">
        <v>2489</v>
      </c>
    </row>
    <row r="468" spans="3:4" x14ac:dyDescent="0.3">
      <c r="C468" s="15" t="s">
        <v>20</v>
      </c>
      <c r="D468" s="15">
        <v>69</v>
      </c>
    </row>
    <row r="469" spans="3:4" x14ac:dyDescent="0.3">
      <c r="C469" s="15" t="s">
        <v>20</v>
      </c>
      <c r="D469" s="15">
        <v>279</v>
      </c>
    </row>
    <row r="470" spans="3:4" x14ac:dyDescent="0.3">
      <c r="C470" s="15" t="s">
        <v>20</v>
      </c>
      <c r="D470" s="15">
        <v>210</v>
      </c>
    </row>
    <row r="471" spans="3:4" x14ac:dyDescent="0.3">
      <c r="C471" s="15" t="s">
        <v>20</v>
      </c>
      <c r="D471" s="15">
        <v>2100</v>
      </c>
    </row>
    <row r="472" spans="3:4" x14ac:dyDescent="0.3">
      <c r="C472" s="15" t="s">
        <v>20</v>
      </c>
      <c r="D472" s="15">
        <v>252</v>
      </c>
    </row>
    <row r="473" spans="3:4" x14ac:dyDescent="0.3">
      <c r="C473" s="15" t="s">
        <v>20</v>
      </c>
      <c r="D473" s="15">
        <v>1280</v>
      </c>
    </row>
    <row r="474" spans="3:4" x14ac:dyDescent="0.3">
      <c r="C474" s="15" t="s">
        <v>20</v>
      </c>
      <c r="D474" s="15">
        <v>157</v>
      </c>
    </row>
    <row r="475" spans="3:4" x14ac:dyDescent="0.3">
      <c r="C475" s="15" t="s">
        <v>20</v>
      </c>
      <c r="D475" s="15">
        <v>194</v>
      </c>
    </row>
    <row r="476" spans="3:4" x14ac:dyDescent="0.3">
      <c r="C476" s="15" t="s">
        <v>20</v>
      </c>
      <c r="D476" s="15">
        <v>82</v>
      </c>
    </row>
    <row r="477" spans="3:4" x14ac:dyDescent="0.3">
      <c r="C477" s="15" t="s">
        <v>20</v>
      </c>
      <c r="D477" s="15">
        <v>4233</v>
      </c>
    </row>
    <row r="478" spans="3:4" x14ac:dyDescent="0.3">
      <c r="C478" s="15" t="s">
        <v>20</v>
      </c>
      <c r="D478" s="15">
        <v>1297</v>
      </c>
    </row>
    <row r="479" spans="3:4" x14ac:dyDescent="0.3">
      <c r="C479" s="15" t="s">
        <v>20</v>
      </c>
      <c r="D479" s="15">
        <v>165</v>
      </c>
    </row>
    <row r="480" spans="3:4" x14ac:dyDescent="0.3">
      <c r="C480" s="15" t="s">
        <v>20</v>
      </c>
      <c r="D480" s="15">
        <v>119</v>
      </c>
    </row>
    <row r="481" spans="3:4" x14ac:dyDescent="0.3">
      <c r="C481" s="15" t="s">
        <v>20</v>
      </c>
      <c r="D481" s="15">
        <v>1797</v>
      </c>
    </row>
    <row r="482" spans="3:4" x14ac:dyDescent="0.3">
      <c r="C482" s="15" t="s">
        <v>20</v>
      </c>
      <c r="D482" s="15">
        <v>261</v>
      </c>
    </row>
    <row r="483" spans="3:4" x14ac:dyDescent="0.3">
      <c r="C483" s="15" t="s">
        <v>20</v>
      </c>
      <c r="D483" s="15">
        <v>157</v>
      </c>
    </row>
    <row r="484" spans="3:4" x14ac:dyDescent="0.3">
      <c r="C484" s="15" t="s">
        <v>20</v>
      </c>
      <c r="D484" s="15">
        <v>3533</v>
      </c>
    </row>
    <row r="485" spans="3:4" x14ac:dyDescent="0.3">
      <c r="C485" s="15" t="s">
        <v>20</v>
      </c>
      <c r="D485" s="15">
        <v>155</v>
      </c>
    </row>
    <row r="486" spans="3:4" x14ac:dyDescent="0.3">
      <c r="C486" s="15" t="s">
        <v>20</v>
      </c>
      <c r="D486" s="15">
        <v>132</v>
      </c>
    </row>
    <row r="487" spans="3:4" x14ac:dyDescent="0.3">
      <c r="C487" s="15" t="s">
        <v>20</v>
      </c>
      <c r="D487" s="15">
        <v>1354</v>
      </c>
    </row>
    <row r="488" spans="3:4" x14ac:dyDescent="0.3">
      <c r="C488" s="15" t="s">
        <v>20</v>
      </c>
      <c r="D488" s="15">
        <v>48</v>
      </c>
    </row>
    <row r="489" spans="3:4" x14ac:dyDescent="0.3">
      <c r="C489" s="15" t="s">
        <v>20</v>
      </c>
      <c r="D489" s="15">
        <v>110</v>
      </c>
    </row>
    <row r="490" spans="3:4" x14ac:dyDescent="0.3">
      <c r="C490" s="15" t="s">
        <v>20</v>
      </c>
      <c r="D490" s="15">
        <v>172</v>
      </c>
    </row>
    <row r="491" spans="3:4" x14ac:dyDescent="0.3">
      <c r="C491" s="15" t="s">
        <v>20</v>
      </c>
      <c r="D491" s="15">
        <v>307</v>
      </c>
    </row>
    <row r="492" spans="3:4" x14ac:dyDescent="0.3">
      <c r="C492" s="15" t="s">
        <v>20</v>
      </c>
      <c r="D492" s="15">
        <v>160</v>
      </c>
    </row>
    <row r="493" spans="3:4" x14ac:dyDescent="0.3">
      <c r="C493" s="15" t="s">
        <v>20</v>
      </c>
      <c r="D493" s="15">
        <v>1467</v>
      </c>
    </row>
    <row r="494" spans="3:4" x14ac:dyDescent="0.3">
      <c r="C494" s="15" t="s">
        <v>20</v>
      </c>
      <c r="D494" s="15">
        <v>2662</v>
      </c>
    </row>
    <row r="495" spans="3:4" x14ac:dyDescent="0.3">
      <c r="C495" s="15" t="s">
        <v>20</v>
      </c>
      <c r="D495" s="15">
        <v>452</v>
      </c>
    </row>
    <row r="496" spans="3:4" x14ac:dyDescent="0.3">
      <c r="C496" s="15" t="s">
        <v>20</v>
      </c>
      <c r="D496" s="15">
        <v>158</v>
      </c>
    </row>
    <row r="497" spans="3:4" x14ac:dyDescent="0.3">
      <c r="C497" s="15" t="s">
        <v>20</v>
      </c>
      <c r="D497" s="15">
        <v>225</v>
      </c>
    </row>
    <row r="498" spans="3:4" x14ac:dyDescent="0.3">
      <c r="C498" s="15" t="s">
        <v>20</v>
      </c>
      <c r="D498" s="15">
        <v>65</v>
      </c>
    </row>
    <row r="499" spans="3:4" x14ac:dyDescent="0.3">
      <c r="C499" s="15" t="s">
        <v>20</v>
      </c>
      <c r="D499" s="15">
        <v>163</v>
      </c>
    </row>
    <row r="500" spans="3:4" x14ac:dyDescent="0.3">
      <c r="C500" s="15" t="s">
        <v>20</v>
      </c>
      <c r="D500" s="15">
        <v>85</v>
      </c>
    </row>
    <row r="501" spans="3:4" x14ac:dyDescent="0.3">
      <c r="C501" s="15" t="s">
        <v>20</v>
      </c>
      <c r="D501" s="15">
        <v>217</v>
      </c>
    </row>
    <row r="502" spans="3:4" x14ac:dyDescent="0.3">
      <c r="C502" s="15" t="s">
        <v>20</v>
      </c>
      <c r="D502" s="15">
        <v>150</v>
      </c>
    </row>
    <row r="503" spans="3:4" x14ac:dyDescent="0.3">
      <c r="C503" s="15" t="s">
        <v>20</v>
      </c>
      <c r="D503" s="15">
        <v>3272</v>
      </c>
    </row>
    <row r="504" spans="3:4" x14ac:dyDescent="0.3">
      <c r="C504" s="15" t="s">
        <v>20</v>
      </c>
      <c r="D504" s="15">
        <v>300</v>
      </c>
    </row>
    <row r="505" spans="3:4" x14ac:dyDescent="0.3">
      <c r="C505" s="15" t="s">
        <v>20</v>
      </c>
      <c r="D505" s="15">
        <v>126</v>
      </c>
    </row>
    <row r="506" spans="3:4" x14ac:dyDescent="0.3">
      <c r="C506" s="15" t="s">
        <v>20</v>
      </c>
      <c r="D506" s="15">
        <v>2320</v>
      </c>
    </row>
    <row r="507" spans="3:4" x14ac:dyDescent="0.3">
      <c r="C507" s="15" t="s">
        <v>20</v>
      </c>
      <c r="D507" s="15">
        <v>81</v>
      </c>
    </row>
    <row r="508" spans="3:4" x14ac:dyDescent="0.3">
      <c r="C508" s="15" t="s">
        <v>20</v>
      </c>
      <c r="D508" s="15">
        <v>1887</v>
      </c>
    </row>
    <row r="509" spans="3:4" x14ac:dyDescent="0.3">
      <c r="C509" s="15" t="s">
        <v>20</v>
      </c>
      <c r="D509" s="15">
        <v>4358</v>
      </c>
    </row>
    <row r="510" spans="3:4" x14ac:dyDescent="0.3">
      <c r="C510" s="15" t="s">
        <v>20</v>
      </c>
      <c r="D510" s="15">
        <v>53</v>
      </c>
    </row>
    <row r="511" spans="3:4" x14ac:dyDescent="0.3">
      <c r="C511" s="15" t="s">
        <v>20</v>
      </c>
      <c r="D511" s="15">
        <v>2414</v>
      </c>
    </row>
    <row r="512" spans="3:4" x14ac:dyDescent="0.3">
      <c r="C512" s="15" t="s">
        <v>20</v>
      </c>
      <c r="D512" s="15">
        <v>80</v>
      </c>
    </row>
    <row r="513" spans="3:4" x14ac:dyDescent="0.3">
      <c r="C513" s="15" t="s">
        <v>20</v>
      </c>
      <c r="D513" s="15">
        <v>193</v>
      </c>
    </row>
    <row r="514" spans="3:4" x14ac:dyDescent="0.3">
      <c r="C514" s="15" t="s">
        <v>20</v>
      </c>
      <c r="D514" s="15">
        <v>52</v>
      </c>
    </row>
    <row r="515" spans="3:4" x14ac:dyDescent="0.3">
      <c r="C515" s="15" t="s">
        <v>20</v>
      </c>
      <c r="D515" s="15">
        <v>290</v>
      </c>
    </row>
    <row r="516" spans="3:4" x14ac:dyDescent="0.3">
      <c r="C516" s="15" t="s">
        <v>20</v>
      </c>
      <c r="D516" s="15">
        <v>122</v>
      </c>
    </row>
    <row r="517" spans="3:4" x14ac:dyDescent="0.3">
      <c r="C517" s="15" t="s">
        <v>20</v>
      </c>
      <c r="D517" s="15">
        <v>1470</v>
      </c>
    </row>
    <row r="518" spans="3:4" x14ac:dyDescent="0.3">
      <c r="C518" s="15" t="s">
        <v>20</v>
      </c>
      <c r="D518" s="15">
        <v>165</v>
      </c>
    </row>
    <row r="519" spans="3:4" x14ac:dyDescent="0.3">
      <c r="C519" s="15" t="s">
        <v>20</v>
      </c>
      <c r="D519" s="15">
        <v>182</v>
      </c>
    </row>
    <row r="520" spans="3:4" x14ac:dyDescent="0.3">
      <c r="C520" s="15" t="s">
        <v>20</v>
      </c>
      <c r="D520" s="15">
        <v>199</v>
      </c>
    </row>
    <row r="521" spans="3:4" x14ac:dyDescent="0.3">
      <c r="C521" s="15" t="s">
        <v>20</v>
      </c>
      <c r="D521" s="15">
        <v>56</v>
      </c>
    </row>
    <row r="522" spans="3:4" x14ac:dyDescent="0.3">
      <c r="C522" s="15" t="s">
        <v>20</v>
      </c>
      <c r="D522" s="15">
        <v>1460</v>
      </c>
    </row>
    <row r="523" spans="3:4" x14ac:dyDescent="0.3">
      <c r="C523" s="15" t="s">
        <v>20</v>
      </c>
      <c r="D523" s="15">
        <v>123</v>
      </c>
    </row>
    <row r="524" spans="3:4" x14ac:dyDescent="0.3">
      <c r="C524" s="15" t="s">
        <v>20</v>
      </c>
      <c r="D524" s="15">
        <v>159</v>
      </c>
    </row>
    <row r="525" spans="3:4" x14ac:dyDescent="0.3">
      <c r="C525" s="15" t="s">
        <v>20</v>
      </c>
      <c r="D525" s="15">
        <v>110</v>
      </c>
    </row>
    <row r="526" spans="3:4" x14ac:dyDescent="0.3">
      <c r="C526" s="15" t="s">
        <v>20</v>
      </c>
      <c r="D526" s="15">
        <v>236</v>
      </c>
    </row>
    <row r="527" spans="3:4" x14ac:dyDescent="0.3">
      <c r="C527" s="15" t="s">
        <v>20</v>
      </c>
      <c r="D527" s="15">
        <v>191</v>
      </c>
    </row>
    <row r="528" spans="3:4" x14ac:dyDescent="0.3">
      <c r="C528" s="15" t="s">
        <v>20</v>
      </c>
      <c r="D528" s="15">
        <v>3934</v>
      </c>
    </row>
    <row r="529" spans="3:4" x14ac:dyDescent="0.3">
      <c r="C529" s="15" t="s">
        <v>20</v>
      </c>
      <c r="D529" s="15">
        <v>80</v>
      </c>
    </row>
    <row r="530" spans="3:4" x14ac:dyDescent="0.3">
      <c r="C530" s="15" t="s">
        <v>20</v>
      </c>
      <c r="D530" s="15">
        <v>462</v>
      </c>
    </row>
    <row r="531" spans="3:4" x14ac:dyDescent="0.3">
      <c r="C531" s="15" t="s">
        <v>20</v>
      </c>
      <c r="D531" s="15">
        <v>179</v>
      </c>
    </row>
    <row r="532" spans="3:4" x14ac:dyDescent="0.3">
      <c r="C532" s="15" t="s">
        <v>20</v>
      </c>
      <c r="D532" s="15">
        <v>1866</v>
      </c>
    </row>
    <row r="533" spans="3:4" x14ac:dyDescent="0.3">
      <c r="C533" s="15" t="s">
        <v>20</v>
      </c>
      <c r="D533" s="15">
        <v>156</v>
      </c>
    </row>
    <row r="534" spans="3:4" x14ac:dyDescent="0.3">
      <c r="C534" s="15" t="s">
        <v>20</v>
      </c>
      <c r="D534" s="15">
        <v>255</v>
      </c>
    </row>
    <row r="535" spans="3:4" x14ac:dyDescent="0.3">
      <c r="C535" s="15" t="s">
        <v>20</v>
      </c>
      <c r="D535" s="15">
        <v>2261</v>
      </c>
    </row>
    <row r="536" spans="3:4" x14ac:dyDescent="0.3">
      <c r="C536" s="15" t="s">
        <v>20</v>
      </c>
      <c r="D536" s="15">
        <v>40</v>
      </c>
    </row>
    <row r="537" spans="3:4" x14ac:dyDescent="0.3">
      <c r="C537" s="15" t="s">
        <v>20</v>
      </c>
      <c r="D537" s="15">
        <v>2289</v>
      </c>
    </row>
    <row r="538" spans="3:4" x14ac:dyDescent="0.3">
      <c r="C538" s="15" t="s">
        <v>20</v>
      </c>
      <c r="D538" s="15">
        <v>65</v>
      </c>
    </row>
    <row r="539" spans="3:4" x14ac:dyDescent="0.3">
      <c r="C539" s="15" t="s">
        <v>20</v>
      </c>
      <c r="D539" s="15">
        <v>3777</v>
      </c>
    </row>
    <row r="540" spans="3:4" x14ac:dyDescent="0.3">
      <c r="C540" s="15" t="s">
        <v>20</v>
      </c>
      <c r="D540" s="15">
        <v>184</v>
      </c>
    </row>
    <row r="541" spans="3:4" x14ac:dyDescent="0.3">
      <c r="C541" s="15" t="s">
        <v>20</v>
      </c>
      <c r="D541" s="15">
        <v>85</v>
      </c>
    </row>
    <row r="542" spans="3:4" x14ac:dyDescent="0.3">
      <c r="C542" s="15" t="s">
        <v>20</v>
      </c>
      <c r="D542" s="15">
        <v>144</v>
      </c>
    </row>
    <row r="543" spans="3:4" x14ac:dyDescent="0.3">
      <c r="C543" s="15" t="s">
        <v>20</v>
      </c>
      <c r="D543" s="15">
        <v>1902</v>
      </c>
    </row>
    <row r="544" spans="3:4" x14ac:dyDescent="0.3">
      <c r="C544" s="15" t="s">
        <v>20</v>
      </c>
      <c r="D544" s="15">
        <v>105</v>
      </c>
    </row>
    <row r="545" spans="3:4" x14ac:dyDescent="0.3">
      <c r="C545" s="15" t="s">
        <v>20</v>
      </c>
      <c r="D545" s="15">
        <v>132</v>
      </c>
    </row>
    <row r="546" spans="3:4" x14ac:dyDescent="0.3">
      <c r="C546" s="15" t="s">
        <v>20</v>
      </c>
      <c r="D546" s="15">
        <v>96</v>
      </c>
    </row>
    <row r="547" spans="3:4" x14ac:dyDescent="0.3">
      <c r="C547" s="15" t="s">
        <v>20</v>
      </c>
      <c r="D547" s="15">
        <v>114</v>
      </c>
    </row>
    <row r="548" spans="3:4" x14ac:dyDescent="0.3">
      <c r="C548" s="15" t="s">
        <v>20</v>
      </c>
      <c r="D548" s="15">
        <v>203</v>
      </c>
    </row>
    <row r="549" spans="3:4" x14ac:dyDescent="0.3">
      <c r="C549" s="15" t="s">
        <v>20</v>
      </c>
      <c r="D549" s="15">
        <v>1559</v>
      </c>
    </row>
    <row r="550" spans="3:4" x14ac:dyDescent="0.3">
      <c r="C550" s="15" t="s">
        <v>20</v>
      </c>
      <c r="D550" s="15">
        <v>1548</v>
      </c>
    </row>
    <row r="551" spans="3:4" x14ac:dyDescent="0.3">
      <c r="C551" s="15" t="s">
        <v>20</v>
      </c>
      <c r="D551" s="15">
        <v>80</v>
      </c>
    </row>
    <row r="552" spans="3:4" x14ac:dyDescent="0.3">
      <c r="C552" s="15" t="s">
        <v>20</v>
      </c>
      <c r="D552" s="15">
        <v>131</v>
      </c>
    </row>
    <row r="553" spans="3:4" x14ac:dyDescent="0.3">
      <c r="C553" s="15" t="s">
        <v>20</v>
      </c>
      <c r="D553" s="15">
        <v>112</v>
      </c>
    </row>
    <row r="554" spans="3:4" x14ac:dyDescent="0.3">
      <c r="C554" s="15" t="s">
        <v>20</v>
      </c>
      <c r="D554" s="15">
        <v>155</v>
      </c>
    </row>
    <row r="555" spans="3:4" x14ac:dyDescent="0.3">
      <c r="C555" s="15" t="s">
        <v>20</v>
      </c>
      <c r="D555" s="15">
        <v>266</v>
      </c>
    </row>
    <row r="556" spans="3:4" x14ac:dyDescent="0.3">
      <c r="C556" s="15" t="s">
        <v>20</v>
      </c>
      <c r="D556" s="15">
        <v>155</v>
      </c>
    </row>
    <row r="557" spans="3:4" x14ac:dyDescent="0.3">
      <c r="C557" s="15" t="s">
        <v>20</v>
      </c>
      <c r="D557" s="15">
        <v>207</v>
      </c>
    </row>
    <row r="558" spans="3:4" x14ac:dyDescent="0.3">
      <c r="C558" s="15" t="s">
        <v>20</v>
      </c>
      <c r="D558" s="15">
        <v>245</v>
      </c>
    </row>
    <row r="559" spans="3:4" x14ac:dyDescent="0.3">
      <c r="C559" s="15" t="s">
        <v>20</v>
      </c>
      <c r="D559" s="15">
        <v>1573</v>
      </c>
    </row>
    <row r="560" spans="3:4" x14ac:dyDescent="0.3">
      <c r="C560" s="15" t="s">
        <v>20</v>
      </c>
      <c r="D560" s="15">
        <v>114</v>
      </c>
    </row>
    <row r="561" spans="3:4" x14ac:dyDescent="0.3">
      <c r="C561" s="15" t="s">
        <v>20</v>
      </c>
      <c r="D561" s="15">
        <v>93</v>
      </c>
    </row>
    <row r="562" spans="3:4" x14ac:dyDescent="0.3">
      <c r="C562" s="15" t="s">
        <v>20</v>
      </c>
      <c r="D562" s="15">
        <v>1681</v>
      </c>
    </row>
    <row r="563" spans="3:4" x14ac:dyDescent="0.3">
      <c r="C563" s="15" t="s">
        <v>20</v>
      </c>
      <c r="D563" s="15">
        <v>32</v>
      </c>
    </row>
    <row r="564" spans="3:4" x14ac:dyDescent="0.3">
      <c r="C564" s="15" t="s">
        <v>20</v>
      </c>
      <c r="D564" s="15">
        <v>135</v>
      </c>
    </row>
    <row r="565" spans="3:4" x14ac:dyDescent="0.3">
      <c r="C565" s="15" t="s">
        <v>20</v>
      </c>
      <c r="D565" s="15">
        <v>140</v>
      </c>
    </row>
    <row r="566" spans="3:4" x14ac:dyDescent="0.3">
      <c r="C566" s="15" t="s">
        <v>20</v>
      </c>
      <c r="D566" s="15">
        <v>92</v>
      </c>
    </row>
    <row r="567" spans="3:4" x14ac:dyDescent="0.3">
      <c r="C567" s="15" t="s">
        <v>20</v>
      </c>
      <c r="D567" s="15">
        <v>1015</v>
      </c>
    </row>
    <row r="568" spans="3:4" x14ac:dyDescent="0.3">
      <c r="C568" s="15" t="s">
        <v>20</v>
      </c>
      <c r="D568" s="15">
        <v>323</v>
      </c>
    </row>
    <row r="569" spans="3:4" x14ac:dyDescent="0.3">
      <c r="C569" s="15" t="s">
        <v>20</v>
      </c>
      <c r="D569" s="15">
        <v>2326</v>
      </c>
    </row>
    <row r="570" spans="3:4" x14ac:dyDescent="0.3">
      <c r="C570" s="15" t="s">
        <v>20</v>
      </c>
      <c r="D570" s="15">
        <v>381</v>
      </c>
    </row>
    <row r="571" spans="3:4" x14ac:dyDescent="0.3">
      <c r="C571" s="15" t="s">
        <v>20</v>
      </c>
      <c r="D571" s="15">
        <v>480</v>
      </c>
    </row>
    <row r="572" spans="3:4" x14ac:dyDescent="0.3">
      <c r="C572" s="15" t="s">
        <v>20</v>
      </c>
      <c r="D572" s="15">
        <v>226</v>
      </c>
    </row>
    <row r="573" spans="3:4" x14ac:dyDescent="0.3">
      <c r="C573" s="15" t="s">
        <v>20</v>
      </c>
      <c r="D573" s="15">
        <v>241</v>
      </c>
    </row>
    <row r="574" spans="3:4" x14ac:dyDescent="0.3">
      <c r="C574" s="15" t="s">
        <v>20</v>
      </c>
      <c r="D574" s="15">
        <v>132</v>
      </c>
    </row>
    <row r="575" spans="3:4" x14ac:dyDescent="0.3">
      <c r="C575" s="15" t="s">
        <v>20</v>
      </c>
      <c r="D575" s="15">
        <v>2043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 Based on Launched Date</vt:lpstr>
      <vt:lpstr>Percentage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Tung Vu</cp:lastModifiedBy>
  <dcterms:created xsi:type="dcterms:W3CDTF">2021-09-29T18:52:28Z</dcterms:created>
  <dcterms:modified xsi:type="dcterms:W3CDTF">2022-12-22T21:15:09Z</dcterms:modified>
</cp:coreProperties>
</file>