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co\Downloads\"/>
    </mc:Choice>
  </mc:AlternateContent>
  <xr:revisionPtr revIDLastSave="0" documentId="13_ncr:1_{F014F851-1E0D-4523-B778-DBA463CA4A1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alance de situación - Estandar" sheetId="3" r:id="rId1"/>
    <sheet name="Ratios Financieros" sheetId="8" r:id="rId2"/>
    <sheet name="Gráficos" sheetId="9" r:id="rId3"/>
    <sheet name="Ajustados pBBG" sheetId="6" r:id="rId4"/>
    <sheet name="Flujo de caja - Estandarizado" sheetId="7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8" l="1"/>
  <c r="C80" i="8"/>
  <c r="C52" i="8"/>
  <c r="C10" i="8" l="1"/>
  <c r="C17" i="8"/>
  <c r="C20" i="8" s="1"/>
  <c r="C59" i="8" s="1"/>
  <c r="C62" i="8" s="1"/>
  <c r="C65" i="8" s="1"/>
  <c r="C68" i="8" s="1"/>
  <c r="C74" i="8" s="1"/>
  <c r="C7" i="8"/>
  <c r="C4" i="8"/>
  <c r="D80" i="8"/>
  <c r="E80" i="8"/>
  <c r="F80" i="8"/>
  <c r="G80" i="8"/>
  <c r="H80" i="8"/>
  <c r="I80" i="8"/>
  <c r="J80" i="8"/>
  <c r="K80" i="8"/>
  <c r="L80" i="8"/>
  <c r="M80" i="8"/>
  <c r="C77" i="8"/>
  <c r="D77" i="8"/>
  <c r="E77" i="8"/>
  <c r="F77" i="8"/>
  <c r="G77" i="8"/>
  <c r="H77" i="8"/>
  <c r="I77" i="8"/>
  <c r="J77" i="8"/>
  <c r="K77" i="8"/>
  <c r="L77" i="8"/>
  <c r="M77" i="8"/>
  <c r="D74" i="8"/>
  <c r="D71" i="8"/>
  <c r="E71" i="8"/>
  <c r="F71" i="8"/>
  <c r="G71" i="8"/>
  <c r="H71" i="8"/>
  <c r="I71" i="8"/>
  <c r="J71" i="8"/>
  <c r="K71" i="8"/>
  <c r="L71" i="8"/>
  <c r="M71" i="8"/>
  <c r="C71" i="8"/>
  <c r="D68" i="8"/>
  <c r="E68" i="8"/>
  <c r="F68" i="8"/>
  <c r="G68" i="8"/>
  <c r="H68" i="8"/>
  <c r="I68" i="8"/>
  <c r="J68" i="8"/>
  <c r="K68" i="8"/>
  <c r="L68" i="8"/>
  <c r="M68" i="8"/>
  <c r="D65" i="8"/>
  <c r="D62" i="8"/>
  <c r="D59" i="8"/>
  <c r="D52" i="8"/>
  <c r="E52" i="8"/>
  <c r="F52" i="8"/>
  <c r="G52" i="8"/>
  <c r="H52" i="8"/>
  <c r="I52" i="8"/>
  <c r="J52" i="8"/>
  <c r="K52" i="8"/>
  <c r="L52" i="8"/>
  <c r="M52" i="8"/>
  <c r="D49" i="8"/>
  <c r="E49" i="8"/>
  <c r="F49" i="8"/>
  <c r="G49" i="8"/>
  <c r="H49" i="8"/>
  <c r="I49" i="8"/>
  <c r="J49" i="8"/>
  <c r="K49" i="8"/>
  <c r="L49" i="8"/>
  <c r="M49" i="8"/>
  <c r="D42" i="8"/>
  <c r="E42" i="8"/>
  <c r="F42" i="8"/>
  <c r="G42" i="8"/>
  <c r="H42" i="8"/>
  <c r="I42" i="8"/>
  <c r="J42" i="8"/>
  <c r="K42" i="8"/>
  <c r="L42" i="8"/>
  <c r="M42" i="8"/>
  <c r="C42" i="8"/>
  <c r="D39" i="8"/>
  <c r="E39" i="8"/>
  <c r="F39" i="8"/>
  <c r="G39" i="8"/>
  <c r="H39" i="8"/>
  <c r="I39" i="8"/>
  <c r="J39" i="8"/>
  <c r="K39" i="8"/>
  <c r="L39" i="8"/>
  <c r="M39" i="8"/>
  <c r="C39" i="8"/>
  <c r="C32" i="8"/>
  <c r="D29" i="8"/>
  <c r="E29" i="8"/>
  <c r="F29" i="8"/>
  <c r="G29" i="8"/>
  <c r="H29" i="8"/>
  <c r="I29" i="8"/>
  <c r="J29" i="8"/>
  <c r="K29" i="8"/>
  <c r="L29" i="8"/>
  <c r="M29" i="8"/>
  <c r="C29" i="8"/>
  <c r="C26" i="8"/>
  <c r="D23" i="8"/>
  <c r="E23" i="8"/>
  <c r="F23" i="8"/>
  <c r="G23" i="8"/>
  <c r="H23" i="8"/>
  <c r="I23" i="8"/>
  <c r="J23" i="8"/>
  <c r="K23" i="8"/>
  <c r="L23" i="8"/>
  <c r="M23" i="8"/>
  <c r="C23" i="8"/>
  <c r="E20" i="8"/>
  <c r="D20" i="8"/>
  <c r="D17" i="8"/>
  <c r="E17" i="8"/>
  <c r="F17" i="8"/>
  <c r="G17" i="8"/>
  <c r="H17" i="8"/>
  <c r="I17" i="8"/>
  <c r="J17" i="8"/>
  <c r="K17" i="8"/>
  <c r="L17" i="8"/>
  <c r="M17" i="8"/>
  <c r="D10" i="8"/>
  <c r="E10" i="8"/>
  <c r="F10" i="8"/>
  <c r="G10" i="8"/>
  <c r="H10" i="8"/>
  <c r="I10" i="8"/>
  <c r="J10" i="8"/>
  <c r="K10" i="8"/>
  <c r="L10" i="8"/>
  <c r="M10" i="8"/>
  <c r="D7" i="8"/>
  <c r="E7" i="8"/>
  <c r="F7" i="8"/>
  <c r="G7" i="8"/>
  <c r="H7" i="8"/>
  <c r="I7" i="8"/>
  <c r="J7" i="8"/>
  <c r="K7" i="8"/>
  <c r="L7" i="8"/>
  <c r="M7" i="8"/>
  <c r="D4" i="8"/>
  <c r="E4" i="8"/>
  <c r="F4" i="8"/>
  <c r="G4" i="8"/>
  <c r="H4" i="8"/>
  <c r="I4" i="8"/>
  <c r="J4" i="8"/>
  <c r="K4" i="8"/>
  <c r="L4" i="8"/>
  <c r="M4" i="8"/>
  <c r="D32" i="8" l="1"/>
  <c r="D26" i="8"/>
  <c r="I32" i="8"/>
  <c r="M32" i="8"/>
  <c r="E32" i="8"/>
  <c r="F32" i="8"/>
  <c r="G32" i="8"/>
  <c r="H32" i="8"/>
  <c r="J32" i="8"/>
  <c r="K32" i="8"/>
  <c r="L32" i="8"/>
  <c r="E26" i="8"/>
  <c r="F26" i="8"/>
  <c r="G26" i="8"/>
  <c r="H26" i="8"/>
  <c r="I26" i="8"/>
  <c r="J26" i="8"/>
  <c r="K26" i="8"/>
  <c r="L26" i="8"/>
  <c r="M26" i="8"/>
  <c r="J20" i="8"/>
  <c r="L20" i="8"/>
  <c r="M20" i="8"/>
  <c r="F20" i="8"/>
  <c r="G20" i="8"/>
  <c r="H20" i="8"/>
  <c r="I20" i="8"/>
  <c r="K20" i="8"/>
  <c r="L59" i="8" l="1"/>
  <c r="L62" i="8" s="1"/>
  <c r="L65" i="8" s="1"/>
  <c r="L74" i="8" s="1"/>
  <c r="K59" i="8"/>
  <c r="K62" i="8" s="1"/>
  <c r="K65" i="8" s="1"/>
  <c r="K74" i="8" s="1"/>
  <c r="J59" i="8"/>
  <c r="I59" i="8"/>
  <c r="H59" i="8"/>
  <c r="G59" i="8"/>
  <c r="G62" i="8" s="1"/>
  <c r="G65" i="8" s="1"/>
  <c r="G74" i="8" s="1"/>
  <c r="M59" i="8"/>
  <c r="M62" i="8" s="1"/>
  <c r="M65" i="8" s="1"/>
  <c r="M74" i="8" s="1"/>
  <c r="J62" i="8"/>
  <c r="J65" i="8" s="1"/>
  <c r="J74" i="8" s="1"/>
  <c r="I62" i="8"/>
  <c r="I65" i="8" s="1"/>
  <c r="I74" i="8" s="1"/>
  <c r="H62" i="8"/>
  <c r="H65" i="8" s="1"/>
  <c r="H74" i="8" s="1"/>
  <c r="F59" i="8"/>
  <c r="F62" i="8" s="1"/>
  <c r="F65" i="8" s="1"/>
  <c r="F74" i="8" s="1"/>
  <c r="E59" i="8"/>
  <c r="E62" i="8" s="1"/>
  <c r="E65" i="8" s="1"/>
  <c r="E74" i="8" s="1"/>
</calcChain>
</file>

<file path=xl/sharedStrings.xml><?xml version="1.0" encoding="utf-8"?>
<sst xmlns="http://schemas.openxmlformats.org/spreadsheetml/2006/main" count="1072" uniqueCount="475">
  <si>
    <t>Unión de Cervecerías Peruanas Backus y Johnston SAA (BACKUSI1 PE) - Ajustados p/BBG</t>
  </si>
  <si>
    <t>En Millones de PEN excepto por acción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</si>
  <si>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</si>
  <si>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</si>
  <si>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</si>
  <si>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</si>
  <si>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</si>
  <si>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</si>
  <si>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</si>
  <si>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</si>
  <si>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</si>
  <si>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Últ 12M</t>
  </si>
  <si>
    <t>12 meses fin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</si>
  <si>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</si>
  <si>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</si>
  <si>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</si>
  <si>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</si>
  <si>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</si>
  <si>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</si>
  <si>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</si>
  <si>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</si>
  <si>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</si>
  <si>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06/30/2023</t>
  </si>
  <si>
    <t>Ingreso</t>
  </si>
  <si>
    <t>SALES_REV_TURN</t>
  </si>
  <si>
    <t xml:space="preserve">    + Ingresos de servicios y ventas</t>
  </si>
  <si>
    <t>IS_SALES_AND_SERVICES_REVENUES</t>
  </si>
  <si>
    <t xml:space="preserve">    + Otros ingresos</t>
  </si>
  <si>
    <t>IS_OTHER_REVENUE</t>
  </si>
  <si>
    <t xml:space="preserve">  - Coste de ingreso</t>
  </si>
  <si>
    <t>IS_COGS_TO_FE_AND_PP_AND_G</t>
  </si>
  <si>
    <t xml:space="preserve">    + Coste de bienes y servicios</t>
  </si>
  <si>
    <t>IS_COG_AND_SERVICES_SOLD</t>
  </si>
  <si>
    <t xml:space="preserve">    + Depreciación + amortización</t>
  </si>
  <si>
    <t>IS_DA_COST_OF_REVENUE_GAAP</t>
  </si>
  <si>
    <t>Beneficio bruto</t>
  </si>
  <si>
    <t>GROSS_PROFIT</t>
  </si>
  <si>
    <t xml:space="preserve">  + Otros ingresos operacionales</t>
  </si>
  <si>
    <t>IS_OTHER_OPER_INC</t>
  </si>
  <si>
    <t xml:space="preserve">  - Gastos operacionales</t>
  </si>
  <si>
    <t>IS_OPERATING_EXPN</t>
  </si>
  <si>
    <t xml:space="preserve">    + Ventas, generales y admin</t>
  </si>
  <si>
    <t>IS_SGA_EXPENSE</t>
  </si>
  <si>
    <t xml:space="preserve">    + Ventas y mercadotecnia</t>
  </si>
  <si>
    <t>IS_SELLING_EXPENSES</t>
  </si>
  <si>
    <t xml:space="preserve">    + General y administrativo</t>
  </si>
  <si>
    <t>IS_GENERAL_AND_ADMINISTRATIVE</t>
  </si>
  <si>
    <t xml:space="preserve">    + Investigación y desarrollo</t>
  </si>
  <si>
    <t>IS_OPERATING_EXPENSES_RD</t>
  </si>
  <si>
    <t>IS_DEPRECIATION_AND_AMORTIZATION</t>
  </si>
  <si>
    <t xml:space="preserve">    + Otro gasto operativo</t>
  </si>
  <si>
    <t>IS_OTHER_OPERATING_EXPENSES</t>
  </si>
  <si>
    <t>Ingreso operacional (pérdida)</t>
  </si>
  <si>
    <t>IS_OPER_INC</t>
  </si>
  <si>
    <t xml:space="preserve">  - Ingreso (pérdida) no operacional</t>
  </si>
  <si>
    <t>IS_NONOP_INCOME_LOSS</t>
  </si>
  <si>
    <t xml:space="preserve">    + Gasto de intereses, neto</t>
  </si>
  <si>
    <t>IS_NET_INTEREST_EXPENSE</t>
  </si>
  <si>
    <t xml:space="preserve">    + Gastos de intereses</t>
  </si>
  <si>
    <t>IS_INT_EXPENSE</t>
  </si>
  <si>
    <t xml:space="preserve">    - Ingreso de intereses</t>
  </si>
  <si>
    <t>IS_INT_INC</t>
  </si>
  <si>
    <t xml:space="preserve">    + Otras pérdidas (ing) de inversión</t>
  </si>
  <si>
    <t>IS_OTHER_INVESTMENT_INCOME_LOSS</t>
  </si>
  <si>
    <t xml:space="preserve">    + (Plusvalía) pérdida del tipo de cambio</t>
  </si>
  <si>
    <t>IS_FOREIGN_EXCH_LOSS</t>
  </si>
  <si>
    <t xml:space="preserve">    + Beneficio (pérdida) de filiales</t>
  </si>
  <si>
    <t>INCOME_LOSS_FROM_AFFILIATES</t>
  </si>
  <si>
    <t xml:space="preserve">    + Otro (ingreso) pérdida no op</t>
  </si>
  <si>
    <t>IS_OTHER_NON_OPERATING_INC_LOSS</t>
  </si>
  <si>
    <t>Beneficios (pérdidas) antes de impuestos, ajustados</t>
  </si>
  <si>
    <t>PRETAX_INC</t>
  </si>
  <si>
    <t xml:space="preserve">  - Pérdida anormal</t>
  </si>
  <si>
    <t>IS_ABNORMAL_ITEM</t>
  </si>
  <si>
    <t xml:space="preserve">    + Despojo de activos</t>
  </si>
  <si>
    <t>IS_GAIN_LOSS_DISPOSAL_ASSETS</t>
  </si>
  <si>
    <t xml:space="preserve">    + Cancelación de activos</t>
  </si>
  <si>
    <t>IS_IMPAIRMENT_ASSETS</t>
  </si>
  <si>
    <t xml:space="preserve">    + Impediemnto de intangibles</t>
  </si>
  <si>
    <t>IS_IMPAIR_OF_INTANG_ASSETS</t>
  </si>
  <si>
    <t xml:space="preserve">    + Resolución jurídica</t>
  </si>
  <si>
    <t>IS_LEGAL_LITIGATION_SETTLEMENT</t>
  </si>
  <si>
    <t xml:space="preserve">    + Restructura</t>
  </si>
  <si>
    <t>IS_RESTRUCTURING_EXPENSES</t>
  </si>
  <si>
    <t xml:space="preserve">    + Liquidación de seguro</t>
  </si>
  <si>
    <t>IS_INSURANCE_SETTLEMENTS</t>
  </si>
  <si>
    <t xml:space="preserve">    + Otros elementos atípicos</t>
  </si>
  <si>
    <t>IS_OTHER_ONE_TIME_ITEMS</t>
  </si>
  <si>
    <t>Beneficios (pérdidas) antes de impuestos, GAAP</t>
  </si>
  <si>
    <t xml:space="preserve">  - Gasto de impuesto a la renta (Beneficio)</t>
  </si>
  <si>
    <t>IS_INC_TAX_EXP</t>
  </si>
  <si>
    <t xml:space="preserve">    + Impuesto sobre la renta actual</t>
  </si>
  <si>
    <t>IS_CURRENT_INCOME_TAX_BENEFIT</t>
  </si>
  <si>
    <t xml:space="preserve">    + Impuesto sobre la renta diferido</t>
  </si>
  <si>
    <t>IS_DEFERRED_INCOME_TAX_BENEFIT</t>
  </si>
  <si>
    <t>Beneficios (pérdidas) de operaciones continuas</t>
  </si>
  <si>
    <t>IS_INC_BEF_XO_ITEM</t>
  </si>
  <si>
    <t xml:space="preserve">  - Pérdidas (ganancias) extraordinarias netas</t>
  </si>
  <si>
    <t>XO_GL_NET_OF_TAX</t>
  </si>
  <si>
    <t xml:space="preserve">    + Operaciones discontinuas</t>
  </si>
  <si>
    <t>IS_DISCONTINUED_OPERATIONS</t>
  </si>
  <si>
    <t xml:space="preserve">    + PE y cambios contables</t>
  </si>
  <si>
    <t>EXTRAORD_ITEMS_ACCOUNTING_CHANGS</t>
  </si>
  <si>
    <t>Ingreso (pérdida) incl MI</t>
  </si>
  <si>
    <t>NI_INCLUDING_MINORITY_INT_RATIO</t>
  </si>
  <si>
    <t xml:space="preserve">  - Minoritarios</t>
  </si>
  <si>
    <t>MIN_NONCONTROL_INTEREST_CREDITS</t>
  </si>
  <si>
    <t>Beneficio neto, GAAP</t>
  </si>
  <si>
    <t>NET_INCOME</t>
  </si>
  <si>
    <t xml:space="preserve">  - Dividendos preferentes</t>
  </si>
  <si>
    <t>IS_TOT_CASH_PFD_DVD</t>
  </si>
  <si>
    <t xml:space="preserve">  - Otros ajustes</t>
  </si>
  <si>
    <t>OTHER_ADJUSTMENTS</t>
  </si>
  <si>
    <t>beneficio neto disponible a accionistas comunes, GAAP</t>
  </si>
  <si>
    <t>EARN_FOR_COMMON</t>
  </si>
  <si>
    <t>Beneficio neto disponible a cap común, aj</t>
  </si>
  <si>
    <t xml:space="preserve">  Pérdidas atípicas netas (ganancias)</t>
  </si>
  <si>
    <t>IS_NET_ABNORMAL_ITEMS</t>
  </si>
  <si>
    <t xml:space="preserve">  Pérdidas (ganancias) extraordinarias netas</t>
  </si>
  <si>
    <t>Acciones promedio básicas pond</t>
  </si>
  <si>
    <t>IS_AVG_NUM_SH_FOR_EPS</t>
  </si>
  <si>
    <t>BPA básicos, GAAP</t>
  </si>
  <si>
    <t>IS_EPS</t>
  </si>
  <si>
    <t>Basic EPS from Cont Ops, GAAP</t>
  </si>
  <si>
    <t>IS_EARN_BEF_XO_ITEMS_PER_SH</t>
  </si>
  <si>
    <t>BPA básicos de ops cont, ajustados</t>
  </si>
  <si>
    <t>IS_BASIC_EPS_CONT_OPS</t>
  </si>
  <si>
    <t>Acciones diluidas promedio pond</t>
  </si>
  <si>
    <t>IS_SH_FOR_DILUTED_EPS</t>
  </si>
  <si>
    <t>BPA diluidos, GAAP</t>
  </si>
  <si>
    <t>IS_DILUTED_EPS</t>
  </si>
  <si>
    <t>Diluted EPS from Cont Ops, GAAP</t>
  </si>
  <si>
    <t>IS_DIL_EPS_BEF_XO</t>
  </si>
  <si>
    <t>BPA diluidos de ops cont, ajustados</t>
  </si>
  <si>
    <t>IS_DIL_EPS_CONT_OPS</t>
  </si>
  <si>
    <t>Referencia</t>
  </si>
  <si>
    <t>Norma de contabilidad</t>
  </si>
  <si>
    <t>ACCOUNTING_STANDARD</t>
  </si>
  <si>
    <t>IAS/IFRS</t>
  </si>
  <si>
    <t>EBITDA</t>
  </si>
  <si>
    <t>Margen EBITDA (U12M)</t>
  </si>
  <si>
    <t>EBITDA_MARGIN</t>
  </si>
  <si>
    <t>EBITA</t>
  </si>
  <si>
    <t>EBIT</t>
  </si>
  <si>
    <t>Margen bruto</t>
  </si>
  <si>
    <t>GROSS_MARGIN</t>
  </si>
  <si>
    <t>Margen operacional</t>
  </si>
  <si>
    <t>OPER_MARGIN</t>
  </si>
  <si>
    <t>Margen de beneficio</t>
  </si>
  <si>
    <t>PROF_MARGIN</t>
  </si>
  <si>
    <t>Dividendos por acción</t>
  </si>
  <si>
    <t>EQY_DPS</t>
  </si>
  <si>
    <t>Dividendos ordinarios totales en efectivo</t>
  </si>
  <si>
    <t>IS_TOT_CASH_COM_DVD</t>
  </si>
  <si>
    <t>Gastos de personal</t>
  </si>
  <si>
    <t>IS_PERSONNEL_EXP</t>
  </si>
  <si>
    <t>Ventas de exportación</t>
  </si>
  <si>
    <t>IS_EXPORT_SALES</t>
  </si>
  <si>
    <t>Gasto de depreciación</t>
  </si>
  <si>
    <t>IS_DEPR_EXP</t>
  </si>
  <si>
    <t>Fuente: Bloomberg</t>
  </si>
  <si>
    <t>Pulse con botón derecho para ver transparencia de datos (no disponible p/todos)</t>
  </si>
  <si>
    <t>BS_ACCUM_INFLATION_ADJ</t>
  </si>
  <si>
    <t>Ajuste inflación acumulada</t>
  </si>
  <si>
    <t>CASH_CONVERSION_CYCLE</t>
  </si>
  <si>
    <t>Ciclo de conversión de efectivo</t>
  </si>
  <si>
    <t>CUR_RATIO</t>
  </si>
  <si>
    <t>Ratio corriente</t>
  </si>
  <si>
    <t>TCE_RATIO</t>
  </si>
  <si>
    <t>Ratio de capital ordinario tangible</t>
  </si>
  <si>
    <t>NET_DEBT_TO_SHRHLDR_EQTY</t>
  </si>
  <si>
    <t>Deuda neta a capital</t>
  </si>
  <si>
    <t>NET_DEBT</t>
  </si>
  <si>
    <t>Deuda neta</t>
  </si>
  <si>
    <t>BS_OPTIONS_OUTSTANDING</t>
  </si>
  <si>
    <t>Opciones en circulación al fin del periodo</t>
  </si>
  <si>
    <t>BS_OPTIONS_GRANTED</t>
  </si>
  <si>
    <t>Opciones dadas en el periodo</t>
  </si>
  <si>
    <t>BS_TOTAL_CAPITAL_LEASES</t>
  </si>
  <si>
    <t>Arrend capital - Total</t>
  </si>
  <si>
    <t>BS_FUTURE_MIN_OPER_LEASE_OBLIG</t>
  </si>
  <si>
    <t>Arriendos futuros mínimos de operaciones</t>
  </si>
  <si>
    <t>BS_PENSION_RSRV</t>
  </si>
  <si>
    <t>Obligaciones de pensión</t>
  </si>
  <si>
    <t>BS_NUM_OF_TSY_SH</t>
  </si>
  <si>
    <t>Núm de acciones de Tesorería</t>
  </si>
  <si>
    <t>BS_SH_OUT</t>
  </si>
  <si>
    <t>Acciones en circulación:</t>
  </si>
  <si>
    <t>TOT_LIAB_AND_EQY</t>
  </si>
  <si>
    <t>Pasivo y capital totales</t>
  </si>
  <si>
    <t>TOTAL_EQUITY</t>
  </si>
  <si>
    <t>Patrimonio total</t>
  </si>
  <si>
    <t>MINORITY_NONCONTROLLING_INTEREST</t>
  </si>
  <si>
    <t xml:space="preserve">  + Participación minoritaria/no dominante</t>
  </si>
  <si>
    <t>EQTY_BEF_MINORITY_INT_DETAILED</t>
  </si>
  <si>
    <t>Capital antes de interés minoritario</t>
  </si>
  <si>
    <t>OTHER_EQUITY_RATIO</t>
  </si>
  <si>
    <t xml:space="preserve">  + Otro capital</t>
  </si>
  <si>
    <t>BS_PURE_RETAINED_EARNINGS</t>
  </si>
  <si>
    <t xml:space="preserve">  + Beneficios retenidos</t>
  </si>
  <si>
    <t>BS_AMT_OF_TSY_STOCK</t>
  </si>
  <si>
    <t xml:space="preserve">  - Acciones de Tesorería</t>
  </si>
  <si>
    <t>BS_ADD_PAID_IN_CAP</t>
  </si>
  <si>
    <t xml:space="preserve">    + Capital adicional pagado</t>
  </si>
  <si>
    <t>BS_COMMON_STOCK</t>
  </si>
  <si>
    <t xml:space="preserve">    + Capital común</t>
  </si>
  <si>
    <t>BS_SH_CAP_AND_APIC</t>
  </si>
  <si>
    <t xml:space="preserve">  + Capital en acciones y APIC</t>
  </si>
  <si>
    <t>PFD_EQTY_HYBRID_CAPITAL</t>
  </si>
  <si>
    <t xml:space="preserve">  + Acciones preferentes y capital híbrido</t>
  </si>
  <si>
    <t>BS_TOT_LIAB2</t>
  </si>
  <si>
    <t>Pasivos totales</t>
  </si>
  <si>
    <t>NON_CUR_LIAB</t>
  </si>
  <si>
    <t>Pasivos totales no corrientes</t>
  </si>
  <si>
    <t>OTHER_NONCURRENT_LIABS_DETAILED</t>
  </si>
  <si>
    <t xml:space="preserve">    + Pasivos varios a LP</t>
  </si>
  <si>
    <t>BS_DEFERRED_TAX_LIABILITIES_LT</t>
  </si>
  <si>
    <t xml:space="preserve">    + Pasivo de impuesto diferido</t>
  </si>
  <si>
    <t>LT_DEFERRED_REVENUE</t>
  </si>
  <si>
    <t xml:space="preserve">    + Ingreso diferido</t>
  </si>
  <si>
    <t>PENSION_LIABILITIES</t>
  </si>
  <si>
    <t xml:space="preserve">    + Pasivos de pensiones</t>
  </si>
  <si>
    <t>BS_ACCRUED_LIABILITIES</t>
  </si>
  <si>
    <t xml:space="preserve">    + Pasivos acum</t>
  </si>
  <si>
    <t>OTHER_NONCUR_LIABS_SUB_DETAILED</t>
  </si>
  <si>
    <t xml:space="preserve">  + Otros pasivos a LP</t>
  </si>
  <si>
    <t>LT_CAPITAL_LEASE_OBLIGATIONS</t>
  </si>
  <si>
    <t xml:space="preserve">      + Arrendamientos de finanzas a LP</t>
  </si>
  <si>
    <t>LT_CAPITALIZED_LEASE_LIABILITIES</t>
  </si>
  <si>
    <t xml:space="preserve">    + LT Lease Liabilities</t>
  </si>
  <si>
    <t>LONG_TERM_BORROWINGS_DETAILED</t>
  </si>
  <si>
    <t xml:space="preserve">    + Préstamos a largo plazo</t>
  </si>
  <si>
    <t>BS_LT_BORROW</t>
  </si>
  <si>
    <t xml:space="preserve">  + Deuda LP</t>
  </si>
  <si>
    <t>BS_CUR_LIAB</t>
  </si>
  <si>
    <t>Pasivos totales corrientes</t>
  </si>
  <si>
    <t>OTHER_CURRENT_LIABS_DETAILED</t>
  </si>
  <si>
    <t xml:space="preserve">    + Pasivos varios a CP</t>
  </si>
  <si>
    <t>BS_DERIV_HEDGING_LIAB_ST</t>
  </si>
  <si>
    <t xml:space="preserve">    + Derivados y cobertura</t>
  </si>
  <si>
    <t>ST_DEFERRED_REVENUE</t>
  </si>
  <si>
    <t>OTHER_CURRENT_LIABS_SUB_DETAILED</t>
  </si>
  <si>
    <t xml:space="preserve">  + Otros pasivos a corto plazo</t>
  </si>
  <si>
    <t>ST_CAPITAL_LEASE_OBLIGATIONS</t>
  </si>
  <si>
    <t xml:space="preserve">      + Arrendamientos de finanzas a CP</t>
  </si>
  <si>
    <t>ST_CAPITALIZED_LEASE_LIABILITIES</t>
  </si>
  <si>
    <t xml:space="preserve">    + ST Lease Liabilities</t>
  </si>
  <si>
    <t>SHORT_TERM_DEBT_DETAILED</t>
  </si>
  <si>
    <t xml:space="preserve">    + Préstamos CP</t>
  </si>
  <si>
    <t>BS_ST_BORROW</t>
  </si>
  <si>
    <t xml:space="preserve">  + Deuda CP</t>
  </si>
  <si>
    <t>BS_ACCRUAL</t>
  </si>
  <si>
    <t xml:space="preserve">    + Otras cuentas por pagar y en devengo</t>
  </si>
  <si>
    <t>INTEREST_DIVIDENDS_PAYABLE</t>
  </si>
  <si>
    <t xml:space="preserve">    + Interés y dividendos por pagar</t>
  </si>
  <si>
    <t>BS_TAXES_PAYABLE</t>
  </si>
  <si>
    <t xml:space="preserve">    + Impuestos incurridos</t>
  </si>
  <si>
    <t>BS_ACCT_PAYABLE</t>
  </si>
  <si>
    <t xml:space="preserve">    + Cuentas por pagar</t>
  </si>
  <si>
    <t>ACCT_PAYABLE_ACCRUALS_DETAILED</t>
  </si>
  <si>
    <t xml:space="preserve">  + Cuentas por pagar y devengos</t>
  </si>
  <si>
    <t>Pasivo y capital social</t>
  </si>
  <si>
    <t>BS_TOT_ASSET</t>
  </si>
  <si>
    <t>Activos totales</t>
  </si>
  <si>
    <t>BS_TOT_NON_CUR_ASSET</t>
  </si>
  <si>
    <t>Activos totales no corrientes</t>
  </si>
  <si>
    <t>OTHER_NONCURRENT_ASSETS_DETAILED</t>
  </si>
  <si>
    <t xml:space="preserve">    + Activos varios a LP</t>
  </si>
  <si>
    <t>BS_INVEST_IN_ASSOC_CO</t>
  </si>
  <si>
    <t xml:space="preserve">    + Inversiones en filiales</t>
  </si>
  <si>
    <t>BS_DEFERRED_TAX_ASSETS_LT</t>
  </si>
  <si>
    <t xml:space="preserve">    + Activos de impuestos diferidos</t>
  </si>
  <si>
    <t>OTHER_INTANGIBLE_ASSETS_DETAILED</t>
  </si>
  <si>
    <t xml:space="preserve">    + Otros activos intangibles</t>
  </si>
  <si>
    <t>BS_GOODWILL</t>
  </si>
  <si>
    <t xml:space="preserve">    + Fondo de comercio</t>
  </si>
  <si>
    <t>BS_DISCLOSED_INTANGIBLES</t>
  </si>
  <si>
    <t xml:space="preserve">    + Activos intangibles totales</t>
  </si>
  <si>
    <t>BS_OTHER_ASSETS_DEF_CHRG_OTHER</t>
  </si>
  <si>
    <t xml:space="preserve">  + Otros activos a LP</t>
  </si>
  <si>
    <t>BS_LT_RECEIVABLES</t>
  </si>
  <si>
    <t xml:space="preserve">    + Cuentas por cobrar LP</t>
  </si>
  <si>
    <t>BS_LONG_TERM_INVESTMENTS</t>
  </si>
  <si>
    <t xml:space="preserve">    + Inversiones a largo plazo</t>
  </si>
  <si>
    <t>BS_LT_INVEST</t>
  </si>
  <si>
    <t xml:space="preserve">  + Inversiones y cuentas por cobrar a LP</t>
  </si>
  <si>
    <t>BS_ACCUM_DEPR</t>
  </si>
  <si>
    <t xml:space="preserve">    - Depreciación acumulada</t>
  </si>
  <si>
    <t>BS_GROSS_FIX_ASSET</t>
  </si>
  <si>
    <t xml:space="preserve">    + Propiedad, planta y equipo</t>
  </si>
  <si>
    <t>BS_NET_FIX_ASSET</t>
  </si>
  <si>
    <t xml:space="preserve">  + Propiedad, planta y equipo; neto</t>
  </si>
  <si>
    <t>BS_CUR_ASSET_REPORT</t>
  </si>
  <si>
    <t>Activos totales actuales</t>
  </si>
  <si>
    <t>BS_OTHER_CUR_ASSET_LESS_PREPAY</t>
  </si>
  <si>
    <t xml:space="preserve">    + Activos varios a CP</t>
  </si>
  <si>
    <t>BS_TAXES_RECEIVABLE_SHORT_TERM</t>
  </si>
  <si>
    <t xml:space="preserve">    + Impuesto por cobrar</t>
  </si>
  <si>
    <t>BS_ASSETS_HELD_FOR_SALE_ST</t>
  </si>
  <si>
    <t xml:space="preserve">    + Activos mantenidos para la venta</t>
  </si>
  <si>
    <t>BS_PREPAY</t>
  </si>
  <si>
    <t xml:space="preserve">    + Gastos prepagados</t>
  </si>
  <si>
    <t>OTHER_CURRENT_ASSETS_DETAILED</t>
  </si>
  <si>
    <t xml:space="preserve">  + Otros activos a CP</t>
  </si>
  <si>
    <t>BS_OTHER_INV</t>
  </si>
  <si>
    <t xml:space="preserve">    + Otro inventario</t>
  </si>
  <si>
    <t>INVTRY_FINISHED_GOODS</t>
  </si>
  <si>
    <t xml:space="preserve">    + Bienes de consumo</t>
  </si>
  <si>
    <t>INVTRY_IN_PROGRESS</t>
  </si>
  <si>
    <t xml:space="preserve">    + Trabajo en proceso</t>
  </si>
  <si>
    <t>INVTRY_RAW_MATERIALS</t>
  </si>
  <si>
    <t xml:space="preserve">    + Mat primas</t>
  </si>
  <si>
    <t>BS_INVENTORIES</t>
  </si>
  <si>
    <t xml:space="preserve">  + Inventarios</t>
  </si>
  <si>
    <t>NOTES_RECEIVABLE</t>
  </si>
  <si>
    <t xml:space="preserve">    + Notas por cobrar, netas</t>
  </si>
  <si>
    <t>BS_ACCTS_REC_EXCL_NOTES_REC</t>
  </si>
  <si>
    <t xml:space="preserve">    + Cuentas por cobrar, neto</t>
  </si>
  <si>
    <t>BS_ACCT_NOTE_RCV</t>
  </si>
  <si>
    <t xml:space="preserve">  + Cuentas y notas por cobrar</t>
  </si>
  <si>
    <t>BS_MKT_SEC_OTHER_ST_INVEST</t>
  </si>
  <si>
    <t xml:space="preserve">    + Inversiones a corto plazo</t>
  </si>
  <si>
    <t>BS_CASH_NEAR_CASH_ITEM</t>
  </si>
  <si>
    <t xml:space="preserve">    + Efectivo y equivalentes</t>
  </si>
  <si>
    <t>CASH_CASH_EQTY_STI_DETAILED</t>
  </si>
  <si>
    <t xml:space="preserve">  + Efectivo, equivalentes y STI</t>
  </si>
  <si>
    <t>Activo total</t>
  </si>
  <si>
    <t>12/31/2013</t>
  </si>
  <si>
    <t>FY 2013</t>
  </si>
  <si>
    <t>Unión de Cervecerías Peruanas Backus y Johnston SAA (BACKUSI1 PE) - Estandarizado</t>
  </si>
  <si>
    <t>CASH_FLOW_TO_NET_INC</t>
  </si>
  <si>
    <t>Flujo de caja a beneficio neto</t>
  </si>
  <si>
    <t>PX_TO_FREE_CASH_FLOW</t>
  </si>
  <si>
    <t>Precio a flujo de caja libre</t>
  </si>
  <si>
    <t>FREE_CASH_FLOW_PER_SH</t>
  </si>
  <si>
    <t>Flujo libre de caja por acción</t>
  </si>
  <si>
    <t>FREE_CASH_FLOW_EQUITY</t>
  </si>
  <si>
    <t>Flujo libre de caja a capital</t>
  </si>
  <si>
    <t>CF_FREE_CASH_FLOW_FIRM</t>
  </si>
  <si>
    <t>Flujo de caja libre a empresa</t>
  </si>
  <si>
    <t>CF_FREE_CASH_FLOW</t>
  </si>
  <si>
    <t>Flujo de caja libre</t>
  </si>
  <si>
    <t>CF_INTEREST_RECEIVED</t>
  </si>
  <si>
    <t>Intereses recibidos</t>
  </si>
  <si>
    <t>Margen EBITDA últimos 12M</t>
  </si>
  <si>
    <t>CF_ACT_CASH_PAID_FOR_INT_DEBT</t>
  </si>
  <si>
    <t>Efectivo pagado en intereses</t>
  </si>
  <si>
    <t>CF_CASH_PAID_FOR_TAX</t>
  </si>
  <si>
    <t>Efectivo pagado por impuestos</t>
  </si>
  <si>
    <t>CF_NET_CHNG_CASH</t>
  </si>
  <si>
    <t>Cambios netos en el efectivo</t>
  </si>
  <si>
    <t>CF_EFFECT_FOREIGN_EXCHANGES</t>
  </si>
  <si>
    <t xml:space="preserve">  Efecto de los tipos de cambio</t>
  </si>
  <si>
    <t>CFF_ACTIVITIES_DETAILED</t>
  </si>
  <si>
    <t>Efectivo de actividades de financiación</t>
  </si>
  <si>
    <t>CF_NET_CASH_DISCONTINUED_OPS_FIN</t>
  </si>
  <si>
    <t xml:space="preserve">  + Efectivo neto de ops disc</t>
  </si>
  <si>
    <t>OTHER_FIN_AND_DEC_CAP</t>
  </si>
  <si>
    <t xml:space="preserve">  + Otras actividades de financiación</t>
  </si>
  <si>
    <t>CF_DECR_CAP_STOCK</t>
  </si>
  <si>
    <t xml:space="preserve">    + Baja en capital</t>
  </si>
  <si>
    <t>CF_INCR_CAP_STOCK</t>
  </si>
  <si>
    <t xml:space="preserve">    + Aumento en capital</t>
  </si>
  <si>
    <t>NET_CAP_STOCK</t>
  </si>
  <si>
    <t xml:space="preserve">  + Efectivo (recompra) de acciones</t>
  </si>
  <si>
    <t>CF_LT_DEBT_CAP_LEAS_PAYMENT</t>
  </si>
  <si>
    <t xml:space="preserve">    + Pagos de préstamos a LP</t>
  </si>
  <si>
    <t>CF_LT_DEBT_CAP_LEAS_PROCEEDS</t>
  </si>
  <si>
    <t xml:space="preserve">    + Efectivo de deuda a LP</t>
  </si>
  <si>
    <t>CF_NET_CHG_ST_DEBT_CPTL_LEAS</t>
  </si>
  <si>
    <t xml:space="preserve">    + Efectivo de (pagos) deuda CP</t>
  </si>
  <si>
    <t>PROC_FR_REPAYMNTS_BOR_DETAILED</t>
  </si>
  <si>
    <t xml:space="preserve">  + Efectivo de (pagos) deuda</t>
  </si>
  <si>
    <t>CF_DVD_PAID</t>
  </si>
  <si>
    <t xml:space="preserve">  + Dividendos pagados</t>
  </si>
  <si>
    <t>CF_CASH_FROM_INV_ACT</t>
  </si>
  <si>
    <t>Efectivo de actividades de inversión</t>
  </si>
  <si>
    <t>CF_NET_CASH_DISCONTINUED_OPS_INV</t>
  </si>
  <si>
    <t>OTHER_INVESTING_ACT_DETAILED</t>
  </si>
  <si>
    <t xml:space="preserve">  + Otras actividades de inversión</t>
  </si>
  <si>
    <t>CF_CASH_FOR_JOINT_VENTURES_ASSOC</t>
  </si>
  <si>
    <t xml:space="preserve">    + Efectivo para JVs</t>
  </si>
  <si>
    <t>CF_CASH_FOR_ACQUIS_SUBSIDIARIES</t>
  </si>
  <si>
    <t xml:space="preserve">    + Efectivo para adq de subs</t>
  </si>
  <si>
    <t>CF_CASH_FOR_DIVESTITURES</t>
  </si>
  <si>
    <t xml:space="preserve">    + Efectivo por despojos</t>
  </si>
  <si>
    <t>CF_NT_CSH_RCVD_PD_FOR_ACQUIS_DIV</t>
  </si>
  <si>
    <t xml:space="preserve">  + Efectivo neto de adq y div</t>
  </si>
  <si>
    <t>CF_INCR_INVEST</t>
  </si>
  <si>
    <t xml:space="preserve">    + Inc en inversiones LP</t>
  </si>
  <si>
    <t>CF_DECR_INVEST</t>
  </si>
  <si>
    <t xml:space="preserve">    + Dec en inversiones LP</t>
  </si>
  <si>
    <t>NET_CHG_IN_LT_INVEST_DETAILED</t>
  </si>
  <si>
    <t xml:space="preserve">  + Cambio neto en inversiones LP</t>
  </si>
  <si>
    <t>CF_ACQUISITION_OF_INTANG_ASSETS</t>
  </si>
  <si>
    <t xml:space="preserve">    + Adq de activos intangibles</t>
  </si>
  <si>
    <t>CF_PURCHASE_OF_FIXED_PROD_ASSETS</t>
  </si>
  <si>
    <t xml:space="preserve">    + Adq de activos fijos prod</t>
  </si>
  <si>
    <t>ACQUIS_OF_FIXED_INTANG</t>
  </si>
  <si>
    <t xml:space="preserve">    + Adq de fijos e intangibles</t>
  </si>
  <si>
    <t>CF_DISPOSAL_OF_INTANGIBLE_ASSETS</t>
  </si>
  <si>
    <t xml:space="preserve">    + Desp de activos intangibles</t>
  </si>
  <si>
    <t>CF_DISPOSAL_OF_FIXED_PROD_ASSETS</t>
  </si>
  <si>
    <t xml:space="preserve">    + Desp de activos fijos prod</t>
  </si>
  <si>
    <t>DISPOSAL_OF_FIXED_INTANG</t>
  </si>
  <si>
    <t xml:space="preserve">    + Desp en fijos e intangibles</t>
  </si>
  <si>
    <t>FIXED_INTANG_ASST_CHANGE</t>
  </si>
  <si>
    <t xml:space="preserve">  + Cambio en fijos e intangibles</t>
  </si>
  <si>
    <t>CF_CASH_FROM_OPER</t>
  </si>
  <si>
    <t>Efectivo de actividades operacionales</t>
  </si>
  <si>
    <t>CF_NET_CASH_DISCONT_OPS_OPER</t>
  </si>
  <si>
    <t>INC_DEC_IN_OT_OP_AST_LIAB_DETAIL</t>
  </si>
  <si>
    <t xml:space="preserve">    + Aum (baja) de otros</t>
  </si>
  <si>
    <t>CF_CHANGE_IN_ACCOUNTS_PAYABLE</t>
  </si>
  <si>
    <t xml:space="preserve">    + (Aum) baja en cuentas por pagar</t>
  </si>
  <si>
    <t>CF_CHANGE_IN_INVENTORIES</t>
  </si>
  <si>
    <t xml:space="preserve">    + (Aum) baja en inventarios</t>
  </si>
  <si>
    <t>CF_ACCT_RCV_UNBILLED_REV</t>
  </si>
  <si>
    <t xml:space="preserve">    + (Inc) dec en cuentas por cobrar</t>
  </si>
  <si>
    <t>CF_CHNG_NON_CASH_WORK_CAP</t>
  </si>
  <si>
    <t xml:space="preserve">  + Var en fondo de maniobra no en efectivo</t>
  </si>
  <si>
    <t>OTHER_NON_CASH_ADJ_LESS_DETAILED</t>
  </si>
  <si>
    <t xml:space="preserve">    + Otros ajustes no en efectivo</t>
  </si>
  <si>
    <t>NON_CASH_ITEMS_DETAILED</t>
  </si>
  <si>
    <t xml:space="preserve">  + Partidas no monetarias</t>
  </si>
  <si>
    <t>CF_DEPR_AMORT</t>
  </si>
  <si>
    <t xml:space="preserve">  + Depreciación + amortización</t>
  </si>
  <si>
    <t>CF_NET_INC</t>
  </si>
  <si>
    <t xml:space="preserve">  + Ingreso neto</t>
  </si>
  <si>
    <t>—</t>
  </si>
  <si>
    <t>IS_GAIN_LOSS_ON_INVESTMENTS</t>
  </si>
  <si>
    <t xml:space="preserve">    + Venta de inversiones</t>
  </si>
  <si>
    <t>En base a Estado de Situación</t>
  </si>
  <si>
    <t>LIQUIDEZ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</si>
  <si>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</si>
  <si>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</si>
  <si>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</si>
  <si>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</si>
  <si>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</si>
  <si>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</si>
  <si>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</si>
  <si>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</si>
  <si>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</si>
  <si>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</si>
  <si>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Razón corriente</t>
  </si>
  <si>
    <t>Prueba ácida</t>
  </si>
  <si>
    <t>Razón de caja</t>
  </si>
  <si>
    <t>GESTIÓN</t>
  </si>
  <si>
    <t>Rotación CxC</t>
  </si>
  <si>
    <t>Días de cobranza</t>
  </si>
  <si>
    <t>Rotación CxP</t>
  </si>
  <si>
    <t>Días de pago</t>
  </si>
  <si>
    <t>Rotación de inventarios</t>
  </si>
  <si>
    <t>Días de inmovilización</t>
  </si>
  <si>
    <t>SOLVENCIA</t>
  </si>
  <si>
    <t>Activo/Pasivo</t>
  </si>
  <si>
    <t>Pasivo a Patrimonio</t>
  </si>
  <si>
    <t>|</t>
  </si>
  <si>
    <t>RENTABILIDAD</t>
  </si>
  <si>
    <t>ROE</t>
  </si>
  <si>
    <t>ROA</t>
  </si>
  <si>
    <t>Ciclo del negocio</t>
  </si>
  <si>
    <t>Ciclo Operativo</t>
  </si>
  <si>
    <t>Ciclo efectivo</t>
  </si>
  <si>
    <t>Num. Ciclos efectivo</t>
  </si>
  <si>
    <t>Req. Por ciclo</t>
  </si>
  <si>
    <t>Capital de trabajo</t>
  </si>
  <si>
    <t>Necesidades de Financiamiento</t>
  </si>
  <si>
    <t>margen EBITDA</t>
  </si>
  <si>
    <t>2022</t>
  </si>
  <si>
    <t>CICLO DEL NEGOCIO</t>
  </si>
  <si>
    <t>FY 2012</t>
  </si>
  <si>
    <t>12/31/2012</t>
  </si>
  <si>
    <t>Número de accionistas</t>
  </si>
  <si>
    <t>BS_NUM_OF_SHAREHOLDERS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</si>
</sst>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6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i/>
      <sz val="10"/>
      <color rgb="FF333333"/>
      <name val="Arial"/>
      <family val="2"/>
    </font>
    <font>
      <i/>
      <sz val="10"/>
      <color rgb="FF0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4F81B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F2F2F2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64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7" applyNumberFormat="0" applyAlignment="0" applyProtection="0"/>
    <xf numFmtId="0" fontId="22" fillId="7" borderId="10" applyNumberFormat="0" applyAlignment="0" applyProtection="0"/>
    <xf numFmtId="0" fontId="24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9" fillId="36" borderId="3" applyNumberFormat="0" applyAlignment="0" applyProtection="0"/>
    <xf numFmtId="0" fontId="15" fillId="2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7" applyNumberFormat="0" applyAlignment="0" applyProtection="0"/>
    <xf numFmtId="0" fontId="21" fillId="0" borderId="9" applyNumberFormat="0" applyFill="0" applyAlignment="0" applyProtection="0"/>
    <xf numFmtId="0" fontId="17" fillId="4" borderId="0" applyNumberFormat="0" applyBorder="0" applyAlignment="0" applyProtection="0"/>
    <xf numFmtId="0" fontId="10" fillId="8" borderId="11" applyNumberFormat="0" applyFont="0" applyAlignment="0" applyProtection="0"/>
    <xf numFmtId="0" fontId="19" fillId="6" borderId="8" applyNumberFormat="0" applyAlignment="0" applyProtection="0"/>
    <xf numFmtId="0" fontId="11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5" fillId="33" borderId="13" applyNumberFormat="0" applyProtection="0">
      <alignment horizontal="left" vertical="center" readingOrder="1"/>
    </xf>
    <xf numFmtId="164" fontId="1" fillId="34" borderId="2">
      <alignment horizontal="right"/>
    </xf>
    <xf numFmtId="16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4" fontId="8" fillId="35" borderId="2">
      <alignment horizontal="right"/>
    </xf>
    <xf numFmtId="164" fontId="9" fillId="34" borderId="2">
      <alignment horizontal="right"/>
    </xf>
    <xf numFmtId="164" fontId="9" fillId="35" borderId="2">
      <alignment horizontal="right"/>
    </xf>
    <xf numFmtId="0" fontId="7" fillId="33" borderId="14">
      <alignment horizontal="left"/>
    </xf>
    <xf numFmtId="0" fontId="7" fillId="33" borderId="14">
      <alignment horizontal="right"/>
    </xf>
    <xf numFmtId="0" fontId="7" fillId="33" borderId="15">
      <alignment horizontal="left"/>
    </xf>
    <xf numFmtId="0" fontId="7" fillId="33" borderId="15">
      <alignment horizontal="right"/>
    </xf>
    <xf numFmtId="0" fontId="4" fillId="34" borderId="16"/>
    <xf numFmtId="0" fontId="3" fillId="34" borderId="16"/>
    <xf numFmtId="0" fontId="8" fillId="34" borderId="16"/>
  </cellStyleXfs>
  <cellXfs count="52">
    <xf numFmtId="0" fontId="0" fillId="0" borderId="0" xfId="0"/>
    <xf numFmtId="0" fontId="7" fillId="33" borderId="15" xfId="59">
      <alignment horizontal="left"/>
    </xf>
    <xf numFmtId="0" fontId="22" fillId="37" borderId="17" xfId="0" applyFont="1" applyFill="1" applyBorder="1"/>
    <xf numFmtId="0" fontId="22" fillId="37" borderId="18" xfId="0" applyFont="1" applyFill="1" applyBorder="1"/>
    <xf numFmtId="0" fontId="0" fillId="38" borderId="17" xfId="0" applyFill="1" applyBorder="1"/>
    <xf numFmtId="0" fontId="0" fillId="38" borderId="19" xfId="0" applyFill="1" applyBorder="1"/>
    <xf numFmtId="0" fontId="25" fillId="0" borderId="0" xfId="0" applyFont="1"/>
    <xf numFmtId="10" fontId="0" fillId="38" borderId="19" xfId="0" applyNumberFormat="1" applyFill="1" applyBorder="1"/>
    <xf numFmtId="0" fontId="2" fillId="33" borderId="0" xfId="26"/>
    <xf numFmtId="0" fontId="5" fillId="33" borderId="13" xfId="46">
      <alignment horizontal="left" vertical="center" readingOrder="1"/>
    </xf>
    <xf numFmtId="0" fontId="6" fillId="34" borderId="0" xfId="31">
      <alignment horizontal="center"/>
    </xf>
    <xf numFmtId="0" fontId="7" fillId="33" borderId="14" xfId="57">
      <alignment horizontal="left"/>
    </xf>
    <xf numFmtId="0" fontId="7" fillId="33" borderId="14" xfId="58">
      <alignment horizontal="right"/>
    </xf>
    <xf numFmtId="0" fontId="7" fillId="33" borderId="15" xfId="60">
      <alignment horizontal="right"/>
    </xf>
    <xf numFmtId="0" fontId="8" fillId="34" borderId="16" xfId="63"/>
    <xf numFmtId="3" fontId="8" fillId="34" borderId="2" xfId="49">
      <alignment horizontal="right"/>
    </xf>
    <xf numFmtId="0" fontId="3" fillId="34" borderId="16" xfId="62"/>
    <xf numFmtId="164" fontId="1" fillId="34" borderId="2" xfId="47">
      <alignment horizontal="right"/>
    </xf>
    <xf numFmtId="164" fontId="8" fillId="34" borderId="2" xfId="50">
      <alignment horizontal="right"/>
    </xf>
    <xf numFmtId="0" fontId="4" fillId="34" borderId="16" xfId="61"/>
    <xf numFmtId="164" fontId="9" fillId="34" borderId="2" xfId="55">
      <alignment horizontal="right"/>
    </xf>
    <xf numFmtId="4" fontId="8" fillId="34" borderId="2" xfId="51">
      <alignment horizontal="right"/>
    </xf>
    <xf numFmtId="0" fontId="9" fillId="36" borderId="3" xfId="32"/>
    <xf numFmtId="164" fontId="8" fillId="35" borderId="2" xfId="53">
      <alignment horizontal="right"/>
    </xf>
    <xf numFmtId="164" fontId="1" fillId="35" borderId="2" xfId="48">
      <alignment horizontal="right"/>
    </xf>
    <xf numFmtId="164" fontId="9" fillId="35" borderId="2" xfId="56">
      <alignment horizontal="right"/>
    </xf>
    <xf numFmtId="3" fontId="8" fillId="35" borderId="2" xfId="52">
      <alignment horizontal="right"/>
    </xf>
    <xf numFmtId="4" fontId="8" fillId="35" borderId="2" xfId="54">
      <alignment horizontal="right"/>
    </xf>
    <xf numFmtId="0" fontId="28" fillId="39" borderId="0" xfId="26" applyFont="1" applyFill="1"/>
    <xf numFmtId="0" fontId="29" fillId="0" borderId="0" xfId="0" applyFont="1"/>
    <xf numFmtId="0" fontId="30" fillId="39" borderId="13" xfId="46" applyFont="1" applyFill="1">
      <alignment horizontal="left" vertical="center" readingOrder="1"/>
    </xf>
    <xf numFmtId="0" fontId="6" fillId="40" borderId="0" xfId="31" applyFill="1" applyBorder="1">
      <alignment horizontal="center"/>
    </xf>
    <xf numFmtId="0" fontId="31" fillId="39" borderId="14" xfId="57" applyFont="1" applyFill="1">
      <alignment horizontal="left"/>
    </xf>
    <xf numFmtId="0" fontId="31" fillId="39" borderId="14" xfId="58" applyFont="1" applyFill="1">
      <alignment horizontal="right"/>
    </xf>
    <xf numFmtId="0" fontId="31" fillId="39" borderId="15" xfId="59" applyFont="1" applyFill="1">
      <alignment horizontal="left"/>
    </xf>
    <xf numFmtId="0" fontId="31" fillId="39" borderId="15" xfId="60" applyFont="1" applyFill="1">
      <alignment horizontal="right"/>
    </xf>
    <xf numFmtId="0" fontId="32" fillId="40" borderId="16" xfId="63" applyFont="1" applyFill="1"/>
    <xf numFmtId="3" fontId="32" fillId="40" borderId="2" xfId="49" applyFont="1" applyFill="1">
      <alignment horizontal="right"/>
    </xf>
    <xf numFmtId="3" fontId="32" fillId="41" borderId="2" xfId="52" applyFont="1" applyFill="1">
      <alignment horizontal="right"/>
    </xf>
    <xf numFmtId="0" fontId="33" fillId="40" borderId="16" xfId="62" applyFont="1" applyFill="1"/>
    <xf numFmtId="164" fontId="34" fillId="40" borderId="2" xfId="47" applyFont="1" applyFill="1">
      <alignment horizontal="right"/>
    </xf>
    <xf numFmtId="164" fontId="34" fillId="41" borderId="2" xfId="48" applyFont="1" applyFill="1">
      <alignment horizontal="right"/>
    </xf>
    <xf numFmtId="164" fontId="32" fillId="40" borderId="2" xfId="50" applyFont="1" applyFill="1">
      <alignment horizontal="right"/>
    </xf>
    <xf numFmtId="164" fontId="32" fillId="41" borderId="2" xfId="53" applyFont="1" applyFill="1">
      <alignment horizontal="right"/>
    </xf>
    <xf numFmtId="0" fontId="35" fillId="40" borderId="16" xfId="61" applyFont="1" applyFill="1"/>
    <xf numFmtId="164" fontId="36" fillId="40" borderId="2" xfId="55" applyFont="1" applyFill="1">
      <alignment horizontal="right"/>
    </xf>
    <xf numFmtId="164" fontId="36" fillId="41" borderId="2" xfId="56" applyFont="1" applyFill="1">
      <alignment horizontal="right"/>
    </xf>
    <xf numFmtId="4" fontId="32" fillId="40" borderId="2" xfId="51" applyFont="1" applyFill="1">
      <alignment horizontal="right"/>
    </xf>
    <xf numFmtId="4" fontId="32" fillId="41" borderId="2" xfId="54" applyFont="1" applyFill="1">
      <alignment horizontal="right"/>
    </xf>
    <xf numFmtId="0" fontId="36" fillId="42" borderId="3" xfId="32" applyFont="1" applyFill="1"/>
    <xf numFmtId="10" fontId="0" fillId="0" borderId="0" xfId="0" applyNumberFormat="1"/>
    <xf numFmtId="164" fontId="0" fillId="0" borderId="0" xfId="0" applyNumberFormat="1"/>
  </cellXfs>
  <cellStyles count="6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 xr:uid="{00000000-0005-0000-0000-000012000000}"/>
    <cellStyle name="blp_title_header_row_left" xfId="46" xr:uid="{00000000-0005-0000-0000-000013000000}"/>
    <cellStyle name="Bueno" xfId="33" builtinId="26" customBuiltin="1"/>
    <cellStyle name="Cálculo" xfId="27" builtinId="22" customBuiltin="1"/>
    <cellStyle name="Celda de comprobación" xfId="28" builtinId="23" customBuiltin="1"/>
    <cellStyle name="Celda vinculada" xfId="39" builtinId="24" customBuiltin="1"/>
    <cellStyle name="Encabezado 1" xfId="34" builtinId="16" customBuiltin="1"/>
    <cellStyle name="Encabezado 4" xfId="37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8" builtinId="20" customBuiltin="1"/>
    <cellStyle name="fa_column_header_bottom" xfId="30" xr:uid="{00000000-0005-0000-0000-000021000000}"/>
    <cellStyle name="fa_column_header_bottom 2" xfId="60" xr:uid="{00000000-0005-0000-0000-000022000000}"/>
    <cellStyle name="fa_column_header_bottom_left 2" xfId="59" xr:uid="{00000000-0005-0000-0000-000023000000}"/>
    <cellStyle name="fa_column_header_empty" xfId="31" xr:uid="{00000000-0005-0000-0000-000024000000}"/>
    <cellStyle name="fa_column_header_top 2" xfId="58" xr:uid="{00000000-0005-0000-0000-000025000000}"/>
    <cellStyle name="fa_column_header_top_left 2" xfId="57" xr:uid="{00000000-0005-0000-0000-000026000000}"/>
    <cellStyle name="fa_data_bold_0_grouped" xfId="49" xr:uid="{00000000-0005-0000-0000-000027000000}"/>
    <cellStyle name="fa_data_bold_1_grouped" xfId="50" xr:uid="{00000000-0005-0000-0000-000028000000}"/>
    <cellStyle name="fa_data_bold_2_grouped" xfId="51" xr:uid="{00000000-0005-0000-0000-000029000000}"/>
    <cellStyle name="fa_data_current_bold_0_grouped" xfId="52" xr:uid="{00000000-0005-0000-0000-00002A000000}"/>
    <cellStyle name="fa_data_current_bold_1_grouped" xfId="53" xr:uid="{00000000-0005-0000-0000-00002B000000}"/>
    <cellStyle name="fa_data_current_bold_2_grouped" xfId="54" xr:uid="{00000000-0005-0000-0000-00002C000000}"/>
    <cellStyle name="fa_data_current_italic_1_grouped" xfId="56" xr:uid="{00000000-0005-0000-0000-00002D000000}"/>
    <cellStyle name="fa_data_current_standard_1_grouped" xfId="48" xr:uid="{00000000-0005-0000-0000-00002E000000}"/>
    <cellStyle name="fa_data_italic_1_grouped" xfId="55" xr:uid="{00000000-0005-0000-0000-00002F000000}"/>
    <cellStyle name="fa_data_standard_1_grouped" xfId="47" xr:uid="{00000000-0005-0000-0000-000030000000}"/>
    <cellStyle name="fa_footer_italic" xfId="32" xr:uid="{00000000-0005-0000-0000-000031000000}"/>
    <cellStyle name="fa_row_header_bold 2" xfId="63" xr:uid="{00000000-0005-0000-0000-000032000000}"/>
    <cellStyle name="fa_row_header_italic 2" xfId="61" xr:uid="{00000000-0005-0000-0000-000033000000}"/>
    <cellStyle name="fa_row_header_standard 2" xfId="62" xr:uid="{00000000-0005-0000-0000-000034000000}"/>
    <cellStyle name="Incorrecto" xfId="25" builtinId="27" customBuiltin="1"/>
    <cellStyle name="Neutral" xfId="40" builtinId="28" customBuiltin="1"/>
    <cellStyle name="Normal" xfId="0" builtinId="0"/>
    <cellStyle name="Notas" xfId="41" builtinId="10" customBuiltin="1"/>
    <cellStyle name="Salida" xfId="42" builtinId="21" customBuiltin="1"/>
    <cellStyle name="Texto de advertencia" xfId="45" builtinId="11" customBuiltin="1"/>
    <cellStyle name="Texto explicativo" xfId="29" builtinId="53" customBuiltin="1"/>
    <cellStyle name="Título" xfId="43" builtinId="15" customBuiltin="1"/>
    <cellStyle name="Título 2" xfId="35" builtinId="17" customBuiltin="1"/>
    <cellStyle name="Título 3" xfId="36" builtinId="18" customBuiltin="1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Razón Corriente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Financieros'!$C$3:$M$3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Financieros'!$C$4:$M$4</c:f>
              <c:numCache>
                <c:formatCode>General</c:formatCode>
                <c:ptCount val="11"/>
                <c:pt idx="0">
                  <c:v>0.64224012055346602</c:v>
                </c:pt>
                <c:pt idx="1">
                  <c:v>0.6789324562963992</c:v>
                </c:pt>
                <c:pt idx="2">
                  <c:v>0.60118726801240663</c:v>
                </c:pt>
                <c:pt idx="3">
                  <c:v>0.67024969864206352</c:v>
                </c:pt>
                <c:pt idx="4">
                  <c:v>0.58269641245138382</c:v>
                </c:pt>
                <c:pt idx="5">
                  <c:v>0.8201489744679431</c:v>
                </c:pt>
                <c:pt idx="6">
                  <c:v>0.93990634387363103</c:v>
                </c:pt>
                <c:pt idx="7">
                  <c:v>1.0158082127562744</c:v>
                </c:pt>
                <c:pt idx="8">
                  <c:v>1.2815196875031543</c:v>
                </c:pt>
                <c:pt idx="9">
                  <c:v>0.53482350769419584</c:v>
                </c:pt>
                <c:pt idx="10">
                  <c:v>0.70480737171037322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F-4581-9E21-2557A000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89760"/>
        <c:axId val="1399392672"/>
      </c:lineChart>
      <c:catAx>
        <c:axId val="13993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9392672"/>
        <c:crosses val="autoZero"/>
        <c:auto val="1"/>
        <c:lblAlgn val="ctr"/>
        <c:lblOffset val="100"/>
        <c:noMultiLvlLbl val="0"/>
      </c:catAx>
      <c:valAx>
        <c:axId val="13993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93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Activo / Pasivo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Financieros'!$C$38:$M$38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Financieros'!$C$39:$M$39</c:f>
              <c:numCache>
                <c:formatCode>General</c:formatCode>
                <c:ptCount val="11"/>
                <c:pt idx="0">
                  <c:v>2.033620585163237</c:v>
                </c:pt>
                <c:pt idx="1">
                  <c:v>1.9623178922755247</c:v>
                </c:pt>
                <c:pt idx="2">
                  <c:v>1.964464430689626</c:v>
                </c:pt>
                <c:pt idx="3">
                  <c:v>1.8967516494439496</c:v>
                </c:pt>
                <c:pt idx="4">
                  <c:v>1.7776106692586731</c:v>
                </c:pt>
                <c:pt idx="5">
                  <c:v>1.5932508317302805</c:v>
                </c:pt>
                <c:pt idx="6">
                  <c:v>1.7157770061832642</c:v>
                </c:pt>
                <c:pt idx="7">
                  <c:v>1.5862015933823668</c:v>
                </c:pt>
                <c:pt idx="8">
                  <c:v>1.8928967757292809</c:v>
                </c:pt>
                <c:pt idx="9">
                  <c:v>1.635195205257767</c:v>
                </c:pt>
                <c:pt idx="10">
                  <c:v>1.6829934910962649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E-4BC7-B692-D1597300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244432"/>
        <c:axId val="1458240688"/>
      </c:lineChart>
      <c:catAx>
        <c:axId val="14582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8240688"/>
        <c:crosses val="autoZero"/>
        <c:auto val="1"/>
        <c:lblAlgn val="ctr"/>
        <c:lblOffset val="100"/>
        <c:noMultiLvlLbl val="0"/>
      </c:catAx>
      <c:valAx>
        <c:axId val="1458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82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Pasivo a Patrimonio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Financieros'!$C$41:$M$41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Financieros'!$C$42:$M$42</c:f>
              <c:numCache>
                <c:formatCode>General</c:formatCode>
                <c:ptCount val="11"/>
                <c:pt idx="0">
                  <c:v>0.96747299188325719</c:v>
                </c:pt>
                <c:pt idx="1">
                  <c:v>1.0391576505299833</c:v>
                </c:pt>
                <c:pt idx="2">
                  <c:v>1.0368448728430191</c:v>
                </c:pt>
                <c:pt idx="3">
                  <c:v>1.1151359471934863</c:v>
                </c:pt>
                <c:pt idx="4">
                  <c:v>1.2859905856916027</c:v>
                </c:pt>
                <c:pt idx="5">
                  <c:v>1.6856276409817939</c:v>
                </c:pt>
                <c:pt idx="6">
                  <c:v>1.3970831576894278</c:v>
                </c:pt>
                <c:pt idx="7">
                  <c:v>1.7058977854871189</c:v>
                </c:pt>
                <c:pt idx="8">
                  <c:v>1.1199502867319031</c:v>
                </c:pt>
                <c:pt idx="9">
                  <c:v>1.5743191883732697</c:v>
                </c:pt>
                <c:pt idx="10">
                  <c:v>1.4641427964341382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E-46D8-938B-80BCE842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85712"/>
        <c:axId val="1393346528"/>
      </c:lineChart>
      <c:catAx>
        <c:axId val="14339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3346528"/>
        <c:crosses val="autoZero"/>
        <c:auto val="1"/>
        <c:lblAlgn val="ctr"/>
        <c:lblOffset val="100"/>
        <c:noMultiLvlLbl val="0"/>
      </c:catAx>
      <c:valAx>
        <c:axId val="13933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339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Financieros'!$C$48:$M$48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Financieros'!$C$49:$M$49</c:f>
              <c:numCache>
                <c:formatCode>0.00%</c:formatCode>
                <c:ptCount val="11"/>
                <c:pt idx="0">
                  <c:v>0.4998097901407329</c:v>
                </c:pt>
                <c:pt idx="1">
                  <c:v>0.51773175073336497</c:v>
                </c:pt>
                <c:pt idx="2">
                  <c:v>0.50802942336807899</c:v>
                </c:pt>
                <c:pt idx="3">
                  <c:v>0.61692029464955223</c:v>
                </c:pt>
                <c:pt idx="4">
                  <c:v>0.4256663776308825</c:v>
                </c:pt>
                <c:pt idx="5">
                  <c:v>0.71739295332263819</c:v>
                </c:pt>
                <c:pt idx="6">
                  <c:v>0.82726706472294398</c:v>
                </c:pt>
                <c:pt idx="7">
                  <c:v>0.93566669597208629</c:v>
                </c:pt>
                <c:pt idx="8">
                  <c:v>0.4165092631036531</c:v>
                </c:pt>
                <c:pt idx="9">
                  <c:v>0.51217452084817006</c:v>
                </c:pt>
                <c:pt idx="10">
                  <c:v>0.36665999088149936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A6B-99D9-428939A9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498640"/>
        <c:axId val="1539506128"/>
      </c:lineChart>
      <c:catAx>
        <c:axId val="1539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9506128"/>
        <c:crosses val="autoZero"/>
        <c:auto val="1"/>
        <c:lblAlgn val="ctr"/>
        <c:lblOffset val="100"/>
        <c:noMultiLvlLbl val="0"/>
      </c:catAx>
      <c:valAx>
        <c:axId val="15395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94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Financieros'!$C$51:$M$51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Financieros'!$C$52:$M$52</c:f>
              <c:numCache>
                <c:formatCode>0.00%</c:formatCode>
                <c:ptCount val="11"/>
                <c:pt idx="0">
                  <c:v>0.25403641737532417</c:v>
                </c:pt>
                <c:pt idx="1">
                  <c:v>0.25389491126338604</c:v>
                </c:pt>
                <c:pt idx="2">
                  <c:v>0.249419791434079</c:v>
                </c:pt>
                <c:pt idx="3">
                  <c:v>0.29166933476220586</c:v>
                </c:pt>
                <c:pt idx="4">
                  <c:v>0.18620653133709278</c:v>
                </c:pt>
                <c:pt idx="5">
                  <c:v>0.26712301525924814</c:v>
                </c:pt>
                <c:pt idx="6">
                  <c:v>0.34511404498805742</c:v>
                </c:pt>
                <c:pt idx="7">
                  <c:v>0.34578789375950009</c:v>
                </c:pt>
                <c:pt idx="8">
                  <c:v>0.19647124072222477</c:v>
                </c:pt>
                <c:pt idx="9">
                  <c:v>0.19895532891234699</c:v>
                </c:pt>
                <c:pt idx="10">
                  <c:v>0.14879819116493295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1-40F9-B9A1-00182E39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245264"/>
        <c:axId val="1458246096"/>
      </c:lineChart>
      <c:catAx>
        <c:axId val="14582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8246096"/>
        <c:crosses val="autoZero"/>
        <c:auto val="1"/>
        <c:lblAlgn val="ctr"/>
        <c:lblOffset val="100"/>
        <c:noMultiLvlLbl val="0"/>
      </c:catAx>
      <c:valAx>
        <c:axId val="14582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82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Ciclo Operativo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Financieros'!$C$58:$M$58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Financieros'!$C$59:$M$59</c:f>
              <c:numCache>
                <c:formatCode>General</c:formatCode>
                <c:ptCount val="11"/>
                <c:pt idx="0">
                  <c:v>111.68790829319282</c:v>
                </c:pt>
                <c:pt idx="1">
                  <c:v>115.36161689679435</c:v>
                </c:pt>
                <c:pt idx="2">
                  <c:v>95.654844364634002</c:v>
                </c:pt>
                <c:pt idx="3">
                  <c:v>86.375712574964368</c:v>
                </c:pt>
                <c:pt idx="4">
                  <c:v>78.627938705383286</c:v>
                </c:pt>
                <c:pt idx="5">
                  <c:v>88.874085279914638</c:v>
                </c:pt>
                <c:pt idx="6">
                  <c:v>87.058310454051181</c:v>
                </c:pt>
                <c:pt idx="7">
                  <c:v>75.377454334097735</c:v>
                </c:pt>
                <c:pt idx="8">
                  <c:v>91.390067882891316</c:v>
                </c:pt>
                <c:pt idx="9">
                  <c:v>98.198934089209075</c:v>
                </c:pt>
                <c:pt idx="10">
                  <c:v>97.608883003810092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9-4854-B666-C5098783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94336"/>
        <c:axId val="1399399744"/>
      </c:lineChart>
      <c:catAx>
        <c:axId val="13993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9399744"/>
        <c:crosses val="autoZero"/>
        <c:auto val="1"/>
        <c:lblAlgn val="ctr"/>
        <c:lblOffset val="100"/>
        <c:noMultiLvlLbl val="0"/>
      </c:catAx>
      <c:valAx>
        <c:axId val="13993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93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Ciclo Efectivo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Financieros'!$C$61:$M$61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Financieros'!$C$62:$M$62</c:f>
              <c:numCache>
                <c:formatCode>General</c:formatCode>
                <c:ptCount val="11"/>
                <c:pt idx="0">
                  <c:v>-27.298349661206473</c:v>
                </c:pt>
                <c:pt idx="1">
                  <c:v>-22.86817661074636</c:v>
                </c:pt>
                <c:pt idx="2">
                  <c:v>-61.411229855400123</c:v>
                </c:pt>
                <c:pt idx="3">
                  <c:v>-58.052917922042965</c:v>
                </c:pt>
                <c:pt idx="4">
                  <c:v>-74.708540411123209</c:v>
                </c:pt>
                <c:pt idx="5">
                  <c:v>-157.95364360046636</c:v>
                </c:pt>
                <c:pt idx="6">
                  <c:v>-229.47440940770394</c:v>
                </c:pt>
                <c:pt idx="7">
                  <c:v>-232.71433936553049</c:v>
                </c:pt>
                <c:pt idx="8">
                  <c:v>-277.13091628834457</c:v>
                </c:pt>
                <c:pt idx="9">
                  <c:v>-151.91455943076534</c:v>
                </c:pt>
                <c:pt idx="10">
                  <c:v>-106.6051582730459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6-48B1-A9A8-D4743DC3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84704"/>
        <c:axId val="1502076384"/>
      </c:lineChart>
      <c:catAx>
        <c:axId val="15020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2076384"/>
        <c:crosses val="autoZero"/>
        <c:auto val="1"/>
        <c:lblAlgn val="ctr"/>
        <c:lblOffset val="100"/>
        <c:noMultiLvlLbl val="0"/>
      </c:catAx>
      <c:valAx>
        <c:axId val="15020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20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Número</a:t>
            </a:r>
            <a:r>
              <a:rPr lang="es-PE" baseline="0"/>
              <a:t> de Ciclos de Efectivo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Financieros'!$C$64:$M$64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Financieros'!$C$65:$M$65</c:f>
              <c:numCache>
                <c:formatCode>General</c:formatCode>
                <c:ptCount val="11"/>
                <c:pt idx="0">
                  <c:v>-13.370771659456739</c:v>
                </c:pt>
                <c:pt idx="1">
                  <c:v>-15.961045177011483</c:v>
                </c:pt>
                <c:pt idx="2">
                  <c:v>-5.9435383538065416</c:v>
                </c:pt>
                <c:pt idx="3">
                  <c:v>-6.2873669931655201</c:v>
                </c:pt>
                <c:pt idx="4">
                  <c:v>-4.8856529386251513</c:v>
                </c:pt>
                <c:pt idx="5">
                  <c:v>-2.3108045606294727</c:v>
                </c:pt>
                <c:pt idx="6">
                  <c:v>-1.5905913035884958</c:v>
                </c:pt>
                <c:pt idx="7">
                  <c:v>-1.5684465383402308</c:v>
                </c:pt>
                <c:pt idx="8">
                  <c:v>-1.3170670558467423</c:v>
                </c:pt>
                <c:pt idx="9">
                  <c:v>-2.4026663498724612</c:v>
                </c:pt>
                <c:pt idx="10">
                  <c:v>-3.4238493325541715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A-422A-B3D5-94392746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39616"/>
        <c:axId val="1291252512"/>
      </c:lineChart>
      <c:catAx>
        <c:axId val="12912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1252512"/>
        <c:crosses val="autoZero"/>
        <c:auto val="1"/>
        <c:lblAlgn val="ctr"/>
        <c:lblOffset val="100"/>
        <c:noMultiLvlLbl val="0"/>
      </c:catAx>
      <c:valAx>
        <c:axId val="12912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12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Requerimiento por ciclo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Financieros'!$C$67:$M$67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Financieros'!$C$68:$M$68</c:f>
              <c:numCache>
                <c:formatCode>General</c:formatCode>
                <c:ptCount val="11"/>
                <c:pt idx="0">
                  <c:v>-69.189499571305063</c:v>
                </c:pt>
                <c:pt idx="1">
                  <c:v>-59.751162246792624</c:v>
                </c:pt>
                <c:pt idx="2">
                  <c:v>-171.45527450787768</c:v>
                </c:pt>
                <c:pt idx="3">
                  <c:v>-173.86658058743632</c:v>
                </c:pt>
                <c:pt idx="4">
                  <c:v>-228.59564812114641</c:v>
                </c:pt>
                <c:pt idx="5">
                  <c:v>-501.41064274357143</c:v>
                </c:pt>
                <c:pt idx="6">
                  <c:v>-735.27310086599596</c:v>
                </c:pt>
                <c:pt idx="7">
                  <c:v>-954.52281184176502</c:v>
                </c:pt>
                <c:pt idx="8">
                  <c:v>-998.96660094814433</c:v>
                </c:pt>
                <c:pt idx="9">
                  <c:v>-760.21208691625316</c:v>
                </c:pt>
                <c:pt idx="10">
                  <c:v>-660.50248721457706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E-40B8-B959-57342673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43792"/>
        <c:axId val="584118832"/>
      </c:lineChart>
      <c:catAx>
        <c:axId val="5841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4118832"/>
        <c:crosses val="autoZero"/>
        <c:auto val="1"/>
        <c:lblAlgn val="ctr"/>
        <c:lblOffset val="100"/>
        <c:noMultiLvlLbl val="0"/>
      </c:catAx>
      <c:valAx>
        <c:axId val="5841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41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Capital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Financieros'!$C$70:$M$70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Financieros'!$C$71:$M$71</c:f>
              <c:numCache>
                <c:formatCode>General</c:formatCode>
                <c:ptCount val="11"/>
                <c:pt idx="0">
                  <c:v>1782.242</c:v>
                </c:pt>
                <c:pt idx="1">
                  <c:v>1820.7169999999999</c:v>
                </c:pt>
                <c:pt idx="2">
                  <c:v>1857.979</c:v>
                </c:pt>
                <c:pt idx="3">
                  <c:v>1927.0349999999999</c:v>
                </c:pt>
                <c:pt idx="4">
                  <c:v>1776.02</c:v>
                </c:pt>
                <c:pt idx="5">
                  <c:v>1937.9629999999997</c:v>
                </c:pt>
                <c:pt idx="6">
                  <c:v>2225.1459999999997</c:v>
                </c:pt>
                <c:pt idx="7">
                  <c:v>2149.7729999999997</c:v>
                </c:pt>
                <c:pt idx="8">
                  <c:v>2907.0709999999995</c:v>
                </c:pt>
                <c:pt idx="9">
                  <c:v>3336.3119999999999</c:v>
                </c:pt>
                <c:pt idx="10">
                  <c:v>5038.1090000000004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3-4DA3-8F9F-7404C979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015584"/>
        <c:axId val="1295010592"/>
      </c:lineChart>
      <c:catAx>
        <c:axId val="12950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010592"/>
        <c:crosses val="autoZero"/>
        <c:auto val="1"/>
        <c:lblAlgn val="ctr"/>
        <c:lblOffset val="100"/>
        <c:noMultiLvlLbl val="0"/>
      </c:catAx>
      <c:valAx>
        <c:axId val="12950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0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Necesidades de Financiamiento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Financieros'!$C$73:$M$73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Financieros'!$C$74:$M$74</c:f>
              <c:numCache>
                <c:formatCode>General</c:formatCode>
                <c:ptCount val="11"/>
                <c:pt idx="0">
                  <c:v>-1851.431499571305</c:v>
                </c:pt>
                <c:pt idx="1">
                  <c:v>-1880.4681622467924</c:v>
                </c:pt>
                <c:pt idx="2">
                  <c:v>-2029.4342745078777</c:v>
                </c:pt>
                <c:pt idx="3">
                  <c:v>-2100.901580587436</c:v>
                </c:pt>
                <c:pt idx="4">
                  <c:v>-2004.6156481211465</c:v>
                </c:pt>
                <c:pt idx="5">
                  <c:v>-2439.3736427435711</c:v>
                </c:pt>
                <c:pt idx="6">
                  <c:v>-2960.4191008659955</c:v>
                </c:pt>
                <c:pt idx="7">
                  <c:v>-3104.2958118417646</c:v>
                </c:pt>
                <c:pt idx="8">
                  <c:v>-3906.0376009481438</c:v>
                </c:pt>
                <c:pt idx="9">
                  <c:v>-4096.5240869162535</c:v>
                </c:pt>
                <c:pt idx="10">
                  <c:v>-5698.6114872145772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6-4868-AD57-8431CD87F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528064"/>
        <c:axId val="1412517664"/>
      </c:lineChart>
      <c:catAx>
        <c:axId val="14125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2517664"/>
        <c:crosses val="autoZero"/>
        <c:auto val="1"/>
        <c:lblAlgn val="ctr"/>
        <c:lblOffset val="100"/>
        <c:noMultiLvlLbl val="0"/>
      </c:catAx>
      <c:valAx>
        <c:axId val="14125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25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Prueba Ácida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Financieros'!$C$6:$M$6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Financieros'!$C$7:$M$7</c:f>
              <c:numCache>
                <c:formatCode>General</c:formatCode>
                <c:ptCount val="11"/>
                <c:pt idx="0">
                  <c:v>0.45563545987035919</c:v>
                </c:pt>
                <c:pt idx="1">
                  <c:v>0.48519175781978802</c:v>
                </c:pt>
                <c:pt idx="2">
                  <c:v>0.43404179590176439</c:v>
                </c:pt>
                <c:pt idx="3">
                  <c:v>0.53287820511429917</c:v>
                </c:pt>
                <c:pt idx="4">
                  <c:v>0.47880176944860814</c:v>
                </c:pt>
                <c:pt idx="5">
                  <c:v>0.74257738448350641</c:v>
                </c:pt>
                <c:pt idx="6">
                  <c:v>0.85126535201356834</c:v>
                </c:pt>
                <c:pt idx="7">
                  <c:v>0.92782383003040292</c:v>
                </c:pt>
                <c:pt idx="8">
                  <c:v>1.1716852257463726</c:v>
                </c:pt>
                <c:pt idx="9">
                  <c:v>0.42188015177385124</c:v>
                </c:pt>
                <c:pt idx="10">
                  <c:v>0.61102118646258186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1-4F73-9B64-C625740D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74720"/>
        <c:axId val="1502080128"/>
      </c:lineChart>
      <c:catAx>
        <c:axId val="15020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2080128"/>
        <c:crosses val="autoZero"/>
        <c:auto val="1"/>
        <c:lblAlgn val="ctr"/>
        <c:lblOffset val="100"/>
        <c:noMultiLvlLbl val="0"/>
      </c:catAx>
      <c:valAx>
        <c:axId val="1502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207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Financieros'!$C$76:$M$76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Financieros'!$C$77:$M$77</c:f>
              <c:numCache>
                <c:formatCode>General</c:formatCode>
                <c:ptCount val="11"/>
                <c:pt idx="0">
                  <c:v>1542.222</c:v>
                </c:pt>
                <c:pt idx="1">
                  <c:v>1664.7460000000001</c:v>
                </c:pt>
                <c:pt idx="2">
                  <c:v>1580.163</c:v>
                </c:pt>
                <c:pt idx="3">
                  <c:v>2006.069</c:v>
                </c:pt>
                <c:pt idx="4">
                  <c:v>1441.28</c:v>
                </c:pt>
                <c:pt idx="5">
                  <c:v>2315.6889999999999</c:v>
                </c:pt>
                <c:pt idx="6">
                  <c:v>2908.5639999999999</c:v>
                </c:pt>
                <c:pt idx="7">
                  <c:v>3133.0360000000001</c:v>
                </c:pt>
                <c:pt idx="8">
                  <c:v>2090.8359999999998</c:v>
                </c:pt>
                <c:pt idx="9">
                  <c:v>2821.384</c:v>
                </c:pt>
                <c:pt idx="10">
                  <c:v>3017.6089999999999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1-45B9-AA3E-8B1C0712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661840"/>
        <c:axId val="1890658096"/>
      </c:lineChart>
      <c:catAx>
        <c:axId val="18906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658096"/>
        <c:crosses val="autoZero"/>
        <c:auto val="1"/>
        <c:lblAlgn val="ctr"/>
        <c:lblOffset val="100"/>
        <c:noMultiLvlLbl val="0"/>
      </c:catAx>
      <c:valAx>
        <c:axId val="18906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6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Margen</a:t>
            </a:r>
            <a:r>
              <a:rPr lang="es-PE" baseline="0"/>
              <a:t> EBITDA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Financieros'!$C$79:$M$79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Financieros'!$C$80:$M$80</c:f>
              <c:numCache>
                <c:formatCode>0.00%</c:formatCode>
                <c:ptCount val="11"/>
                <c:pt idx="0">
                  <c:v>0.4023997524371426</c:v>
                </c:pt>
                <c:pt idx="1">
                  <c:v>0.41579835223818568</c:v>
                </c:pt>
                <c:pt idx="2">
                  <c:v>0.37861773257729414</c:v>
                </c:pt>
                <c:pt idx="3">
                  <c:v>0.4473845075137271</c:v>
                </c:pt>
                <c:pt idx="4">
                  <c:v>0.31101421647951533</c:v>
                </c:pt>
                <c:pt idx="5">
                  <c:v>0.46110809439011358</c:v>
                </c:pt>
                <c:pt idx="6">
                  <c:v>0.54430041952409525</c:v>
                </c:pt>
                <c:pt idx="7">
                  <c:v>0.54873241291665886</c:v>
                </c:pt>
                <c:pt idx="8">
                  <c:v>0.484579274093834</c:v>
                </c:pt>
                <c:pt idx="9">
                  <c:v>0.47937938249183198</c:v>
                </c:pt>
                <c:pt idx="10">
                  <c:v>0.44751004321597054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1-4E4A-AD5D-B5B0F54A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508448"/>
        <c:axId val="1655498048"/>
      </c:lineChart>
      <c:catAx>
        <c:axId val="16555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498048"/>
        <c:crosses val="autoZero"/>
        <c:auto val="1"/>
        <c:lblAlgn val="ctr"/>
        <c:lblOffset val="100"/>
        <c:noMultiLvlLbl val="0"/>
      </c:catAx>
      <c:valAx>
        <c:axId val="16554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555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Razón de Caja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Financieros'!$C$9:$M$9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Financieros'!$C$10:$M$10</c:f>
              <c:numCache>
                <c:formatCode>General</c:formatCode>
                <c:ptCount val="11"/>
                <c:pt idx="0">
                  <c:v>0.11917712377992994</c:v>
                </c:pt>
                <c:pt idx="1">
                  <c:v>0.12846277004247786</c:v>
                </c:pt>
                <c:pt idx="2">
                  <c:v>0.12114709920170844</c:v>
                </c:pt>
                <c:pt idx="3">
                  <c:v>0.25868116944957259</c:v>
                </c:pt>
                <c:pt idx="4">
                  <c:v>0.32460045389225262</c:v>
                </c:pt>
                <c:pt idx="5">
                  <c:v>0.48487084576479411</c:v>
                </c:pt>
                <c:pt idx="6">
                  <c:v>0.27076907779883241</c:v>
                </c:pt>
                <c:pt idx="7">
                  <c:v>0.1921256636229407</c:v>
                </c:pt>
                <c:pt idx="8">
                  <c:v>0.19896701683868723</c:v>
                </c:pt>
                <c:pt idx="9">
                  <c:v>0.15109455585374804</c:v>
                </c:pt>
                <c:pt idx="10">
                  <c:v>0.10833330102507638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E-468B-A6A6-A1851369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551056"/>
        <c:axId val="1539552720"/>
      </c:lineChart>
      <c:catAx>
        <c:axId val="15395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9552720"/>
        <c:crosses val="autoZero"/>
        <c:auto val="1"/>
        <c:lblAlgn val="ctr"/>
        <c:lblOffset val="100"/>
        <c:noMultiLvlLbl val="0"/>
      </c:catAx>
      <c:valAx>
        <c:axId val="15395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95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Rotación de CxC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Financieros'!$C$16:$M$16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Financieros'!$C$17:$M$17</c:f>
              <c:numCache>
                <c:formatCode>General</c:formatCode>
                <c:ptCount val="11"/>
                <c:pt idx="0">
                  <c:v>12.925051092330417</c:v>
                </c:pt>
                <c:pt idx="1">
                  <c:v>12.201335409689186</c:v>
                </c:pt>
                <c:pt idx="2">
                  <c:v>14.594205685911108</c:v>
                </c:pt>
                <c:pt idx="3">
                  <c:v>15.907397093099574</c:v>
                </c:pt>
                <c:pt idx="4">
                  <c:v>19.990548538496046</c:v>
                </c:pt>
                <c:pt idx="5">
                  <c:v>16.989837240222066</c:v>
                </c:pt>
                <c:pt idx="6">
                  <c:v>24.79743657566603</c:v>
                </c:pt>
                <c:pt idx="7">
                  <c:v>28.763522601901247</c:v>
                </c:pt>
                <c:pt idx="8">
                  <c:v>36.929611338873812</c:v>
                </c:pt>
                <c:pt idx="9">
                  <c:v>43.155103387593492</c:v>
                </c:pt>
                <c:pt idx="10">
                  <c:v>93.477722635022744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E96-B9C2-B18F592A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90592"/>
        <c:axId val="1399377696"/>
      </c:lineChart>
      <c:catAx>
        <c:axId val="13993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9377696"/>
        <c:crosses val="autoZero"/>
        <c:auto val="1"/>
        <c:lblAlgn val="ctr"/>
        <c:lblOffset val="100"/>
        <c:noMultiLvlLbl val="0"/>
      </c:catAx>
      <c:valAx>
        <c:axId val="13993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93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Días</a:t>
            </a:r>
            <a:r>
              <a:rPr lang="es-PE" baseline="0"/>
              <a:t> de Cobranza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Financieros'!$C$19:$M$19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Financieros'!$C$20:$M$20</c:f>
              <c:numCache>
                <c:formatCode>General</c:formatCode>
                <c:ptCount val="11"/>
                <c:pt idx="0">
                  <c:v>28.239733629879961</c:v>
                </c:pt>
                <c:pt idx="1">
                  <c:v>29.914758323105382</c:v>
                </c:pt>
                <c:pt idx="2">
                  <c:v>25.009925709924875</c:v>
                </c:pt>
                <c:pt idx="3">
                  <c:v>22.945300093019764</c:v>
                </c:pt>
                <c:pt idx="4">
                  <c:v>18.258628536236262</c:v>
                </c:pt>
                <c:pt idx="5">
                  <c:v>21.483431232401216</c:v>
                </c:pt>
                <c:pt idx="6">
                  <c:v>14.719263375722397</c:v>
                </c:pt>
                <c:pt idx="7">
                  <c:v>12.689683563857848</c:v>
                </c:pt>
                <c:pt idx="8">
                  <c:v>9.883667516852098</c:v>
                </c:pt>
                <c:pt idx="9">
                  <c:v>8.4578641075607432</c:v>
                </c:pt>
                <c:pt idx="10">
                  <c:v>3.9046736453466786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8-412C-83DA-BC9EB242A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76800"/>
        <c:axId val="1502079296"/>
      </c:lineChart>
      <c:catAx>
        <c:axId val="15020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2079296"/>
        <c:crosses val="autoZero"/>
        <c:auto val="1"/>
        <c:lblAlgn val="ctr"/>
        <c:lblOffset val="100"/>
        <c:noMultiLvlLbl val="0"/>
      </c:catAx>
      <c:valAx>
        <c:axId val="15020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20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Rotación de CxP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Financieros'!$C$22:$M$22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Financieros'!$C$23:$M$23</c:f>
              <c:numCache>
                <c:formatCode>General</c:formatCode>
                <c:ptCount val="11"/>
                <c:pt idx="0">
                  <c:v>2.6261589121980298</c:v>
                </c:pt>
                <c:pt idx="1">
                  <c:v>2.6405306029780662</c:v>
                </c:pt>
                <c:pt idx="2">
                  <c:v>2.3238627552928515</c:v>
                </c:pt>
                <c:pt idx="3">
                  <c:v>2.5271997577209118</c:v>
                </c:pt>
                <c:pt idx="4">
                  <c:v>2.3803859466648478</c:v>
                </c:pt>
                <c:pt idx="5">
                  <c:v>1.4787641633930373</c:v>
                </c:pt>
                <c:pt idx="6">
                  <c:v>1.1531193367921422</c:v>
                </c:pt>
                <c:pt idx="7">
                  <c:v>1.1847118536232548</c:v>
                </c:pt>
                <c:pt idx="8">
                  <c:v>0.99044563451616152</c:v>
                </c:pt>
                <c:pt idx="9">
                  <c:v>1.4593374986018122</c:v>
                </c:pt>
                <c:pt idx="10">
                  <c:v>1.7873403695349435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12F-9923-F2994AB1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57056"/>
        <c:axId val="1396363296"/>
      </c:lineChart>
      <c:catAx>
        <c:axId val="13963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6363296"/>
        <c:crosses val="autoZero"/>
        <c:auto val="1"/>
        <c:lblAlgn val="ctr"/>
        <c:lblOffset val="100"/>
        <c:noMultiLvlLbl val="0"/>
      </c:catAx>
      <c:valAx>
        <c:axId val="13963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63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Días</a:t>
            </a:r>
            <a:r>
              <a:rPr lang="es-PE" baseline="0"/>
              <a:t> de Pago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Financieros'!$C$25:$M$25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Financieros'!$C$26:$M$26</c:f>
              <c:numCache>
                <c:formatCode>General</c:formatCode>
                <c:ptCount val="11"/>
                <c:pt idx="0">
                  <c:v>138.98625795439929</c:v>
                </c:pt>
                <c:pt idx="1">
                  <c:v>138.22979350754071</c:v>
                </c:pt>
                <c:pt idx="2">
                  <c:v>157.06607422003412</c:v>
                </c:pt>
                <c:pt idx="3">
                  <c:v>144.42863049700733</c:v>
                </c:pt>
                <c:pt idx="4">
                  <c:v>153.3364791165065</c:v>
                </c:pt>
                <c:pt idx="5">
                  <c:v>246.82772888038099</c:v>
                </c:pt>
                <c:pt idx="6">
                  <c:v>316.53271986175514</c:v>
                </c:pt>
                <c:pt idx="7">
                  <c:v>308.09179369962823</c:v>
                </c:pt>
                <c:pt idx="8">
                  <c:v>368.52098417123585</c:v>
                </c:pt>
                <c:pt idx="9">
                  <c:v>250.11349351997441</c:v>
                </c:pt>
                <c:pt idx="10">
                  <c:v>204.21404127685599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9-4F5A-A03B-D20AA3C5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347856"/>
        <c:axId val="1405356176"/>
      </c:lineChart>
      <c:catAx>
        <c:axId val="14053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5356176"/>
        <c:crosses val="autoZero"/>
        <c:auto val="1"/>
        <c:lblAlgn val="ctr"/>
        <c:lblOffset val="100"/>
        <c:noMultiLvlLbl val="0"/>
      </c:catAx>
      <c:valAx>
        <c:axId val="14053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53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Rotación</a:t>
            </a:r>
            <a:r>
              <a:rPr lang="es-PE" baseline="0"/>
              <a:t> de Inventarios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Financieros'!$C$28:$M$28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Financieros'!$C$29:$M$29</c:f>
              <c:numCache>
                <c:formatCode>General</c:formatCode>
                <c:ptCount val="11"/>
                <c:pt idx="0">
                  <c:v>4.3739722465189947</c:v>
                </c:pt>
                <c:pt idx="1">
                  <c:v>4.2716608438591779</c:v>
                </c:pt>
                <c:pt idx="2">
                  <c:v>5.1666844119958428</c:v>
                </c:pt>
                <c:pt idx="3">
                  <c:v>5.7543374813130352</c:v>
                </c:pt>
                <c:pt idx="4">
                  <c:v>6.0461184495452578</c:v>
                </c:pt>
                <c:pt idx="5">
                  <c:v>5.4161812963361164</c:v>
                </c:pt>
                <c:pt idx="6">
                  <c:v>5.0456843812827348</c:v>
                </c:pt>
                <c:pt idx="7">
                  <c:v>5.8225072532532689</c:v>
                </c:pt>
                <c:pt idx="8">
                  <c:v>4.4781759268083485</c:v>
                </c:pt>
                <c:pt idx="9">
                  <c:v>4.0672570549319387</c:v>
                </c:pt>
                <c:pt idx="10">
                  <c:v>3.8952358970737424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B-4CBD-80D9-3D643D5F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347776"/>
        <c:axId val="1393351520"/>
      </c:lineChart>
      <c:catAx>
        <c:axId val="13933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3351520"/>
        <c:crosses val="autoZero"/>
        <c:auto val="1"/>
        <c:lblAlgn val="ctr"/>
        <c:lblOffset val="100"/>
        <c:noMultiLvlLbl val="0"/>
      </c:catAx>
      <c:valAx>
        <c:axId val="13933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33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Días de Inmovilización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Financieros'!$C$31:$M$31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'Ratios Financieros'!$C$32:$M$32</c:f>
              <c:numCache>
                <c:formatCode>General</c:formatCode>
                <c:ptCount val="11"/>
                <c:pt idx="0">
                  <c:v>83.448174663312855</c:v>
                </c:pt>
                <c:pt idx="1">
                  <c:v>85.446858573688957</c:v>
                </c:pt>
                <c:pt idx="2">
                  <c:v>70.64491865470913</c:v>
                </c:pt>
                <c:pt idx="3">
                  <c:v>63.4304124819446</c:v>
                </c:pt>
                <c:pt idx="4">
                  <c:v>60.369310169147028</c:v>
                </c:pt>
                <c:pt idx="5">
                  <c:v>67.390654047513422</c:v>
                </c:pt>
                <c:pt idx="6">
                  <c:v>72.33904707832879</c:v>
                </c:pt>
                <c:pt idx="7">
                  <c:v>62.687770770239887</c:v>
                </c:pt>
                <c:pt idx="8">
                  <c:v>81.506400366039216</c:v>
                </c:pt>
                <c:pt idx="9">
                  <c:v>89.741069981648337</c:v>
                </c:pt>
                <c:pt idx="10">
                  <c:v>93.704209358463416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FF2-89BD-07E6926B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56800"/>
        <c:axId val="1350462208"/>
      </c:lineChart>
      <c:catAx>
        <c:axId val="13504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0462208"/>
        <c:crosses val="autoZero"/>
        <c:auto val="1"/>
        <c:lblAlgn val="ctr"/>
        <c:lblOffset val="100"/>
        <c:noMultiLvlLbl val="0"/>
      </c:catAx>
      <c:valAx>
        <c:axId val="1350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045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2</xdr:row>
      <xdr:rowOff>167640</xdr:rowOff>
    </xdr:from>
    <xdr:to>
      <xdr:col>7</xdr:col>
      <xdr:colOff>22860</xdr:colOff>
      <xdr:row>17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C60362-7EB4-4ADD-8791-A4C327256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2</xdr:row>
      <xdr:rowOff>175260</xdr:rowOff>
    </xdr:from>
    <xdr:to>
      <xdr:col>13</xdr:col>
      <xdr:colOff>114300</xdr:colOff>
      <xdr:row>17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F778AD-691D-4995-8EEE-E3BBEA944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441960</xdr:colOff>
      <xdr:row>3</xdr:row>
      <xdr:rowOff>7620</xdr:rowOff>
    </xdr:from>
    <xdr:to>
      <xdr:col>19</xdr:col>
      <xdr:colOff>259080</xdr:colOff>
      <xdr:row>18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E76D03-AA0E-475F-9C58-5300C6C9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220980</xdr:colOff>
      <xdr:row>21</xdr:row>
      <xdr:rowOff>60960</xdr:rowOff>
    </xdr:from>
    <xdr:to>
      <xdr:col>7</xdr:col>
      <xdr:colOff>38100</xdr:colOff>
      <xdr:row>36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4F136E-DE10-4AA2-9FAD-7D24D34B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259080</xdr:colOff>
      <xdr:row>21</xdr:row>
      <xdr:rowOff>22860</xdr:rowOff>
    </xdr:from>
    <xdr:to>
      <xdr:col>13</xdr:col>
      <xdr:colOff>76200</xdr:colOff>
      <xdr:row>36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1A25E2-1447-4183-A9DC-1931781A4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419100</xdr:colOff>
      <xdr:row>20</xdr:row>
      <xdr:rowOff>167640</xdr:rowOff>
    </xdr:from>
    <xdr:to>
      <xdr:col>19</xdr:col>
      <xdr:colOff>236220</xdr:colOff>
      <xdr:row>35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BA06AD-AFED-466A-9D09-674A26704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164123</xdr:colOff>
      <xdr:row>38</xdr:row>
      <xdr:rowOff>87337</xdr:rowOff>
    </xdr:from>
    <xdr:to>
      <xdr:col>6</xdr:col>
      <xdr:colOff>772551</xdr:colOff>
      <xdr:row>53</xdr:row>
      <xdr:rowOff>87337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B19993-EC94-4DC0-B7B7-E07AE68B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285750</xdr:colOff>
      <xdr:row>38</xdr:row>
      <xdr:rowOff>13188</xdr:rowOff>
    </xdr:from>
    <xdr:to>
      <xdr:col>13</xdr:col>
      <xdr:colOff>109904</xdr:colOff>
      <xdr:row>53</xdr:row>
      <xdr:rowOff>118696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0A0EFA-407B-4BA1-87D5-A0709C18D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388328</xdr:colOff>
      <xdr:row>37</xdr:row>
      <xdr:rowOff>159727</xdr:rowOff>
    </xdr:from>
    <xdr:to>
      <xdr:col>19</xdr:col>
      <xdr:colOff>212482</xdr:colOff>
      <xdr:row>53</xdr:row>
      <xdr:rowOff>89389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88A5A2E-B8CA-4E31-9F22-6298DC03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205447</xdr:colOff>
      <xdr:row>56</xdr:row>
      <xdr:rowOff>85286</xdr:rowOff>
    </xdr:from>
    <xdr:to>
      <xdr:col>7</xdr:col>
      <xdr:colOff>29601</xdr:colOff>
      <xdr:row>72</xdr:row>
      <xdr:rowOff>14947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1674720-B730-4EDF-B367-BE3F2CFB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297180</xdr:colOff>
      <xdr:row>56</xdr:row>
      <xdr:rowOff>99060</xdr:rowOff>
    </xdr:from>
    <xdr:to>
      <xdr:col>13</xdr:col>
      <xdr:colOff>114300</xdr:colOff>
      <xdr:row>71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5969F33-CD9F-4D31-8F96-D4F9016D2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213360</xdr:colOff>
      <xdr:row>74</xdr:row>
      <xdr:rowOff>129540</xdr:rowOff>
    </xdr:from>
    <xdr:to>
      <xdr:col>7</xdr:col>
      <xdr:colOff>30480</xdr:colOff>
      <xdr:row>89</xdr:row>
      <xdr:rowOff>129540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4217D43-6D5B-445A-A431-F870022A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266700</xdr:colOff>
      <xdr:row>74</xdr:row>
      <xdr:rowOff>106680</xdr:rowOff>
    </xdr:from>
    <xdr:to>
      <xdr:col>13</xdr:col>
      <xdr:colOff>83820</xdr:colOff>
      <xdr:row>89</xdr:row>
      <xdr:rowOff>106680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A411BDC-3EB5-41A8-9097-96E97F54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259080</xdr:colOff>
      <xdr:row>92</xdr:row>
      <xdr:rowOff>53340</xdr:rowOff>
    </xdr:from>
    <xdr:to>
      <xdr:col>7</xdr:col>
      <xdr:colOff>76200</xdr:colOff>
      <xdr:row>107</xdr:row>
      <xdr:rowOff>53340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F62CFCF-3CB3-49E0-AB93-53FC4C9B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243840</xdr:colOff>
      <xdr:row>92</xdr:row>
      <xdr:rowOff>83820</xdr:rowOff>
    </xdr:from>
    <xdr:to>
      <xdr:col>13</xdr:col>
      <xdr:colOff>60960</xdr:colOff>
      <xdr:row>107</xdr:row>
      <xdr:rowOff>83820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D73511-5DA5-4D73-B04C-659C924E0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243840</xdr:colOff>
      <xdr:row>92</xdr:row>
      <xdr:rowOff>60960</xdr:rowOff>
    </xdr:from>
    <xdr:to>
      <xdr:col>19</xdr:col>
      <xdr:colOff>60960</xdr:colOff>
      <xdr:row>107</xdr:row>
      <xdr:rowOff>60960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AC10FC8-9769-4DC1-84F7-D15FFC90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251460</xdr:colOff>
      <xdr:row>109</xdr:row>
      <xdr:rowOff>0</xdr:rowOff>
    </xdr:from>
    <xdr:to>
      <xdr:col>7</xdr:col>
      <xdr:colOff>68580</xdr:colOff>
      <xdr:row>124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A86A64E-AEF9-41C4-9D25-05ECDA22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236220</xdr:colOff>
      <xdr:row>109</xdr:row>
      <xdr:rowOff>22860</xdr:rowOff>
    </xdr:from>
    <xdr:to>
      <xdr:col>13</xdr:col>
      <xdr:colOff>53340</xdr:colOff>
      <xdr:row>124</xdr:row>
      <xdr:rowOff>22860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6810EE1-688F-421D-824C-BE872253C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220980</xdr:colOff>
      <xdr:row>109</xdr:row>
      <xdr:rowOff>38100</xdr:rowOff>
    </xdr:from>
    <xdr:to>
      <xdr:col>19</xdr:col>
      <xdr:colOff>38100</xdr:colOff>
      <xdr:row>124</xdr:row>
      <xdr:rowOff>38100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53EAB7D-EAA0-461F-BFB4-241E7846F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266700</xdr:colOff>
      <xdr:row>127</xdr:row>
      <xdr:rowOff>60960</xdr:rowOff>
    </xdr:from>
    <xdr:to>
      <xdr:col>7</xdr:col>
      <xdr:colOff>83820</xdr:colOff>
      <xdr:row>142</xdr:row>
      <xdr:rowOff>60960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DCCA79E-0594-4944-80DD-C37D5CB4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312420</xdr:colOff>
      <xdr:row>127</xdr:row>
      <xdr:rowOff>45720</xdr:rowOff>
    </xdr:from>
    <xdr:to>
      <xdr:col>13</xdr:col>
      <xdr:colOff>129540</xdr:colOff>
      <xdr:row>142</xdr:row>
      <xdr:rowOff>45720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30B53E9-0725-41FD-B649-56C663499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zoomScale="106" workbookViewId="0">
      <selection activeCell="C3" sqref="C3"/>
    </sheetView>
  </sheetViews>
  <sheetFormatPr baseColWidth="10" defaultRowHeight="14.4" x14ac:dyDescent="0.3"/>
  <cols>
    <col min="1" max="1" width="35.109375" customWidth="1"/>
    <col min="2" max="2" width="0" hidden="1" customWidth="1"/>
    <col min="3" max="13" width="11.88671875" customWidth="1"/>
  </cols>
  <sheetData>
    <row r="1" spans="1:13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" x14ac:dyDescent="0.3">
      <c r="A2" s="9" t="s">
        <v>329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3">
      <c r="A4" s="11" t="s">
        <v>1</v>
      </c>
      <c r="B4" s="11"/>
      <c r="C4" s="12" t="s">
        <v>471</v>
      </c>
      <c r="D4" s="12" t="s">
        <v>328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</row>
    <row r="5" spans="1:13" x14ac:dyDescent="0.3">
      <c r="A5" s="1" t="s">
        <v>12</v>
      </c>
      <c r="B5" s="1"/>
      <c r="C5" s="13" t="s">
        <v>472</v>
      </c>
      <c r="D5" s="13" t="s">
        <v>327</v>
      </c>
      <c r="E5" s="13" t="s">
        <v>13</v>
      </c>
      <c r="F5" s="13" t="s">
        <v>14</v>
      </c>
      <c r="G5" s="13" t="s">
        <v>15</v>
      </c>
      <c r="H5" s="13" t="s">
        <v>16</v>
      </c>
      <c r="I5" s="13" t="s">
        <v>17</v>
      </c>
      <c r="J5" s="13" t="s">
        <v>18</v>
      </c>
      <c r="K5" s="13" t="s">
        <v>19</v>
      </c>
      <c r="L5" s="13" t="s">
        <v>20</v>
      </c>
      <c r="M5" s="13" t="s">
        <v>21</v>
      </c>
    </row>
    <row r="6" spans="1:13" x14ac:dyDescent="0.3">
      <c r="A6" s="14" t="s">
        <v>326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A7" s="16" t="s">
        <v>325</v>
      </c>
      <c r="B7" s="16" t="s">
        <v>324</v>
      </c>
      <c r="C7" s="17">
        <v>135.08000000000001</v>
      </c>
      <c r="D7" s="17">
        <v>148.036</v>
      </c>
      <c r="E7" s="17">
        <v>142.95599999999999</v>
      </c>
      <c r="F7" s="17">
        <v>357.73200000000003</v>
      </c>
      <c r="G7" s="17">
        <v>577.125</v>
      </c>
      <c r="H7" s="17">
        <v>1337.171</v>
      </c>
      <c r="I7" s="17">
        <v>708.03</v>
      </c>
      <c r="J7" s="17">
        <v>561.46900000000005</v>
      </c>
      <c r="K7" s="17">
        <v>532.23099999999999</v>
      </c>
      <c r="L7" s="17">
        <v>600.779</v>
      </c>
      <c r="M7" s="17">
        <v>670.62300000000005</v>
      </c>
    </row>
    <row r="8" spans="1:13" x14ac:dyDescent="0.3">
      <c r="A8" s="16" t="s">
        <v>323</v>
      </c>
      <c r="B8" s="16" t="s">
        <v>322</v>
      </c>
      <c r="C8" s="17">
        <v>135.08000000000001</v>
      </c>
      <c r="D8" s="17">
        <v>148.036</v>
      </c>
      <c r="E8" s="17">
        <v>142.95599999999999</v>
      </c>
      <c r="F8" s="17">
        <v>357.73200000000003</v>
      </c>
      <c r="G8" s="17">
        <v>577.125</v>
      </c>
      <c r="H8" s="17">
        <v>1337.171</v>
      </c>
      <c r="I8" s="17">
        <v>708.03</v>
      </c>
      <c r="J8" s="17">
        <v>561.46900000000005</v>
      </c>
      <c r="K8" s="17">
        <v>532.23099999999999</v>
      </c>
      <c r="L8" s="17">
        <v>600.779</v>
      </c>
      <c r="M8" s="17">
        <v>670.62300000000005</v>
      </c>
    </row>
    <row r="9" spans="1:13" x14ac:dyDescent="0.3">
      <c r="A9" s="16" t="s">
        <v>321</v>
      </c>
      <c r="B9" s="16" t="s">
        <v>320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3" x14ac:dyDescent="0.3">
      <c r="A10" s="16" t="s">
        <v>319</v>
      </c>
      <c r="B10" s="16" t="s">
        <v>318</v>
      </c>
      <c r="C10" s="17">
        <v>296.52199999999999</v>
      </c>
      <c r="D10" s="17">
        <v>328.13900000000001</v>
      </c>
      <c r="E10" s="17">
        <v>285.97000000000003</v>
      </c>
      <c r="F10" s="17">
        <v>281.88099999999997</v>
      </c>
      <c r="G10" s="17">
        <v>231.816</v>
      </c>
      <c r="H10" s="17">
        <v>295.589</v>
      </c>
      <c r="I10" s="17">
        <v>215.49299999999999</v>
      </c>
      <c r="J10" s="17">
        <v>198.501</v>
      </c>
      <c r="K10" s="17">
        <v>116.837</v>
      </c>
      <c r="L10" s="17">
        <v>136.38</v>
      </c>
      <c r="M10" s="17">
        <v>72.135999999999996</v>
      </c>
    </row>
    <row r="11" spans="1:13" x14ac:dyDescent="0.3">
      <c r="A11" s="16" t="s">
        <v>317</v>
      </c>
      <c r="B11" s="16" t="s">
        <v>316</v>
      </c>
      <c r="C11" s="17">
        <v>296.52199999999999</v>
      </c>
      <c r="D11" s="17">
        <v>328.13900000000001</v>
      </c>
      <c r="E11" s="17">
        <v>285.97000000000003</v>
      </c>
      <c r="F11" s="17">
        <v>281.88099999999997</v>
      </c>
      <c r="G11" s="17">
        <v>231.816</v>
      </c>
      <c r="H11" s="17">
        <v>295.589</v>
      </c>
      <c r="I11" s="17">
        <v>215.49299999999999</v>
      </c>
      <c r="J11" s="17">
        <v>198.501</v>
      </c>
      <c r="K11" s="17">
        <v>116.837</v>
      </c>
      <c r="L11" s="17">
        <v>136.38</v>
      </c>
      <c r="M11" s="17">
        <v>72.135999999999996</v>
      </c>
    </row>
    <row r="12" spans="1:13" x14ac:dyDescent="0.3">
      <c r="A12" s="16" t="s">
        <v>315</v>
      </c>
      <c r="B12" s="16" t="s">
        <v>314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</row>
    <row r="13" spans="1:13" x14ac:dyDescent="0.3">
      <c r="A13" s="16" t="s">
        <v>313</v>
      </c>
      <c r="B13" s="16" t="s">
        <v>312</v>
      </c>
      <c r="C13" s="17">
        <v>211.505</v>
      </c>
      <c r="D13" s="17">
        <v>223.26</v>
      </c>
      <c r="E13" s="17">
        <v>197.23500000000001</v>
      </c>
      <c r="F13" s="17">
        <v>189.97200000000001</v>
      </c>
      <c r="G13" s="17">
        <v>184.72</v>
      </c>
      <c r="H13" s="17">
        <v>213.92599999999999</v>
      </c>
      <c r="I13" s="17">
        <v>231.786</v>
      </c>
      <c r="J13" s="17">
        <v>257.12599999999998</v>
      </c>
      <c r="K13" s="17">
        <v>293.80399999999997</v>
      </c>
      <c r="L13" s="17">
        <v>449.08300000000003</v>
      </c>
      <c r="M13" s="17">
        <v>580.57100000000003</v>
      </c>
    </row>
    <row r="14" spans="1:13" x14ac:dyDescent="0.3">
      <c r="A14" s="16" t="s">
        <v>311</v>
      </c>
      <c r="B14" s="16" t="s">
        <v>310</v>
      </c>
      <c r="C14" s="17">
        <v>68.08</v>
      </c>
      <c r="D14" s="17">
        <v>61.054000000000002</v>
      </c>
      <c r="E14" s="17">
        <v>55.970999999999997</v>
      </c>
      <c r="F14" s="17">
        <v>51.265999999999998</v>
      </c>
      <c r="G14" s="17">
        <v>49.872</v>
      </c>
      <c r="H14" s="17">
        <v>70.671999999999997</v>
      </c>
      <c r="I14" s="17">
        <v>76.134</v>
      </c>
      <c r="J14" s="17">
        <v>65.83</v>
      </c>
      <c r="K14" s="17">
        <v>70.62</v>
      </c>
      <c r="L14" s="17">
        <v>118.262</v>
      </c>
      <c r="M14" s="17" t="s">
        <v>429</v>
      </c>
    </row>
    <row r="15" spans="1:13" x14ac:dyDescent="0.3">
      <c r="A15" s="16" t="s">
        <v>309</v>
      </c>
      <c r="B15" s="16" t="s">
        <v>308</v>
      </c>
      <c r="C15" s="17">
        <v>31.937000000000001</v>
      </c>
      <c r="D15" s="17">
        <v>33.640999999999998</v>
      </c>
      <c r="E15" s="17">
        <v>26.568999999999999</v>
      </c>
      <c r="F15" s="17">
        <v>28.602</v>
      </c>
      <c r="G15" s="17">
        <v>26.056999999999999</v>
      </c>
      <c r="H15" s="17">
        <v>30.236000000000001</v>
      </c>
      <c r="I15" s="17">
        <v>30.155000000000001</v>
      </c>
      <c r="J15" s="17">
        <v>32.698</v>
      </c>
      <c r="K15" s="17">
        <v>27.039000000000001</v>
      </c>
      <c r="L15" s="17">
        <v>40.197000000000003</v>
      </c>
      <c r="M15" s="17" t="s">
        <v>429</v>
      </c>
    </row>
    <row r="16" spans="1:13" x14ac:dyDescent="0.3">
      <c r="A16" s="16" t="s">
        <v>307</v>
      </c>
      <c r="B16" s="16" t="s">
        <v>306</v>
      </c>
      <c r="C16" s="17">
        <v>51.88</v>
      </c>
      <c r="D16" s="17">
        <v>54.307000000000002</v>
      </c>
      <c r="E16" s="17">
        <v>51.128999999999998</v>
      </c>
      <c r="F16" s="17">
        <v>52.654000000000003</v>
      </c>
      <c r="G16" s="17">
        <v>65.123999999999995</v>
      </c>
      <c r="H16" s="17">
        <v>56.514000000000003</v>
      </c>
      <c r="I16" s="17">
        <v>66.587999999999994</v>
      </c>
      <c r="J16" s="17">
        <v>50.984999999999999</v>
      </c>
      <c r="K16" s="17">
        <v>66.686999999999998</v>
      </c>
      <c r="L16" s="17">
        <v>68.182000000000002</v>
      </c>
      <c r="M16" s="17" t="s">
        <v>429</v>
      </c>
    </row>
    <row r="17" spans="1:15" x14ac:dyDescent="0.3">
      <c r="A17" s="16" t="s">
        <v>305</v>
      </c>
      <c r="B17" s="16" t="s">
        <v>304</v>
      </c>
      <c r="C17" s="17">
        <v>59.607999999999997</v>
      </c>
      <c r="D17" s="17">
        <v>74.257999999999996</v>
      </c>
      <c r="E17" s="17">
        <v>63.566000000000003</v>
      </c>
      <c r="F17" s="17">
        <v>57.45</v>
      </c>
      <c r="G17" s="17">
        <v>43.667000000000002</v>
      </c>
      <c r="H17" s="17">
        <v>56.503999999999998</v>
      </c>
      <c r="I17" s="17">
        <v>58.908999999999999</v>
      </c>
      <c r="J17" s="17">
        <v>107.613</v>
      </c>
      <c r="K17" s="17">
        <v>129.458</v>
      </c>
      <c r="L17" s="17">
        <v>222.44200000000001</v>
      </c>
      <c r="M17" s="17" t="s">
        <v>429</v>
      </c>
    </row>
    <row r="18" spans="1:15" x14ac:dyDescent="0.3">
      <c r="A18" s="16" t="s">
        <v>303</v>
      </c>
      <c r="B18" s="16" t="s">
        <v>302</v>
      </c>
      <c r="C18" s="17">
        <v>84.832999999999998</v>
      </c>
      <c r="D18" s="17">
        <v>82.942999999999998</v>
      </c>
      <c r="E18" s="17">
        <v>83.251999999999995</v>
      </c>
      <c r="F18" s="17">
        <v>97.308000000000007</v>
      </c>
      <c r="G18" s="17">
        <v>42.347000000000001</v>
      </c>
      <c r="H18" s="17">
        <v>415.11099999999999</v>
      </c>
      <c r="I18" s="17">
        <v>1302.4380000000001</v>
      </c>
      <c r="J18" s="17">
        <v>1951.5070000000001</v>
      </c>
      <c r="K18" s="17">
        <v>2485.1559999999999</v>
      </c>
      <c r="L18" s="17">
        <v>940.31200000000001</v>
      </c>
      <c r="M18" s="17">
        <v>3039.6869999999999</v>
      </c>
    </row>
    <row r="19" spans="1:15" x14ac:dyDescent="0.3">
      <c r="A19" s="16" t="s">
        <v>301</v>
      </c>
      <c r="B19" s="16" t="s">
        <v>300</v>
      </c>
      <c r="C19" s="17">
        <v>20.748000000000001</v>
      </c>
      <c r="D19" s="17">
        <v>21.731999999999999</v>
      </c>
      <c r="E19" s="17">
        <v>20.516999999999999</v>
      </c>
      <c r="F19" s="17">
        <v>20.138000000000002</v>
      </c>
      <c r="G19" s="17">
        <v>14.13</v>
      </c>
      <c r="H19" s="17">
        <v>7.9550000000000001</v>
      </c>
      <c r="I19" s="17">
        <v>7.6079999999999997</v>
      </c>
      <c r="J19" s="17">
        <v>7.8150000000000004</v>
      </c>
      <c r="K19" s="17">
        <v>41.372</v>
      </c>
      <c r="L19" s="17">
        <v>27.963999999999999</v>
      </c>
      <c r="M19" s="17">
        <v>23.244</v>
      </c>
    </row>
    <row r="20" spans="1:15" x14ac:dyDescent="0.3">
      <c r="A20" s="16" t="s">
        <v>299</v>
      </c>
      <c r="B20" s="16" t="s">
        <v>298</v>
      </c>
      <c r="C20" s="17">
        <v>18.18</v>
      </c>
      <c r="D20" s="17">
        <v>18.18</v>
      </c>
      <c r="E20" s="17">
        <v>18.18</v>
      </c>
      <c r="F20" s="17" t="s">
        <v>429</v>
      </c>
      <c r="G20" s="17" t="s">
        <v>429</v>
      </c>
      <c r="H20" s="17" t="s">
        <v>429</v>
      </c>
      <c r="I20" s="17" t="s">
        <v>429</v>
      </c>
      <c r="J20" s="17" t="s">
        <v>429</v>
      </c>
      <c r="K20" s="17" t="s">
        <v>429</v>
      </c>
      <c r="L20" s="17" t="s">
        <v>429</v>
      </c>
      <c r="M20" s="17" t="s">
        <v>429</v>
      </c>
    </row>
    <row r="21" spans="1:15" x14ac:dyDescent="0.3">
      <c r="A21" s="16" t="s">
        <v>297</v>
      </c>
      <c r="B21" s="16" t="s">
        <v>296</v>
      </c>
      <c r="C21" s="17" t="s">
        <v>429</v>
      </c>
      <c r="D21" s="17" t="s">
        <v>429</v>
      </c>
      <c r="E21" s="17" t="s">
        <v>429</v>
      </c>
      <c r="F21" s="17" t="s">
        <v>429</v>
      </c>
      <c r="G21" s="17" t="s">
        <v>429</v>
      </c>
      <c r="H21" s="17">
        <v>0</v>
      </c>
      <c r="I21" s="17">
        <v>0</v>
      </c>
      <c r="J21" s="17" t="s">
        <v>429</v>
      </c>
      <c r="K21" s="17">
        <v>0</v>
      </c>
      <c r="L21" s="17" t="s">
        <v>429</v>
      </c>
      <c r="M21" s="17" t="s">
        <v>429</v>
      </c>
    </row>
    <row r="22" spans="1:15" x14ac:dyDescent="0.3">
      <c r="A22" s="16" t="s">
        <v>295</v>
      </c>
      <c r="B22" s="16" t="s">
        <v>294</v>
      </c>
      <c r="C22" s="17">
        <v>45.905000000000001</v>
      </c>
      <c r="D22" s="17">
        <v>43.030999999999999</v>
      </c>
      <c r="E22" s="17">
        <v>44.555</v>
      </c>
      <c r="F22" s="17">
        <v>77.17</v>
      </c>
      <c r="G22" s="17">
        <v>28.216999999999999</v>
      </c>
      <c r="H22" s="17">
        <v>407.15600000000001</v>
      </c>
      <c r="I22" s="17">
        <v>1294.83</v>
      </c>
      <c r="J22" s="17">
        <v>1943.692</v>
      </c>
      <c r="K22" s="17">
        <v>2443.7840000000001</v>
      </c>
      <c r="L22" s="17">
        <v>912.34799999999996</v>
      </c>
      <c r="M22" s="17">
        <v>3016.4430000000002</v>
      </c>
    </row>
    <row r="23" spans="1:15" x14ac:dyDescent="0.3">
      <c r="A23" s="14" t="s">
        <v>293</v>
      </c>
      <c r="B23" s="14" t="s">
        <v>292</v>
      </c>
      <c r="C23" s="18">
        <v>727.94</v>
      </c>
      <c r="D23" s="18">
        <v>782.37800000000004</v>
      </c>
      <c r="E23" s="18">
        <v>709.41300000000001</v>
      </c>
      <c r="F23" s="18">
        <v>926.89300000000003</v>
      </c>
      <c r="G23" s="18">
        <v>1036.008</v>
      </c>
      <c r="H23" s="18">
        <v>2261.797</v>
      </c>
      <c r="I23" s="18">
        <v>2457.7469999999998</v>
      </c>
      <c r="J23" s="18">
        <v>2968.6030000000001</v>
      </c>
      <c r="K23" s="18">
        <v>3428.0279999999998</v>
      </c>
      <c r="L23" s="18">
        <v>2126.5540000000001</v>
      </c>
      <c r="M23" s="18">
        <v>4363.0169999999998</v>
      </c>
    </row>
    <row r="24" spans="1:15" x14ac:dyDescent="0.3">
      <c r="A24" s="16" t="s">
        <v>291</v>
      </c>
      <c r="B24" s="16" t="s">
        <v>290</v>
      </c>
      <c r="C24" s="17">
        <v>2143.92</v>
      </c>
      <c r="D24" s="17">
        <v>2277.4879999999998</v>
      </c>
      <c r="E24" s="17">
        <v>2420.7159999999999</v>
      </c>
      <c r="F24" s="17">
        <v>2485.239</v>
      </c>
      <c r="G24" s="17">
        <v>2451.1039999999998</v>
      </c>
      <c r="H24" s="17">
        <v>2360.0160000000001</v>
      </c>
      <c r="I24" s="17">
        <v>2310.3310000000001</v>
      </c>
      <c r="J24" s="17">
        <v>2296.3919999999998</v>
      </c>
      <c r="K24" s="17">
        <v>2222.922</v>
      </c>
      <c r="L24" s="17">
        <v>2428.5120000000002</v>
      </c>
      <c r="M24" s="17">
        <v>2132.2579999999998</v>
      </c>
    </row>
    <row r="25" spans="1:15" x14ac:dyDescent="0.3">
      <c r="A25" s="16" t="s">
        <v>289</v>
      </c>
      <c r="B25" s="16" t="s">
        <v>288</v>
      </c>
      <c r="C25" s="17">
        <v>3710.3359999999998</v>
      </c>
      <c r="D25" s="17">
        <v>4065.931</v>
      </c>
      <c r="E25" s="17">
        <v>4431.3819999999996</v>
      </c>
      <c r="F25" s="17">
        <v>4304.9709999999995</v>
      </c>
      <c r="G25" s="17">
        <v>4555.1769999999997</v>
      </c>
      <c r="H25" s="17">
        <v>4728.1030000000001</v>
      </c>
      <c r="I25" s="17">
        <v>2571.047</v>
      </c>
      <c r="J25" s="17">
        <v>5205.3549999999996</v>
      </c>
      <c r="K25" s="17">
        <v>5425.49</v>
      </c>
      <c r="L25" s="17">
        <v>5937.3580000000002</v>
      </c>
      <c r="M25" s="17" t="s">
        <v>429</v>
      </c>
    </row>
    <row r="26" spans="1:15" x14ac:dyDescent="0.3">
      <c r="A26" s="16" t="s">
        <v>287</v>
      </c>
      <c r="B26" s="16" t="s">
        <v>286</v>
      </c>
      <c r="C26" s="17">
        <v>1566.4159999999999</v>
      </c>
      <c r="D26" s="17">
        <v>1788.443</v>
      </c>
      <c r="E26" s="17">
        <v>2010.6659999999999</v>
      </c>
      <c r="F26" s="17">
        <v>1819.732</v>
      </c>
      <c r="G26" s="17">
        <v>2104.0729999999999</v>
      </c>
      <c r="H26" s="17">
        <v>2368.087</v>
      </c>
      <c r="I26" s="17">
        <v>260.71600000000001</v>
      </c>
      <c r="J26" s="17">
        <v>2908.9630000000002</v>
      </c>
      <c r="K26" s="17">
        <v>3202.5680000000002</v>
      </c>
      <c r="L26" s="17">
        <v>3508.846</v>
      </c>
      <c r="M26" s="17" t="s">
        <v>429</v>
      </c>
    </row>
    <row r="27" spans="1:15" x14ac:dyDescent="0.3">
      <c r="A27" s="16" t="s">
        <v>285</v>
      </c>
      <c r="B27" s="16" t="s">
        <v>284</v>
      </c>
      <c r="C27" s="17">
        <v>18.123999999999999</v>
      </c>
      <c r="D27" s="17">
        <v>18.416</v>
      </c>
      <c r="E27" s="17">
        <v>18.411000000000001</v>
      </c>
      <c r="F27" s="17">
        <v>18.739999999999998</v>
      </c>
      <c r="G27" s="17">
        <v>18.132999999999999</v>
      </c>
      <c r="H27" s="17">
        <v>19.919</v>
      </c>
      <c r="I27" s="17">
        <v>16.359000000000002</v>
      </c>
      <c r="J27" s="17">
        <v>17.042000000000002</v>
      </c>
      <c r="K27" s="17">
        <v>15.622999999999999</v>
      </c>
      <c r="L27" s="17">
        <v>16.294</v>
      </c>
      <c r="M27" s="17">
        <v>4266.875</v>
      </c>
    </row>
    <row r="28" spans="1:15" x14ac:dyDescent="0.3">
      <c r="A28" s="16" t="s">
        <v>283</v>
      </c>
      <c r="B28" s="16" t="s">
        <v>282</v>
      </c>
      <c r="C28" s="17">
        <v>18.123999999999999</v>
      </c>
      <c r="D28" s="17">
        <v>18.416</v>
      </c>
      <c r="E28" s="17">
        <v>18.411000000000001</v>
      </c>
      <c r="F28" s="17">
        <v>18.739999999999998</v>
      </c>
      <c r="G28" s="17">
        <v>18.132999999999999</v>
      </c>
      <c r="H28" s="17">
        <v>19.919</v>
      </c>
      <c r="I28" s="17">
        <v>16.359000000000002</v>
      </c>
      <c r="J28" s="17">
        <v>17.042000000000002</v>
      </c>
      <c r="K28" s="17">
        <v>15.622999999999999</v>
      </c>
      <c r="L28" s="17">
        <v>16.294</v>
      </c>
      <c r="M28" s="17">
        <v>4266.875</v>
      </c>
      <c r="O28" s="51"/>
    </row>
    <row r="29" spans="1:15" x14ac:dyDescent="0.3">
      <c r="A29" s="16" t="s">
        <v>281</v>
      </c>
      <c r="B29" s="16" t="s">
        <v>280</v>
      </c>
      <c r="C29" s="17" t="s">
        <v>429</v>
      </c>
      <c r="D29" s="17" t="s">
        <v>429</v>
      </c>
      <c r="E29" s="17" t="s">
        <v>429</v>
      </c>
      <c r="F29" s="17" t="s">
        <v>429</v>
      </c>
      <c r="G29" s="17" t="s">
        <v>429</v>
      </c>
      <c r="H29" s="17">
        <v>0</v>
      </c>
      <c r="I29" s="17">
        <v>0</v>
      </c>
      <c r="J29" s="17" t="s">
        <v>429</v>
      </c>
      <c r="K29" s="17" t="s">
        <v>429</v>
      </c>
      <c r="L29" s="17" t="s">
        <v>429</v>
      </c>
      <c r="M29" s="17" t="s">
        <v>429</v>
      </c>
    </row>
    <row r="30" spans="1:15" x14ac:dyDescent="0.3">
      <c r="A30" s="16" t="s">
        <v>279</v>
      </c>
      <c r="B30" s="16" t="s">
        <v>278</v>
      </c>
      <c r="C30" s="17">
        <v>616.529</v>
      </c>
      <c r="D30" s="17">
        <v>634.447</v>
      </c>
      <c r="E30" s="17">
        <v>635.875</v>
      </c>
      <c r="F30" s="17">
        <v>645.06899999999996</v>
      </c>
      <c r="G30" s="17">
        <v>554.72</v>
      </c>
      <c r="H30" s="17">
        <v>562.91499999999996</v>
      </c>
      <c r="I30" s="17">
        <v>549.423</v>
      </c>
      <c r="J30" s="17">
        <v>535.029</v>
      </c>
      <c r="K30" s="17">
        <v>496.27300000000002</v>
      </c>
      <c r="L30" s="17">
        <v>4017.3719999999998</v>
      </c>
      <c r="M30" s="17">
        <v>1652.47</v>
      </c>
    </row>
    <row r="31" spans="1:15" x14ac:dyDescent="0.3">
      <c r="A31" s="16" t="s">
        <v>277</v>
      </c>
      <c r="B31" s="16" t="s">
        <v>276</v>
      </c>
      <c r="C31" s="17">
        <v>616.529</v>
      </c>
      <c r="D31" s="17">
        <v>634.447</v>
      </c>
      <c r="E31" s="17">
        <v>635.875</v>
      </c>
      <c r="F31" s="17">
        <v>645.06899999999996</v>
      </c>
      <c r="G31" s="17">
        <v>554.72</v>
      </c>
      <c r="H31" s="17">
        <v>536.46900000000005</v>
      </c>
      <c r="I31" s="17">
        <v>521.303</v>
      </c>
      <c r="J31" s="17">
        <v>513.16999999999996</v>
      </c>
      <c r="K31" s="17">
        <v>496.27300000000002</v>
      </c>
      <c r="L31" s="17">
        <v>4017.3719999999998</v>
      </c>
      <c r="M31" s="17">
        <v>1652.47</v>
      </c>
    </row>
    <row r="32" spans="1:15" x14ac:dyDescent="0.3">
      <c r="A32" s="19" t="s">
        <v>275</v>
      </c>
      <c r="B32" s="19" t="s">
        <v>274</v>
      </c>
      <c r="C32" s="20">
        <v>349.84500000000003</v>
      </c>
      <c r="D32" s="20">
        <v>349.84500000000003</v>
      </c>
      <c r="E32" s="20">
        <v>349.84500000000003</v>
      </c>
      <c r="F32" s="20">
        <v>349.84500000000003</v>
      </c>
      <c r="G32" s="20">
        <v>349.84500000000003</v>
      </c>
      <c r="H32" s="20">
        <v>349.84500000000003</v>
      </c>
      <c r="I32" s="20">
        <v>349.84500000000003</v>
      </c>
      <c r="J32" s="20">
        <v>349.84500000000003</v>
      </c>
      <c r="K32" s="20">
        <v>349.84500000000003</v>
      </c>
      <c r="L32" s="20">
        <v>1716.5450000000001</v>
      </c>
      <c r="M32" s="20">
        <v>1639.953</v>
      </c>
    </row>
    <row r="33" spans="1:13" x14ac:dyDescent="0.3">
      <c r="A33" s="19" t="s">
        <v>273</v>
      </c>
      <c r="B33" s="19" t="s">
        <v>272</v>
      </c>
      <c r="C33" s="20">
        <v>266.68400000000003</v>
      </c>
      <c r="D33" s="20">
        <v>284.60199999999998</v>
      </c>
      <c r="E33" s="20">
        <v>286.02999999999997</v>
      </c>
      <c r="F33" s="20">
        <v>295.22399999999999</v>
      </c>
      <c r="G33" s="20">
        <v>204.875</v>
      </c>
      <c r="H33" s="20">
        <v>186.624</v>
      </c>
      <c r="I33" s="20">
        <v>171.458</v>
      </c>
      <c r="J33" s="20">
        <v>163.32499999999999</v>
      </c>
      <c r="K33" s="20">
        <v>146.428</v>
      </c>
      <c r="L33" s="20">
        <v>2300.8270000000002</v>
      </c>
      <c r="M33" s="20">
        <v>12.516999999999999</v>
      </c>
    </row>
    <row r="34" spans="1:13" x14ac:dyDescent="0.3">
      <c r="A34" s="16" t="s">
        <v>271</v>
      </c>
      <c r="B34" s="16" t="s">
        <v>270</v>
      </c>
      <c r="C34" s="17" t="s">
        <v>429</v>
      </c>
      <c r="D34" s="17" t="s">
        <v>429</v>
      </c>
      <c r="E34" s="17" t="s">
        <v>429</v>
      </c>
      <c r="F34" s="17" t="s">
        <v>429</v>
      </c>
      <c r="G34" s="17" t="s">
        <v>429</v>
      </c>
      <c r="H34" s="17">
        <v>0</v>
      </c>
      <c r="I34" s="17">
        <v>0</v>
      </c>
      <c r="J34" s="17" t="s">
        <v>429</v>
      </c>
      <c r="K34" s="17">
        <v>0</v>
      </c>
      <c r="L34" s="17" t="s">
        <v>429</v>
      </c>
      <c r="M34" s="17" t="s">
        <v>429</v>
      </c>
    </row>
    <row r="35" spans="1:13" x14ac:dyDescent="0.3">
      <c r="A35" s="16" t="s">
        <v>269</v>
      </c>
      <c r="B35" s="16" t="s">
        <v>268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 t="s">
        <v>429</v>
      </c>
      <c r="K35" s="17">
        <v>0</v>
      </c>
      <c r="L35" s="17">
        <v>0</v>
      </c>
      <c r="M35" s="17">
        <v>0</v>
      </c>
    </row>
    <row r="36" spans="1:13" x14ac:dyDescent="0.3">
      <c r="A36" s="16" t="s">
        <v>267</v>
      </c>
      <c r="B36" s="16" t="s">
        <v>266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26.446000000000002</v>
      </c>
      <c r="I36" s="17">
        <v>28.12</v>
      </c>
      <c r="J36" s="17">
        <v>21.859000000000002</v>
      </c>
      <c r="K36" s="17">
        <v>0</v>
      </c>
      <c r="L36" s="17">
        <v>0</v>
      </c>
      <c r="M36" s="17">
        <v>0</v>
      </c>
    </row>
    <row r="37" spans="1:13" x14ac:dyDescent="0.3">
      <c r="A37" s="14" t="s">
        <v>265</v>
      </c>
      <c r="B37" s="14" t="s">
        <v>264</v>
      </c>
      <c r="C37" s="18">
        <v>2778.5729999999999</v>
      </c>
      <c r="D37" s="18">
        <v>2930.3510000000001</v>
      </c>
      <c r="E37" s="18">
        <v>3075.002</v>
      </c>
      <c r="F37" s="18">
        <v>3149.0479999999998</v>
      </c>
      <c r="G37" s="18">
        <v>3023.9569999999999</v>
      </c>
      <c r="H37" s="18">
        <v>2942.85</v>
      </c>
      <c r="I37" s="18">
        <v>2876.1129999999998</v>
      </c>
      <c r="J37" s="18">
        <v>2848.4630000000002</v>
      </c>
      <c r="K37" s="18">
        <v>2734.8180000000002</v>
      </c>
      <c r="L37" s="18">
        <v>6462.1779999999999</v>
      </c>
      <c r="M37" s="18">
        <v>8051.6030000000001</v>
      </c>
    </row>
    <row r="38" spans="1:13" x14ac:dyDescent="0.3">
      <c r="A38" s="14" t="s">
        <v>263</v>
      </c>
      <c r="B38" s="14" t="s">
        <v>262</v>
      </c>
      <c r="C38" s="18">
        <v>3506.5129999999999</v>
      </c>
      <c r="D38" s="18">
        <v>3712.7289999999998</v>
      </c>
      <c r="E38" s="18">
        <v>3784.415</v>
      </c>
      <c r="F38" s="18">
        <v>4075.9409999999998</v>
      </c>
      <c r="G38" s="18">
        <v>4059.9650000000001</v>
      </c>
      <c r="H38" s="18">
        <v>5204.6469999999999</v>
      </c>
      <c r="I38" s="18">
        <v>5333.86</v>
      </c>
      <c r="J38" s="18">
        <v>5817.0659999999998</v>
      </c>
      <c r="K38" s="18">
        <v>6162.8459999999995</v>
      </c>
      <c r="L38" s="18">
        <v>8588.732</v>
      </c>
      <c r="M38" s="18">
        <v>12414.62</v>
      </c>
    </row>
    <row r="39" spans="1:13" x14ac:dyDescent="0.3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x14ac:dyDescent="0.3">
      <c r="A40" s="14" t="s">
        <v>261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x14ac:dyDescent="0.3">
      <c r="A41" s="16" t="s">
        <v>260</v>
      </c>
      <c r="B41" s="16" t="s">
        <v>259</v>
      </c>
      <c r="C41" s="17">
        <v>973.87800000000004</v>
      </c>
      <c r="D41" s="17">
        <v>989.71900000000005</v>
      </c>
      <c r="E41" s="17">
        <v>1040.1120000000001</v>
      </c>
      <c r="F41" s="17">
        <v>1236.662</v>
      </c>
      <c r="G41" s="17">
        <v>618.072</v>
      </c>
      <c r="H41" s="17">
        <v>2471.3870000000002</v>
      </c>
      <c r="I41" s="17">
        <v>2344.0859999999998</v>
      </c>
      <c r="J41" s="17">
        <v>2854.7930000000001</v>
      </c>
      <c r="K41" s="17">
        <v>2484.2249999999999</v>
      </c>
      <c r="L41" s="17">
        <v>2813.098</v>
      </c>
      <c r="M41" s="17">
        <v>5558.55</v>
      </c>
    </row>
    <row r="42" spans="1:13" x14ac:dyDescent="0.3">
      <c r="A42" s="16" t="s">
        <v>258</v>
      </c>
      <c r="B42" s="16" t="s">
        <v>257</v>
      </c>
      <c r="C42" s="17">
        <v>352.27</v>
      </c>
      <c r="D42" s="17">
        <v>361.17399999999998</v>
      </c>
      <c r="E42" s="17">
        <v>438.51600000000002</v>
      </c>
      <c r="F42" s="17">
        <v>432.55900000000003</v>
      </c>
      <c r="G42" s="17">
        <v>469.18400000000003</v>
      </c>
      <c r="H42" s="17">
        <v>783.53399999999999</v>
      </c>
      <c r="I42" s="17">
        <v>1014.222</v>
      </c>
      <c r="J42" s="17">
        <v>1263.6980000000001</v>
      </c>
      <c r="K42" s="17">
        <v>1328.3979999999999</v>
      </c>
      <c r="L42" s="17">
        <v>1251.6199999999999</v>
      </c>
      <c r="M42" s="17">
        <v>1265.2660000000001</v>
      </c>
    </row>
    <row r="43" spans="1:13" x14ac:dyDescent="0.3">
      <c r="A43" s="16" t="s">
        <v>256</v>
      </c>
      <c r="B43" s="16" t="s">
        <v>255</v>
      </c>
      <c r="C43" s="17">
        <v>118.833</v>
      </c>
      <c r="D43" s="17">
        <v>90.05</v>
      </c>
      <c r="E43" s="17">
        <v>46.203000000000003</v>
      </c>
      <c r="F43" s="17">
        <v>73.188999999999993</v>
      </c>
      <c r="G43" s="17">
        <v>56.926000000000002</v>
      </c>
      <c r="H43" s="17">
        <v>207.77</v>
      </c>
      <c r="I43" s="17">
        <v>466.221</v>
      </c>
      <c r="J43" s="17">
        <v>704.90700000000004</v>
      </c>
      <c r="K43" s="17">
        <v>478.02800000000002</v>
      </c>
      <c r="L43" s="17">
        <v>1065.24</v>
      </c>
      <c r="M43" s="17">
        <v>17.417999999999999</v>
      </c>
    </row>
    <row r="44" spans="1:13" x14ac:dyDescent="0.3">
      <c r="A44" s="16" t="s">
        <v>254</v>
      </c>
      <c r="B44" s="16" t="s">
        <v>253</v>
      </c>
      <c r="C44" s="17" t="s">
        <v>429</v>
      </c>
      <c r="D44" s="17" t="s">
        <v>429</v>
      </c>
      <c r="E44" s="17" t="s">
        <v>429</v>
      </c>
      <c r="F44" s="17" t="s">
        <v>429</v>
      </c>
      <c r="G44" s="17" t="s">
        <v>429</v>
      </c>
      <c r="H44" s="17" t="s">
        <v>429</v>
      </c>
      <c r="I44" s="17" t="s">
        <v>429</v>
      </c>
      <c r="J44" s="17" t="s">
        <v>429</v>
      </c>
      <c r="K44" s="17" t="s">
        <v>429</v>
      </c>
      <c r="L44" s="17">
        <v>109.21299999999999</v>
      </c>
      <c r="M44" s="17" t="s">
        <v>429</v>
      </c>
    </row>
    <row r="45" spans="1:13" x14ac:dyDescent="0.3">
      <c r="A45" s="16" t="s">
        <v>252</v>
      </c>
      <c r="B45" s="16" t="s">
        <v>251</v>
      </c>
      <c r="C45" s="17">
        <v>502.77499999999998</v>
      </c>
      <c r="D45" s="17">
        <v>538.495</v>
      </c>
      <c r="E45" s="17">
        <v>555.39300000000003</v>
      </c>
      <c r="F45" s="17">
        <v>730.91399999999999</v>
      </c>
      <c r="G45" s="17">
        <v>91.962000000000003</v>
      </c>
      <c r="H45" s="17">
        <v>1480.0830000000001</v>
      </c>
      <c r="I45" s="17">
        <v>863.64300000000003</v>
      </c>
      <c r="J45" s="17">
        <v>886.18799999999999</v>
      </c>
      <c r="K45" s="17">
        <v>677.79899999999998</v>
      </c>
      <c r="L45" s="17">
        <v>387.02499999999998</v>
      </c>
      <c r="M45" s="17">
        <v>4275.866</v>
      </c>
    </row>
    <row r="46" spans="1:13" x14ac:dyDescent="0.3">
      <c r="A46" s="16" t="s">
        <v>250</v>
      </c>
      <c r="B46" s="16" t="s">
        <v>249</v>
      </c>
      <c r="C46" s="17">
        <v>115.539</v>
      </c>
      <c r="D46" s="17">
        <v>128.74</v>
      </c>
      <c r="E46" s="17">
        <v>125.649</v>
      </c>
      <c r="F46" s="17">
        <v>133.155</v>
      </c>
      <c r="G46" s="17">
        <v>295.726</v>
      </c>
      <c r="H46" s="17">
        <v>28.597000000000001</v>
      </c>
      <c r="I46" s="17">
        <v>23.4</v>
      </c>
      <c r="J46" s="17">
        <v>27.332999999999998</v>
      </c>
      <c r="K46" s="17">
        <v>17.846</v>
      </c>
      <c r="L46" s="17">
        <v>959.87400000000002</v>
      </c>
      <c r="M46" s="17">
        <v>440.33300000000003</v>
      </c>
    </row>
    <row r="47" spans="1:13" x14ac:dyDescent="0.3">
      <c r="A47" s="16" t="s">
        <v>248</v>
      </c>
      <c r="B47" s="16" t="s">
        <v>247</v>
      </c>
      <c r="C47" s="17">
        <v>112.616</v>
      </c>
      <c r="D47" s="17">
        <v>115</v>
      </c>
      <c r="E47" s="17">
        <v>109.999</v>
      </c>
      <c r="F47" s="17">
        <v>110</v>
      </c>
      <c r="G47" s="17">
        <v>295.726</v>
      </c>
      <c r="H47" s="17">
        <v>0</v>
      </c>
      <c r="I47" s="17">
        <v>0</v>
      </c>
      <c r="J47" s="17" t="s">
        <v>429</v>
      </c>
      <c r="K47" s="17">
        <v>0</v>
      </c>
      <c r="L47" s="17">
        <v>959.87400000000002</v>
      </c>
      <c r="M47" s="17">
        <v>440.33300000000003</v>
      </c>
    </row>
    <row r="48" spans="1:13" x14ac:dyDescent="0.3">
      <c r="A48" s="16" t="s">
        <v>246</v>
      </c>
      <c r="B48" s="16" t="s">
        <v>245</v>
      </c>
      <c r="C48" s="17">
        <v>2.923</v>
      </c>
      <c r="D48" s="17">
        <v>13.74</v>
      </c>
      <c r="E48" s="17">
        <v>15.65</v>
      </c>
      <c r="F48" s="17">
        <v>23.155000000000001</v>
      </c>
      <c r="G48" s="17" t="s">
        <v>429</v>
      </c>
      <c r="H48" s="17">
        <v>28.597000000000001</v>
      </c>
      <c r="I48" s="17">
        <v>23.4</v>
      </c>
      <c r="J48" s="17">
        <v>27.332999999999998</v>
      </c>
      <c r="K48" s="17">
        <v>17.846</v>
      </c>
      <c r="L48" s="17" t="s">
        <v>429</v>
      </c>
      <c r="M48" s="17" t="s">
        <v>429</v>
      </c>
    </row>
    <row r="49" spans="1:13" x14ac:dyDescent="0.3">
      <c r="A49" s="19" t="s">
        <v>244</v>
      </c>
      <c r="B49" s="19" t="s">
        <v>243</v>
      </c>
      <c r="C49" s="20">
        <v>2.923</v>
      </c>
      <c r="D49" s="20">
        <v>13.74</v>
      </c>
      <c r="E49" s="20">
        <v>15.65</v>
      </c>
      <c r="F49" s="20">
        <v>23.155000000000001</v>
      </c>
      <c r="G49" s="20" t="s">
        <v>429</v>
      </c>
      <c r="H49" s="20">
        <v>28.597000000000001</v>
      </c>
      <c r="I49" s="20">
        <v>23.4</v>
      </c>
      <c r="J49" s="20" t="s">
        <v>429</v>
      </c>
      <c r="K49" s="20" t="s">
        <v>429</v>
      </c>
      <c r="L49" s="20" t="s">
        <v>429</v>
      </c>
      <c r="M49" s="20" t="s">
        <v>429</v>
      </c>
    </row>
    <row r="50" spans="1:13" x14ac:dyDescent="0.3">
      <c r="A50" s="16" t="s">
        <v>242</v>
      </c>
      <c r="B50" s="16" t="s">
        <v>241</v>
      </c>
      <c r="C50" s="17">
        <v>44.021999999999998</v>
      </c>
      <c r="D50" s="17">
        <v>33.905999999999999</v>
      </c>
      <c r="E50" s="17">
        <v>14.259</v>
      </c>
      <c r="F50" s="17">
        <v>13.09</v>
      </c>
      <c r="G50" s="17">
        <v>864.15700000000004</v>
      </c>
      <c r="H50" s="17">
        <v>257.80399999999997</v>
      </c>
      <c r="I50" s="17">
        <v>247.399</v>
      </c>
      <c r="J50" s="17">
        <v>40.279000000000003</v>
      </c>
      <c r="K50" s="17">
        <v>172.9</v>
      </c>
      <c r="L50" s="17">
        <v>203.20699999999999</v>
      </c>
      <c r="M50" s="17">
        <v>191.48500000000001</v>
      </c>
    </row>
    <row r="51" spans="1:13" x14ac:dyDescent="0.3">
      <c r="A51" s="16" t="s">
        <v>219</v>
      </c>
      <c r="B51" s="16" t="s">
        <v>240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 t="s">
        <v>429</v>
      </c>
      <c r="K51" s="17">
        <v>0</v>
      </c>
      <c r="L51" s="17">
        <v>0</v>
      </c>
      <c r="M51" s="17">
        <v>0</v>
      </c>
    </row>
    <row r="52" spans="1:13" x14ac:dyDescent="0.3">
      <c r="A52" s="16" t="s">
        <v>239</v>
      </c>
      <c r="B52" s="16" t="s">
        <v>238</v>
      </c>
      <c r="C52" s="17" t="s">
        <v>429</v>
      </c>
      <c r="D52" s="17" t="s">
        <v>429</v>
      </c>
      <c r="E52" s="17" t="s">
        <v>429</v>
      </c>
      <c r="F52" s="17" t="s">
        <v>429</v>
      </c>
      <c r="G52" s="17" t="s">
        <v>429</v>
      </c>
      <c r="H52" s="17" t="s">
        <v>429</v>
      </c>
      <c r="I52" s="17" t="s">
        <v>429</v>
      </c>
      <c r="J52" s="17" t="s">
        <v>429</v>
      </c>
      <c r="K52" s="17" t="s">
        <v>429</v>
      </c>
      <c r="L52" s="17">
        <v>15.486000000000001</v>
      </c>
      <c r="M52" s="17" t="s">
        <v>429</v>
      </c>
    </row>
    <row r="53" spans="1:13" x14ac:dyDescent="0.3">
      <c r="A53" s="16" t="s">
        <v>237</v>
      </c>
      <c r="B53" s="16" t="s">
        <v>236</v>
      </c>
      <c r="C53" s="17">
        <v>44.021999999999998</v>
      </c>
      <c r="D53" s="17">
        <v>33.905999999999999</v>
      </c>
      <c r="E53" s="17">
        <v>14.259</v>
      </c>
      <c r="F53" s="17">
        <v>13.09</v>
      </c>
      <c r="G53" s="17">
        <v>864.15700000000004</v>
      </c>
      <c r="H53" s="17">
        <v>257.80399999999997</v>
      </c>
      <c r="I53" s="17">
        <v>247.399</v>
      </c>
      <c r="J53" s="17">
        <v>40.279000000000003</v>
      </c>
      <c r="K53" s="17">
        <v>172.9</v>
      </c>
      <c r="L53" s="17">
        <v>187.721</v>
      </c>
      <c r="M53" s="17">
        <v>191.48500000000001</v>
      </c>
    </row>
    <row r="54" spans="1:13" x14ac:dyDescent="0.3">
      <c r="A54" s="14" t="s">
        <v>235</v>
      </c>
      <c r="B54" s="14" t="s">
        <v>234</v>
      </c>
      <c r="C54" s="18">
        <v>1133.4390000000001</v>
      </c>
      <c r="D54" s="18">
        <v>1152.365</v>
      </c>
      <c r="E54" s="18">
        <v>1180.02</v>
      </c>
      <c r="F54" s="18">
        <v>1382.9069999999999</v>
      </c>
      <c r="G54" s="18">
        <v>1777.9549999999999</v>
      </c>
      <c r="H54" s="18">
        <v>2757.788</v>
      </c>
      <c r="I54" s="18">
        <v>2614.8850000000002</v>
      </c>
      <c r="J54" s="18">
        <v>2922.4050000000002</v>
      </c>
      <c r="K54" s="18">
        <v>2674.971</v>
      </c>
      <c r="L54" s="18">
        <v>3976.1790000000001</v>
      </c>
      <c r="M54" s="18">
        <v>6190.3680000000004</v>
      </c>
    </row>
    <row r="55" spans="1:13" x14ac:dyDescent="0.3">
      <c r="A55" s="16" t="s">
        <v>233</v>
      </c>
      <c r="B55" s="16" t="s">
        <v>232</v>
      </c>
      <c r="C55" s="17">
        <v>134.119</v>
      </c>
      <c r="D55" s="17">
        <v>318.50400000000002</v>
      </c>
      <c r="E55" s="17">
        <v>365.17599999999999</v>
      </c>
      <c r="F55" s="17">
        <v>377.57499999999999</v>
      </c>
      <c r="G55" s="17">
        <v>118.45099999999999</v>
      </c>
      <c r="H55" s="17">
        <v>93.715999999999994</v>
      </c>
      <c r="I55" s="17">
        <v>70.989999999999995</v>
      </c>
      <c r="J55" s="17">
        <v>63.369</v>
      </c>
      <c r="K55" s="17">
        <v>52.640999999999998</v>
      </c>
      <c r="L55" s="17">
        <v>80.105999999999995</v>
      </c>
      <c r="M55" s="17">
        <v>39.985999999999997</v>
      </c>
    </row>
    <row r="56" spans="1:13" x14ac:dyDescent="0.3">
      <c r="A56" s="16" t="s">
        <v>231</v>
      </c>
      <c r="B56" s="16" t="s">
        <v>230</v>
      </c>
      <c r="C56" s="17">
        <v>115</v>
      </c>
      <c r="D56" s="17">
        <v>220.001</v>
      </c>
      <c r="E56" s="17">
        <v>260.00099999999998</v>
      </c>
      <c r="F56" s="17">
        <v>260</v>
      </c>
      <c r="G56" s="17">
        <v>118.45099999999999</v>
      </c>
      <c r="H56" s="17">
        <v>0</v>
      </c>
      <c r="I56" s="17">
        <v>0</v>
      </c>
      <c r="J56" s="17" t="s">
        <v>429</v>
      </c>
      <c r="K56" s="17" t="s">
        <v>429</v>
      </c>
      <c r="L56" s="17">
        <v>80.105999999999995</v>
      </c>
      <c r="M56" s="17">
        <v>39.985999999999997</v>
      </c>
    </row>
    <row r="57" spans="1:13" x14ac:dyDescent="0.3">
      <c r="A57" s="16" t="s">
        <v>229</v>
      </c>
      <c r="B57" s="16" t="s">
        <v>228</v>
      </c>
      <c r="C57" s="17">
        <v>19.119</v>
      </c>
      <c r="D57" s="17">
        <v>98.503</v>
      </c>
      <c r="E57" s="17">
        <v>105.175</v>
      </c>
      <c r="F57" s="17">
        <v>117.575</v>
      </c>
      <c r="G57" s="17" t="s">
        <v>429</v>
      </c>
      <c r="H57" s="17">
        <v>93.715999999999994</v>
      </c>
      <c r="I57" s="17">
        <v>70.989999999999995</v>
      </c>
      <c r="J57" s="17">
        <v>63.369</v>
      </c>
      <c r="K57" s="17">
        <v>52.640999999999998</v>
      </c>
      <c r="L57" s="17" t="s">
        <v>429</v>
      </c>
      <c r="M57" s="17" t="s">
        <v>429</v>
      </c>
    </row>
    <row r="58" spans="1:13" x14ac:dyDescent="0.3">
      <c r="A58" s="19" t="s">
        <v>227</v>
      </c>
      <c r="B58" s="19" t="s">
        <v>226</v>
      </c>
      <c r="C58" s="20">
        <v>19.119</v>
      </c>
      <c r="D58" s="20">
        <v>98.503</v>
      </c>
      <c r="E58" s="20">
        <v>105.175</v>
      </c>
      <c r="F58" s="20">
        <v>117.575</v>
      </c>
      <c r="G58" s="20" t="s">
        <v>429</v>
      </c>
      <c r="H58" s="20">
        <v>93.715999999999994</v>
      </c>
      <c r="I58" s="20">
        <v>70.989999999999995</v>
      </c>
      <c r="J58" s="20" t="s">
        <v>429</v>
      </c>
      <c r="K58" s="20" t="s">
        <v>429</v>
      </c>
      <c r="L58" s="20" t="s">
        <v>429</v>
      </c>
      <c r="M58" s="20" t="s">
        <v>429</v>
      </c>
    </row>
    <row r="59" spans="1:13" x14ac:dyDescent="0.3">
      <c r="A59" s="16" t="s">
        <v>225</v>
      </c>
      <c r="B59" s="16" t="s">
        <v>224</v>
      </c>
      <c r="C59" s="17">
        <v>456.71300000000002</v>
      </c>
      <c r="D59" s="17">
        <v>421.14299999999997</v>
      </c>
      <c r="E59" s="17">
        <v>381.24</v>
      </c>
      <c r="F59" s="17">
        <v>388.42399999999998</v>
      </c>
      <c r="G59" s="17">
        <v>387.53899999999999</v>
      </c>
      <c r="H59" s="17">
        <v>415.18</v>
      </c>
      <c r="I59" s="17">
        <v>422.839</v>
      </c>
      <c r="J59" s="17">
        <v>681.51900000000001</v>
      </c>
      <c r="K59" s="17">
        <v>528.16300000000001</v>
      </c>
      <c r="L59" s="17">
        <v>1196.135</v>
      </c>
      <c r="M59" s="17">
        <v>1146.1569999999999</v>
      </c>
    </row>
    <row r="60" spans="1:13" x14ac:dyDescent="0.3">
      <c r="A60" s="16" t="s">
        <v>223</v>
      </c>
      <c r="B60" s="16" t="s">
        <v>222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 t="s">
        <v>429</v>
      </c>
      <c r="J60" s="17">
        <v>0</v>
      </c>
      <c r="K60" s="17">
        <v>0</v>
      </c>
      <c r="L60" s="17">
        <v>247.52199999999999</v>
      </c>
      <c r="M60" s="17" t="s">
        <v>429</v>
      </c>
    </row>
    <row r="61" spans="1:13" x14ac:dyDescent="0.3">
      <c r="A61" s="16" t="s">
        <v>221</v>
      </c>
      <c r="B61" s="16" t="s">
        <v>220</v>
      </c>
      <c r="C61" s="17">
        <v>28.693000000000001</v>
      </c>
      <c r="D61" s="17">
        <v>31.702000000000002</v>
      </c>
      <c r="E61" s="17">
        <v>33.271999999999998</v>
      </c>
      <c r="F61" s="17">
        <v>36.109000000000002</v>
      </c>
      <c r="G61" s="17">
        <v>29.277999999999999</v>
      </c>
      <c r="H61" s="17">
        <v>30.771000000000001</v>
      </c>
      <c r="I61" s="17">
        <v>30.672000000000001</v>
      </c>
      <c r="J61" s="17">
        <v>35.423000000000002</v>
      </c>
      <c r="K61" s="17">
        <v>36.698999999999998</v>
      </c>
      <c r="L61" s="17">
        <v>25.437000000000001</v>
      </c>
      <c r="M61" s="17">
        <v>24.975000000000001</v>
      </c>
    </row>
    <row r="62" spans="1:13" x14ac:dyDescent="0.3">
      <c r="A62" s="16" t="s">
        <v>219</v>
      </c>
      <c r="B62" s="16" t="s">
        <v>218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 t="s">
        <v>429</v>
      </c>
      <c r="K62" s="17">
        <v>0</v>
      </c>
      <c r="L62" s="17">
        <v>0</v>
      </c>
      <c r="M62" s="17">
        <v>0</v>
      </c>
    </row>
    <row r="63" spans="1:13" x14ac:dyDescent="0.3">
      <c r="A63" s="16" t="s">
        <v>217</v>
      </c>
      <c r="B63" s="16" t="s">
        <v>216</v>
      </c>
      <c r="C63" s="17">
        <v>242.12100000000001</v>
      </c>
      <c r="D63" s="17">
        <v>239.971</v>
      </c>
      <c r="E63" s="17">
        <v>210.083</v>
      </c>
      <c r="F63" s="17">
        <v>217.96100000000001</v>
      </c>
      <c r="G63" s="17">
        <v>201.16</v>
      </c>
      <c r="H63" s="17">
        <v>218.97399999999999</v>
      </c>
      <c r="I63" s="17">
        <v>211.56100000000001</v>
      </c>
      <c r="J63" s="17">
        <v>190.488</v>
      </c>
      <c r="K63" s="17">
        <v>190.41499999999999</v>
      </c>
      <c r="L63" s="17">
        <v>884.94100000000003</v>
      </c>
      <c r="M63" s="17">
        <v>850.88</v>
      </c>
    </row>
    <row r="64" spans="1:13" x14ac:dyDescent="0.3">
      <c r="A64" s="16" t="s">
        <v>215</v>
      </c>
      <c r="B64" s="16" t="s">
        <v>214</v>
      </c>
      <c r="C64" s="17">
        <v>185.899</v>
      </c>
      <c r="D64" s="17">
        <v>149.47</v>
      </c>
      <c r="E64" s="17">
        <v>137.88499999999999</v>
      </c>
      <c r="F64" s="17">
        <v>134.35400000000001</v>
      </c>
      <c r="G64" s="17">
        <v>157.101</v>
      </c>
      <c r="H64" s="17">
        <v>165.435</v>
      </c>
      <c r="I64" s="17">
        <v>180.60599999999999</v>
      </c>
      <c r="J64" s="17">
        <v>455.608</v>
      </c>
      <c r="K64" s="17">
        <v>301.04899999999998</v>
      </c>
      <c r="L64" s="17">
        <v>38.234999999999999</v>
      </c>
      <c r="M64" s="17">
        <v>270.30200000000002</v>
      </c>
    </row>
    <row r="65" spans="1:13" x14ac:dyDescent="0.3">
      <c r="A65" s="14" t="s">
        <v>213</v>
      </c>
      <c r="B65" s="14" t="s">
        <v>212</v>
      </c>
      <c r="C65" s="18">
        <v>590.83199999999999</v>
      </c>
      <c r="D65" s="18">
        <v>739.64700000000005</v>
      </c>
      <c r="E65" s="18">
        <v>746.41600000000005</v>
      </c>
      <c r="F65" s="18">
        <v>765.99900000000002</v>
      </c>
      <c r="G65" s="18">
        <v>505.99</v>
      </c>
      <c r="H65" s="18">
        <v>508.89600000000002</v>
      </c>
      <c r="I65" s="18">
        <v>493.82900000000001</v>
      </c>
      <c r="J65" s="18">
        <v>744.88800000000003</v>
      </c>
      <c r="K65" s="18">
        <v>580.80399999999997</v>
      </c>
      <c r="L65" s="18">
        <v>1276.241</v>
      </c>
      <c r="M65" s="18">
        <v>1186.143</v>
      </c>
    </row>
    <row r="66" spans="1:13" x14ac:dyDescent="0.3">
      <c r="A66" s="14" t="s">
        <v>211</v>
      </c>
      <c r="B66" s="14" t="s">
        <v>210</v>
      </c>
      <c r="C66" s="18">
        <v>1724.271</v>
      </c>
      <c r="D66" s="18">
        <v>1892.0119999999999</v>
      </c>
      <c r="E66" s="18">
        <v>1926.4359999999999</v>
      </c>
      <c r="F66" s="18">
        <v>2148.9059999999999</v>
      </c>
      <c r="G66" s="18">
        <v>2283.9450000000002</v>
      </c>
      <c r="H66" s="18">
        <v>3266.6840000000002</v>
      </c>
      <c r="I66" s="18">
        <v>3108.7139999999999</v>
      </c>
      <c r="J66" s="18">
        <v>3667.2930000000001</v>
      </c>
      <c r="K66" s="18">
        <v>3255.7750000000001</v>
      </c>
      <c r="L66" s="18">
        <v>5252.42</v>
      </c>
      <c r="M66" s="18">
        <v>7376.5110000000004</v>
      </c>
    </row>
    <row r="67" spans="1:13" x14ac:dyDescent="0.3">
      <c r="A67" s="16" t="s">
        <v>209</v>
      </c>
      <c r="B67" s="16" t="s">
        <v>208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</row>
    <row r="68" spans="1:13" x14ac:dyDescent="0.3">
      <c r="A68" s="16" t="s">
        <v>207</v>
      </c>
      <c r="B68" s="16" t="s">
        <v>206</v>
      </c>
      <c r="C68" s="17">
        <v>1386.31</v>
      </c>
      <c r="D68" s="17">
        <v>1396.913</v>
      </c>
      <c r="E68" s="17">
        <v>1407.9359999999999</v>
      </c>
      <c r="F68" s="17">
        <v>1412.4010000000001</v>
      </c>
      <c r="G68" s="17">
        <v>1425.184</v>
      </c>
      <c r="H68" s="17">
        <v>1414.922</v>
      </c>
      <c r="I68" s="17">
        <v>1423.4469999999999</v>
      </c>
      <c r="J68" s="17">
        <v>1423.4469999999999</v>
      </c>
      <c r="K68" s="17">
        <v>1423.4469999999999</v>
      </c>
      <c r="L68" s="17">
        <v>1423.1379999999999</v>
      </c>
      <c r="M68" s="17">
        <v>1414.923</v>
      </c>
    </row>
    <row r="69" spans="1:13" x14ac:dyDescent="0.3">
      <c r="A69" s="16" t="s">
        <v>205</v>
      </c>
      <c r="B69" s="16" t="s">
        <v>204</v>
      </c>
      <c r="C69" s="17">
        <v>1350.2370000000001</v>
      </c>
      <c r="D69" s="17">
        <v>1350.2370000000001</v>
      </c>
      <c r="E69" s="17">
        <v>1350.2370000000001</v>
      </c>
      <c r="F69" s="17">
        <v>1350.2370000000001</v>
      </c>
      <c r="G69" s="17">
        <v>1350.2370000000001</v>
      </c>
      <c r="H69" s="17">
        <v>1350.2370000000001</v>
      </c>
      <c r="I69" s="17">
        <v>1348.5</v>
      </c>
      <c r="J69" s="17">
        <v>1348.5</v>
      </c>
      <c r="K69" s="17">
        <v>1348.5</v>
      </c>
      <c r="L69" s="17">
        <v>1348.191</v>
      </c>
      <c r="M69" s="17">
        <v>1350.2370000000001</v>
      </c>
    </row>
    <row r="70" spans="1:13" x14ac:dyDescent="0.3">
      <c r="A70" s="16" t="s">
        <v>203</v>
      </c>
      <c r="B70" s="16" t="s">
        <v>202</v>
      </c>
      <c r="C70" s="17">
        <v>36.073</v>
      </c>
      <c r="D70" s="17">
        <v>46.676000000000002</v>
      </c>
      <c r="E70" s="17">
        <v>57.698999999999998</v>
      </c>
      <c r="F70" s="17">
        <v>62.164000000000001</v>
      </c>
      <c r="G70" s="17">
        <v>74.947000000000003</v>
      </c>
      <c r="H70" s="17">
        <v>64.685000000000002</v>
      </c>
      <c r="I70" s="17">
        <v>74.947000000000003</v>
      </c>
      <c r="J70" s="17">
        <v>74.947000000000003</v>
      </c>
      <c r="K70" s="17">
        <v>74.947000000000003</v>
      </c>
      <c r="L70" s="17">
        <v>74.947000000000003</v>
      </c>
      <c r="M70" s="17">
        <v>64.686000000000007</v>
      </c>
    </row>
    <row r="71" spans="1:13" x14ac:dyDescent="0.3">
      <c r="A71" s="16" t="s">
        <v>201</v>
      </c>
      <c r="B71" s="16" t="s">
        <v>200</v>
      </c>
      <c r="C71" s="17">
        <v>1.7370000000000001</v>
      </c>
      <c r="D71" s="17">
        <v>1.7370000000000001</v>
      </c>
      <c r="E71" s="17">
        <v>1.7370000000000001</v>
      </c>
      <c r="F71" s="17">
        <v>1.7370000000000001</v>
      </c>
      <c r="G71" s="17">
        <v>1.7370000000000001</v>
      </c>
      <c r="H71" s="17">
        <v>1.7370000000000001</v>
      </c>
      <c r="I71" s="17">
        <v>10.262</v>
      </c>
      <c r="J71" s="17">
        <v>10.262</v>
      </c>
      <c r="K71" s="17">
        <v>10.262</v>
      </c>
      <c r="L71" s="17">
        <v>5.8079999999999998</v>
      </c>
      <c r="M71" s="17">
        <v>2.0459999999999998</v>
      </c>
    </row>
    <row r="72" spans="1:13" x14ac:dyDescent="0.3">
      <c r="A72" s="16" t="s">
        <v>199</v>
      </c>
      <c r="B72" s="16" t="s">
        <v>198</v>
      </c>
      <c r="C72" s="17">
        <v>163.40600000000001</v>
      </c>
      <c r="D72" s="17">
        <v>170.98400000000001</v>
      </c>
      <c r="E72" s="17">
        <v>188.89500000000001</v>
      </c>
      <c r="F72" s="17">
        <v>256.52199999999999</v>
      </c>
      <c r="G72" s="17">
        <v>105.83499999999999</v>
      </c>
      <c r="H72" s="17">
        <v>264.36399999999998</v>
      </c>
      <c r="I72" s="17">
        <v>501.31599999999997</v>
      </c>
      <c r="J72" s="17">
        <v>482.72800000000001</v>
      </c>
      <c r="K72" s="17">
        <v>1202.396</v>
      </c>
      <c r="L72" s="17">
        <v>1606.3230000000001</v>
      </c>
      <c r="M72" s="17">
        <v>3391.3980000000001</v>
      </c>
    </row>
    <row r="73" spans="1:13" x14ac:dyDescent="0.3">
      <c r="A73" s="16" t="s">
        <v>197</v>
      </c>
      <c r="B73" s="16" t="s">
        <v>196</v>
      </c>
      <c r="C73" s="17">
        <v>223.22800000000001</v>
      </c>
      <c r="D73" s="17">
        <v>241.12799999999999</v>
      </c>
      <c r="E73" s="17">
        <v>249.64</v>
      </c>
      <c r="F73" s="17">
        <v>246.72</v>
      </c>
      <c r="G73" s="17">
        <v>230.328</v>
      </c>
      <c r="H73" s="17">
        <v>244.459</v>
      </c>
      <c r="I73" s="17">
        <v>289.50599999999997</v>
      </c>
      <c r="J73" s="17">
        <v>233.23400000000001</v>
      </c>
      <c r="K73" s="17">
        <v>261.517</v>
      </c>
      <c r="L73" s="17">
        <v>273.04700000000003</v>
      </c>
      <c r="M73" s="17">
        <v>233.834</v>
      </c>
    </row>
    <row r="74" spans="1:13" x14ac:dyDescent="0.3">
      <c r="A74" s="14" t="s">
        <v>195</v>
      </c>
      <c r="B74" s="14" t="s">
        <v>194</v>
      </c>
      <c r="C74" s="18">
        <v>1771.2070000000001</v>
      </c>
      <c r="D74" s="18">
        <v>1807.288</v>
      </c>
      <c r="E74" s="18">
        <v>1844.7339999999999</v>
      </c>
      <c r="F74" s="18">
        <v>1913.9059999999999</v>
      </c>
      <c r="G74" s="18">
        <v>1759.61</v>
      </c>
      <c r="H74" s="18">
        <v>1922.008</v>
      </c>
      <c r="I74" s="18">
        <v>2204.0070000000001</v>
      </c>
      <c r="J74" s="18">
        <v>2129.1469999999999</v>
      </c>
      <c r="K74" s="18">
        <v>2877.098</v>
      </c>
      <c r="L74" s="18">
        <v>3296.7</v>
      </c>
      <c r="M74" s="18">
        <v>5038.1090000000004</v>
      </c>
    </row>
    <row r="75" spans="1:13" x14ac:dyDescent="0.3">
      <c r="A75" s="16" t="s">
        <v>193</v>
      </c>
      <c r="B75" s="16" t="s">
        <v>192</v>
      </c>
      <c r="C75" s="17">
        <v>11.035</v>
      </c>
      <c r="D75" s="17">
        <v>13.429</v>
      </c>
      <c r="E75" s="17">
        <v>13.244999999999999</v>
      </c>
      <c r="F75" s="17">
        <v>13.129</v>
      </c>
      <c r="G75" s="17">
        <v>16.41</v>
      </c>
      <c r="H75" s="17">
        <v>15.955</v>
      </c>
      <c r="I75" s="17">
        <v>21.138999999999999</v>
      </c>
      <c r="J75" s="17">
        <v>20.626000000000001</v>
      </c>
      <c r="K75" s="17">
        <v>29.972999999999999</v>
      </c>
      <c r="L75" s="17">
        <v>39.612000000000002</v>
      </c>
      <c r="M75" s="17">
        <v>0</v>
      </c>
    </row>
    <row r="76" spans="1:13" x14ac:dyDescent="0.3">
      <c r="A76" s="14" t="s">
        <v>191</v>
      </c>
      <c r="B76" s="14" t="s">
        <v>190</v>
      </c>
      <c r="C76" s="18">
        <v>1782.242</v>
      </c>
      <c r="D76" s="18">
        <v>1820.7170000000001</v>
      </c>
      <c r="E76" s="18">
        <v>1857.979</v>
      </c>
      <c r="F76" s="18">
        <v>1927.0350000000001</v>
      </c>
      <c r="G76" s="18">
        <v>1776.02</v>
      </c>
      <c r="H76" s="18">
        <v>1937.963</v>
      </c>
      <c r="I76" s="18">
        <v>2225.1460000000002</v>
      </c>
      <c r="J76" s="18">
        <v>2149.7730000000001</v>
      </c>
      <c r="K76" s="18">
        <v>2907.0709999999999</v>
      </c>
      <c r="L76" s="18">
        <v>3336.3119999999999</v>
      </c>
      <c r="M76" s="18">
        <v>5038.1090000000004</v>
      </c>
    </row>
    <row r="77" spans="1:13" x14ac:dyDescent="0.3">
      <c r="A77" s="14" t="s">
        <v>189</v>
      </c>
      <c r="B77" s="14" t="s">
        <v>188</v>
      </c>
      <c r="C77" s="18">
        <v>3506.5129999999999</v>
      </c>
      <c r="D77" s="18">
        <v>3712.7289999999998</v>
      </c>
      <c r="E77" s="18">
        <v>3784.415</v>
      </c>
      <c r="F77" s="18">
        <v>4075.9409999999998</v>
      </c>
      <c r="G77" s="18">
        <v>4059.9650000000001</v>
      </c>
      <c r="H77" s="18">
        <v>5204.6469999999999</v>
      </c>
      <c r="I77" s="18">
        <v>5333.86</v>
      </c>
      <c r="J77" s="18">
        <v>5817.0659999999998</v>
      </c>
      <c r="K77" s="18">
        <v>6162.8459999999995</v>
      </c>
      <c r="L77" s="18">
        <v>8588.732</v>
      </c>
      <c r="M77" s="18">
        <v>12414.62</v>
      </c>
    </row>
    <row r="78" spans="1:13" x14ac:dyDescent="0.3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x14ac:dyDescent="0.3">
      <c r="A79" s="14" t="s">
        <v>135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x14ac:dyDescent="0.3">
      <c r="A80" s="14" t="s">
        <v>136</v>
      </c>
      <c r="B80" s="14" t="s">
        <v>137</v>
      </c>
      <c r="C80" s="15" t="s">
        <v>138</v>
      </c>
      <c r="D80" s="15" t="s">
        <v>138</v>
      </c>
      <c r="E80" s="15" t="s">
        <v>138</v>
      </c>
      <c r="F80" s="15" t="s">
        <v>138</v>
      </c>
      <c r="G80" s="15" t="s">
        <v>138</v>
      </c>
      <c r="H80" s="15" t="s">
        <v>138</v>
      </c>
      <c r="I80" s="15" t="s">
        <v>138</v>
      </c>
      <c r="J80" s="15" t="s">
        <v>138</v>
      </c>
      <c r="K80" s="15" t="s">
        <v>138</v>
      </c>
      <c r="L80" s="15" t="s">
        <v>138</v>
      </c>
      <c r="M80" s="15" t="s">
        <v>138</v>
      </c>
    </row>
    <row r="81" spans="1:13" x14ac:dyDescent="0.3">
      <c r="A81" s="14" t="s">
        <v>187</v>
      </c>
      <c r="B81" s="14" t="s">
        <v>186</v>
      </c>
      <c r="C81" s="18">
        <v>134.84989999999999</v>
      </c>
      <c r="D81" s="18">
        <v>134.84989999999999</v>
      </c>
      <c r="E81" s="18">
        <v>134.84989999999999</v>
      </c>
      <c r="F81" s="18">
        <v>134.84989999999999</v>
      </c>
      <c r="G81" s="18">
        <v>647.41319999999996</v>
      </c>
      <c r="H81" s="18">
        <v>771.60500000000002</v>
      </c>
      <c r="I81" s="18">
        <v>656.66989999999998</v>
      </c>
      <c r="J81" s="18">
        <v>647.41319999999996</v>
      </c>
      <c r="K81" s="18">
        <v>647.41319999999996</v>
      </c>
      <c r="L81" s="18">
        <v>647.58690000000001</v>
      </c>
      <c r="M81" s="18">
        <v>647.58690000000001</v>
      </c>
    </row>
    <row r="82" spans="1:13" x14ac:dyDescent="0.3">
      <c r="A82" s="14" t="s">
        <v>185</v>
      </c>
      <c r="B82" s="14" t="s">
        <v>184</v>
      </c>
      <c r="C82" s="18">
        <v>0.17369999999999999</v>
      </c>
      <c r="D82" s="18">
        <v>0.17369999999999999</v>
      </c>
      <c r="E82" s="18">
        <v>0.17369999999999999</v>
      </c>
      <c r="F82" s="18">
        <v>0.17369999999999999</v>
      </c>
      <c r="G82" s="18">
        <v>0.17369999999999999</v>
      </c>
      <c r="H82" s="18">
        <v>9.1170000000000009</v>
      </c>
      <c r="I82" s="18">
        <v>9.1170000000000009</v>
      </c>
      <c r="J82" s="18" t="s">
        <v>429</v>
      </c>
      <c r="K82" s="18" t="s">
        <v>429</v>
      </c>
      <c r="L82" s="18" t="s">
        <v>429</v>
      </c>
      <c r="M82" s="18" t="s">
        <v>429</v>
      </c>
    </row>
    <row r="83" spans="1:13" x14ac:dyDescent="0.3">
      <c r="A83" s="14" t="s">
        <v>183</v>
      </c>
      <c r="B83" s="14" t="s">
        <v>182</v>
      </c>
      <c r="C83" s="18">
        <v>28.693000000000001</v>
      </c>
      <c r="D83" s="18">
        <v>31.702000000000002</v>
      </c>
      <c r="E83" s="18">
        <v>33.271999999999998</v>
      </c>
      <c r="F83" s="18">
        <v>36.109000000000002</v>
      </c>
      <c r="G83" s="18">
        <v>29.277999999999999</v>
      </c>
      <c r="H83" s="18">
        <v>30.771000000000001</v>
      </c>
      <c r="I83" s="18">
        <v>30.672000000000001</v>
      </c>
      <c r="J83" s="18">
        <v>35.423000000000002</v>
      </c>
      <c r="K83" s="18">
        <v>36.698999999999998</v>
      </c>
      <c r="L83" s="18">
        <v>25.437000000000001</v>
      </c>
      <c r="M83" s="18">
        <v>24.975000000000001</v>
      </c>
    </row>
    <row r="84" spans="1:13" x14ac:dyDescent="0.3">
      <c r="A84" s="14" t="s">
        <v>181</v>
      </c>
      <c r="B84" s="14" t="s">
        <v>180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 t="s">
        <v>429</v>
      </c>
      <c r="K84" s="18" t="s">
        <v>429</v>
      </c>
      <c r="L84" s="18" t="s">
        <v>429</v>
      </c>
      <c r="M84" s="18">
        <v>0</v>
      </c>
    </row>
    <row r="85" spans="1:13" x14ac:dyDescent="0.3">
      <c r="A85" s="14" t="s">
        <v>179</v>
      </c>
      <c r="B85" s="14" t="s">
        <v>178</v>
      </c>
      <c r="C85" s="18">
        <v>22.042000000000002</v>
      </c>
      <c r="D85" s="18">
        <v>112.24299999999999</v>
      </c>
      <c r="E85" s="18">
        <v>120.825</v>
      </c>
      <c r="F85" s="18">
        <v>140.72999999999999</v>
      </c>
      <c r="G85" s="18" t="s">
        <v>429</v>
      </c>
      <c r="H85" s="18">
        <v>122.313</v>
      </c>
      <c r="I85" s="18">
        <v>94.39</v>
      </c>
      <c r="J85" s="18">
        <v>90.701999999999998</v>
      </c>
      <c r="K85" s="18">
        <v>70.486999999999995</v>
      </c>
      <c r="L85" s="18">
        <v>1039.98</v>
      </c>
      <c r="M85" s="18">
        <v>548.49300000000005</v>
      </c>
    </row>
    <row r="86" spans="1:13" x14ac:dyDescent="0.3">
      <c r="A86" s="14" t="s">
        <v>473</v>
      </c>
      <c r="B86" s="14" t="s">
        <v>474</v>
      </c>
      <c r="C86" s="21" t="s">
        <v>429</v>
      </c>
      <c r="D86" s="21" t="s">
        <v>429</v>
      </c>
      <c r="E86" s="21" t="s">
        <v>429</v>
      </c>
      <c r="F86" s="21" t="s">
        <v>429</v>
      </c>
      <c r="G86" s="21" t="s">
        <v>429</v>
      </c>
      <c r="H86" s="21" t="s">
        <v>429</v>
      </c>
      <c r="I86" s="21" t="s">
        <v>429</v>
      </c>
      <c r="J86" s="21" t="s">
        <v>429</v>
      </c>
      <c r="K86" s="21" t="s">
        <v>429</v>
      </c>
      <c r="L86" s="21" t="s">
        <v>429</v>
      </c>
      <c r="M86" s="21" t="s">
        <v>429</v>
      </c>
    </row>
    <row r="87" spans="1:13" x14ac:dyDescent="0.3">
      <c r="A87" s="14" t="s">
        <v>177</v>
      </c>
      <c r="B87" s="14" t="s">
        <v>176</v>
      </c>
      <c r="C87" s="18">
        <v>0</v>
      </c>
      <c r="D87" s="18" t="s">
        <v>429</v>
      </c>
      <c r="E87" s="18" t="s">
        <v>429</v>
      </c>
      <c r="F87" s="18" t="s">
        <v>429</v>
      </c>
      <c r="G87" s="18" t="s">
        <v>429</v>
      </c>
      <c r="H87" s="18" t="s">
        <v>429</v>
      </c>
      <c r="I87" s="18" t="s">
        <v>429</v>
      </c>
      <c r="J87" s="18" t="s">
        <v>429</v>
      </c>
      <c r="K87" s="18" t="s">
        <v>429</v>
      </c>
      <c r="L87" s="18" t="s">
        <v>429</v>
      </c>
      <c r="M87" s="18" t="s">
        <v>429</v>
      </c>
    </row>
    <row r="88" spans="1:13" x14ac:dyDescent="0.3">
      <c r="A88" s="14" t="s">
        <v>175</v>
      </c>
      <c r="B88" s="14" t="s">
        <v>174</v>
      </c>
      <c r="C88" s="18">
        <v>0</v>
      </c>
      <c r="D88" s="18" t="s">
        <v>429</v>
      </c>
      <c r="E88" s="18" t="s">
        <v>429</v>
      </c>
      <c r="F88" s="18" t="s">
        <v>429</v>
      </c>
      <c r="G88" s="18" t="s">
        <v>429</v>
      </c>
      <c r="H88" s="18" t="s">
        <v>429</v>
      </c>
      <c r="I88" s="18" t="s">
        <v>429</v>
      </c>
      <c r="J88" s="18" t="s">
        <v>429</v>
      </c>
      <c r="K88" s="18" t="s">
        <v>429</v>
      </c>
      <c r="L88" s="18" t="s">
        <v>429</v>
      </c>
      <c r="M88" s="18" t="s">
        <v>429</v>
      </c>
    </row>
    <row r="89" spans="1:13" x14ac:dyDescent="0.3">
      <c r="A89" s="14" t="s">
        <v>173</v>
      </c>
      <c r="B89" s="14" t="s">
        <v>172</v>
      </c>
      <c r="C89" s="18">
        <v>114.578</v>
      </c>
      <c r="D89" s="18">
        <v>299.20800000000003</v>
      </c>
      <c r="E89" s="18">
        <v>347.86900000000003</v>
      </c>
      <c r="F89" s="18">
        <v>152.99799999999999</v>
      </c>
      <c r="G89" s="18">
        <v>-162.94800000000001</v>
      </c>
      <c r="H89" s="18">
        <v>-1214.8579999999999</v>
      </c>
      <c r="I89" s="18">
        <v>-613.64</v>
      </c>
      <c r="J89" s="18">
        <v>-470.767</v>
      </c>
      <c r="K89" s="18">
        <v>-461.74400000000003</v>
      </c>
      <c r="L89" s="18">
        <v>439.20100000000002</v>
      </c>
      <c r="M89" s="18">
        <v>-190.304</v>
      </c>
    </row>
    <row r="90" spans="1:13" x14ac:dyDescent="0.3">
      <c r="A90" s="14" t="s">
        <v>171</v>
      </c>
      <c r="B90" s="14" t="s">
        <v>170</v>
      </c>
      <c r="C90" s="21">
        <v>6.4288999999999996</v>
      </c>
      <c r="D90" s="21">
        <v>16.433499999999999</v>
      </c>
      <c r="E90" s="21">
        <v>18.722999999999999</v>
      </c>
      <c r="F90" s="21">
        <v>7.9396000000000004</v>
      </c>
      <c r="G90" s="21">
        <v>-9.1748999999999992</v>
      </c>
      <c r="H90" s="21">
        <v>-62.687399999999997</v>
      </c>
      <c r="I90" s="21">
        <v>-27.577500000000001</v>
      </c>
      <c r="J90" s="21">
        <v>-21.898499999999999</v>
      </c>
      <c r="K90" s="21">
        <v>-15.8835</v>
      </c>
      <c r="L90" s="21">
        <v>13.164300000000001</v>
      </c>
      <c r="M90" s="21">
        <v>-3.7772999999999999</v>
      </c>
    </row>
    <row r="91" spans="1:13" x14ac:dyDescent="0.3">
      <c r="A91" s="14" t="s">
        <v>169</v>
      </c>
      <c r="B91" s="14" t="s">
        <v>168</v>
      </c>
      <c r="C91" s="21">
        <v>39.954500000000003</v>
      </c>
      <c r="D91" s="21">
        <v>38.100499999999997</v>
      </c>
      <c r="E91" s="21">
        <v>38.394300000000001</v>
      </c>
      <c r="F91" s="21">
        <v>36.982900000000001</v>
      </c>
      <c r="G91" s="21">
        <v>34.373899999999999</v>
      </c>
      <c r="H91" s="21">
        <v>29.680499999999999</v>
      </c>
      <c r="I91" s="21">
        <v>34.9649</v>
      </c>
      <c r="J91" s="21">
        <v>30.467700000000001</v>
      </c>
      <c r="K91" s="21">
        <v>42.015300000000003</v>
      </c>
      <c r="L91" s="21">
        <v>-15.764900000000001</v>
      </c>
      <c r="M91" s="21">
        <v>31.4588</v>
      </c>
    </row>
    <row r="92" spans="1:13" x14ac:dyDescent="0.3">
      <c r="A92" s="14" t="s">
        <v>167</v>
      </c>
      <c r="B92" s="14" t="s">
        <v>166</v>
      </c>
      <c r="C92" s="21">
        <v>0.64219999999999999</v>
      </c>
      <c r="D92" s="21">
        <v>0.67889999999999995</v>
      </c>
      <c r="E92" s="21">
        <v>0.60119999999999996</v>
      </c>
      <c r="F92" s="21">
        <v>0.67020000000000002</v>
      </c>
      <c r="G92" s="21">
        <v>0.5827</v>
      </c>
      <c r="H92" s="21">
        <v>0.82010000000000005</v>
      </c>
      <c r="I92" s="21">
        <v>0.93989999999999996</v>
      </c>
      <c r="J92" s="21">
        <v>1.0158</v>
      </c>
      <c r="K92" s="21">
        <v>1.2815000000000001</v>
      </c>
      <c r="L92" s="21">
        <v>0.53480000000000005</v>
      </c>
      <c r="M92" s="21">
        <v>0.70479999999999998</v>
      </c>
    </row>
    <row r="93" spans="1:13" x14ac:dyDescent="0.3">
      <c r="A93" s="14" t="s">
        <v>165</v>
      </c>
      <c r="B93" s="14" t="s">
        <v>164</v>
      </c>
      <c r="C93" s="21">
        <v>-7.8395000000000001</v>
      </c>
      <c r="D93" s="21">
        <v>-15.111499999999999</v>
      </c>
      <c r="E93" s="21">
        <v>-33.878399999999999</v>
      </c>
      <c r="F93" s="21">
        <v>-46.467199999999998</v>
      </c>
      <c r="G93" s="21">
        <v>-53.120800000000003</v>
      </c>
      <c r="H93" s="21">
        <v>-91.867699999999999</v>
      </c>
      <c r="I93" s="21">
        <v>-159.86789999999999</v>
      </c>
      <c r="J93" s="21">
        <v>-200.22710000000001</v>
      </c>
      <c r="K93" s="21">
        <v>-260.75110000000001</v>
      </c>
      <c r="L93" s="21">
        <v>-140.81630000000001</v>
      </c>
      <c r="M93" s="21">
        <v>-95.319000000000003</v>
      </c>
    </row>
    <row r="94" spans="1:13" x14ac:dyDescent="0.3">
      <c r="A94" s="14" t="s">
        <v>163</v>
      </c>
      <c r="B94" s="14" t="s">
        <v>162</v>
      </c>
      <c r="C94" s="18">
        <v>0</v>
      </c>
      <c r="D94" s="18">
        <v>0</v>
      </c>
      <c r="E94" s="18" t="s">
        <v>429</v>
      </c>
      <c r="F94" s="18" t="s">
        <v>429</v>
      </c>
      <c r="G94" s="18" t="s">
        <v>429</v>
      </c>
      <c r="H94" s="18" t="s">
        <v>429</v>
      </c>
      <c r="I94" s="18" t="s">
        <v>429</v>
      </c>
      <c r="J94" s="18" t="s">
        <v>429</v>
      </c>
      <c r="K94" s="18" t="s">
        <v>429</v>
      </c>
      <c r="L94" s="18" t="s">
        <v>429</v>
      </c>
      <c r="M94" s="18" t="s">
        <v>429</v>
      </c>
    </row>
    <row r="95" spans="1:13" x14ac:dyDescent="0.3">
      <c r="A95" s="22" t="s">
        <v>160</v>
      </c>
      <c r="B95" s="22"/>
      <c r="C95" s="22" t="s">
        <v>161</v>
      </c>
      <c r="D95" s="22"/>
      <c r="E95" s="22"/>
      <c r="F95" s="22"/>
      <c r="G95" s="22"/>
      <c r="H95" s="22"/>
      <c r="I95" s="22"/>
      <c r="J95" s="22"/>
      <c r="K95" s="22"/>
      <c r="L95" s="22"/>
      <c r="M9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06D7-CE63-4D82-A112-16C1D0363ABC}">
  <dimension ref="B1:M82"/>
  <sheetViews>
    <sheetView topLeftCell="A44" zoomScale="115" zoomScaleNormal="115" workbookViewId="0">
      <selection activeCell="B72" sqref="B72"/>
    </sheetView>
  </sheetViews>
  <sheetFormatPr baseColWidth="10" defaultRowHeight="14.4" x14ac:dyDescent="0.3"/>
  <cols>
    <col min="2" max="2" width="23.5546875" customWidth="1"/>
  </cols>
  <sheetData>
    <row r="1" spans="2:13" x14ac:dyDescent="0.3">
      <c r="B1" t="s">
        <v>432</v>
      </c>
    </row>
    <row r="3" spans="2:13" x14ac:dyDescent="0.3">
      <c r="B3" s="2" t="s">
        <v>433</v>
      </c>
      <c r="C3" s="3" t="s">
        <v>434</v>
      </c>
      <c r="D3" s="3" t="s">
        <v>435</v>
      </c>
      <c r="E3" s="3" t="s">
        <v>436</v>
      </c>
      <c r="F3" s="3" t="s">
        <v>437</v>
      </c>
      <c r="G3" s="3" t="s">
        <v>438</v>
      </c>
      <c r="H3" s="3" t="s">
        <v>439</v>
      </c>
      <c r="I3" s="3" t="s">
        <v>440</v>
      </c>
      <c r="J3" s="3" t="s">
        <v>441</v>
      </c>
      <c r="K3" s="3" t="s">
        <v>442</v>
      </c>
      <c r="L3" s="3" t="s">
        <v>443</v>
      </c>
      <c r="M3" s="3" t="s">
        <v>469</v>
      </c>
    </row>
    <row r="4" spans="2:13" x14ac:dyDescent="0.3">
      <c r="B4" s="4" t="s">
        <v>444</v>
      </c>
      <c r="C4" s="5">
        <f>'Balance de situación - Estandar'!C23/'Balance de situación - Estandar'!C54</f>
        <v>0.64224012055346602</v>
      </c>
      <c r="D4" s="5">
        <f>'Balance de situación - Estandar'!D23/'Balance de situación - Estandar'!D54</f>
        <v>0.6789324562963992</v>
      </c>
      <c r="E4" s="5">
        <f>'Balance de situación - Estandar'!E23/'Balance de situación - Estandar'!E54</f>
        <v>0.60118726801240663</v>
      </c>
      <c r="F4" s="5">
        <f>'Balance de situación - Estandar'!F23/'Balance de situación - Estandar'!F54</f>
        <v>0.67024969864206352</v>
      </c>
      <c r="G4" s="5">
        <f>'Balance de situación - Estandar'!G23/'Balance de situación - Estandar'!G54</f>
        <v>0.58269641245138382</v>
      </c>
      <c r="H4" s="5">
        <f>'Balance de situación - Estandar'!H23/'Balance de situación - Estandar'!H54</f>
        <v>0.8201489744679431</v>
      </c>
      <c r="I4" s="5">
        <f>'Balance de situación - Estandar'!I23/'Balance de situación - Estandar'!I54</f>
        <v>0.93990634387363103</v>
      </c>
      <c r="J4" s="5">
        <f>'Balance de situación - Estandar'!J23/'Balance de situación - Estandar'!J54</f>
        <v>1.0158082127562744</v>
      </c>
      <c r="K4" s="5">
        <f>'Balance de situación - Estandar'!K23/'Balance de situación - Estandar'!K54</f>
        <v>1.2815196875031543</v>
      </c>
      <c r="L4" s="5">
        <f>'Balance de situación - Estandar'!L23/'Balance de situación - Estandar'!L54</f>
        <v>0.53482350769419584</v>
      </c>
      <c r="M4" s="5">
        <f>'Balance de situación - Estandar'!M23/'Balance de situación - Estandar'!M54</f>
        <v>0.70480737171037322</v>
      </c>
    </row>
    <row r="6" spans="2:13" x14ac:dyDescent="0.3">
      <c r="C6" s="3" t="s">
        <v>434</v>
      </c>
      <c r="D6" s="3" t="s">
        <v>435</v>
      </c>
      <c r="E6" s="3" t="s">
        <v>436</v>
      </c>
      <c r="F6" s="3" t="s">
        <v>437</v>
      </c>
      <c r="G6" s="3" t="s">
        <v>438</v>
      </c>
      <c r="H6" s="3" t="s">
        <v>439</v>
      </c>
      <c r="I6" s="3" t="s">
        <v>440</v>
      </c>
      <c r="J6" s="3" t="s">
        <v>441</v>
      </c>
      <c r="K6" s="3" t="s">
        <v>442</v>
      </c>
      <c r="L6" s="3" t="s">
        <v>443</v>
      </c>
      <c r="M6" s="3" t="s">
        <v>469</v>
      </c>
    </row>
    <row r="7" spans="2:13" x14ac:dyDescent="0.3">
      <c r="B7" s="4" t="s">
        <v>445</v>
      </c>
      <c r="C7" s="5">
        <f>('Balance de situación - Estandar'!C23-'Balance de situación - Estandar'!C13)/'Balance de situación - Estandar'!C54</f>
        <v>0.45563545987035919</v>
      </c>
      <c r="D7" s="5">
        <f>('Balance de situación - Estandar'!D23-'Balance de situación - Estandar'!D13)/'Balance de situación - Estandar'!D54</f>
        <v>0.48519175781978802</v>
      </c>
      <c r="E7" s="5">
        <f>('Balance de situación - Estandar'!E23-'Balance de situación - Estandar'!E13)/'Balance de situación - Estandar'!E54</f>
        <v>0.43404179590176439</v>
      </c>
      <c r="F7" s="5">
        <f>('Balance de situación - Estandar'!F23-'Balance de situación - Estandar'!F13)/'Balance de situación - Estandar'!F54</f>
        <v>0.53287820511429917</v>
      </c>
      <c r="G7" s="5">
        <f>('Balance de situación - Estandar'!G23-'Balance de situación - Estandar'!G13)/'Balance de situación - Estandar'!G54</f>
        <v>0.47880176944860814</v>
      </c>
      <c r="H7" s="5">
        <f>('Balance de situación - Estandar'!H23-'Balance de situación - Estandar'!H13)/'Balance de situación - Estandar'!H54</f>
        <v>0.74257738448350641</v>
      </c>
      <c r="I7" s="5">
        <f>('Balance de situación - Estandar'!I23-'Balance de situación - Estandar'!I13)/'Balance de situación - Estandar'!I54</f>
        <v>0.85126535201356834</v>
      </c>
      <c r="J7" s="5">
        <f>('Balance de situación - Estandar'!J23-'Balance de situación - Estandar'!J13)/'Balance de situación - Estandar'!J54</f>
        <v>0.92782383003040292</v>
      </c>
      <c r="K7" s="5">
        <f>('Balance de situación - Estandar'!K23-'Balance de situación - Estandar'!K13)/'Balance de situación - Estandar'!K54</f>
        <v>1.1716852257463726</v>
      </c>
      <c r="L7" s="5">
        <f>('Balance de situación - Estandar'!L23-'Balance de situación - Estandar'!L13)/'Balance de situación - Estandar'!L54</f>
        <v>0.42188015177385124</v>
      </c>
      <c r="M7" s="5">
        <f>('Balance de situación - Estandar'!M23-'Balance de situación - Estandar'!M13)/'Balance de situación - Estandar'!M54</f>
        <v>0.61102118646258186</v>
      </c>
    </row>
    <row r="9" spans="2:13" x14ac:dyDescent="0.3">
      <c r="C9" s="3" t="s">
        <v>434</v>
      </c>
      <c r="D9" s="3" t="s">
        <v>435</v>
      </c>
      <c r="E9" s="3" t="s">
        <v>436</v>
      </c>
      <c r="F9" s="3" t="s">
        <v>437</v>
      </c>
      <c r="G9" s="3" t="s">
        <v>438</v>
      </c>
      <c r="H9" s="3" t="s">
        <v>439</v>
      </c>
      <c r="I9" s="3" t="s">
        <v>440</v>
      </c>
      <c r="J9" s="3" t="s">
        <v>441</v>
      </c>
      <c r="K9" s="3" t="s">
        <v>442</v>
      </c>
      <c r="L9" s="3" t="s">
        <v>443</v>
      </c>
      <c r="M9" s="3" t="s">
        <v>469</v>
      </c>
    </row>
    <row r="10" spans="2:13" x14ac:dyDescent="0.3">
      <c r="B10" s="4" t="s">
        <v>446</v>
      </c>
      <c r="C10" s="5">
        <f>'Balance de situación - Estandar'!C7/'Balance de situación - Estandar'!C54</f>
        <v>0.11917712377992994</v>
      </c>
      <c r="D10" s="5">
        <f>'Balance de situación - Estandar'!D7/'Balance de situación - Estandar'!D54</f>
        <v>0.12846277004247786</v>
      </c>
      <c r="E10" s="5">
        <f>'Balance de situación - Estandar'!E7/'Balance de situación - Estandar'!E54</f>
        <v>0.12114709920170844</v>
      </c>
      <c r="F10" s="5">
        <f>'Balance de situación - Estandar'!F7/'Balance de situación - Estandar'!F54</f>
        <v>0.25868116944957259</v>
      </c>
      <c r="G10" s="5">
        <f>'Balance de situación - Estandar'!G7/'Balance de situación - Estandar'!G54</f>
        <v>0.32460045389225262</v>
      </c>
      <c r="H10" s="5">
        <f>'Balance de situación - Estandar'!H7/'Balance de situación - Estandar'!H54</f>
        <v>0.48487084576479411</v>
      </c>
      <c r="I10" s="5">
        <f>'Balance de situación - Estandar'!I7/'Balance de situación - Estandar'!I54</f>
        <v>0.27076907779883241</v>
      </c>
      <c r="J10" s="5">
        <f>'Balance de situación - Estandar'!J7/'Balance de situación - Estandar'!J54</f>
        <v>0.1921256636229407</v>
      </c>
      <c r="K10" s="5">
        <f>'Balance de situación - Estandar'!K7/'Balance de situación - Estandar'!K54</f>
        <v>0.19896701683868723</v>
      </c>
      <c r="L10" s="5">
        <f>'Balance de situación - Estandar'!L7/'Balance de situación - Estandar'!L54</f>
        <v>0.15109455585374804</v>
      </c>
      <c r="M10" s="5">
        <f>'Balance de situación - Estandar'!M7/'Balance de situación - Estandar'!M54</f>
        <v>0.10833330102507638</v>
      </c>
    </row>
    <row r="16" spans="2:13" x14ac:dyDescent="0.3">
      <c r="B16" s="2" t="s">
        <v>447</v>
      </c>
      <c r="C16" s="3" t="s">
        <v>434</v>
      </c>
      <c r="D16" s="3" t="s">
        <v>435</v>
      </c>
      <c r="E16" s="3" t="s">
        <v>436</v>
      </c>
      <c r="F16" s="3" t="s">
        <v>437</v>
      </c>
      <c r="G16" s="3" t="s">
        <v>438</v>
      </c>
      <c r="H16" s="3" t="s">
        <v>439</v>
      </c>
      <c r="I16" s="3" t="s">
        <v>440</v>
      </c>
      <c r="J16" s="3" t="s">
        <v>441</v>
      </c>
      <c r="K16" s="3" t="s">
        <v>442</v>
      </c>
      <c r="L16" s="3" t="s">
        <v>443</v>
      </c>
      <c r="M16" s="3" t="s">
        <v>469</v>
      </c>
    </row>
    <row r="17" spans="2:13" x14ac:dyDescent="0.3">
      <c r="B17" s="4" t="s">
        <v>448</v>
      </c>
      <c r="C17" s="5">
        <f>'Ajustados pBBG'!C6/'Balance de situación - Estandar'!C10</f>
        <v>12.925051092330417</v>
      </c>
      <c r="D17" s="5">
        <f>'Ajustados pBBG'!D6/'Balance de situación - Estandar'!D10</f>
        <v>12.201335409689186</v>
      </c>
      <c r="E17" s="5">
        <f>'Ajustados pBBG'!E6/'Balance de situación - Estandar'!E10</f>
        <v>14.594205685911108</v>
      </c>
      <c r="F17" s="5">
        <f>'Ajustados pBBG'!F6/'Balance de situación - Estandar'!F10</f>
        <v>15.907397093099574</v>
      </c>
      <c r="G17" s="5">
        <f>'Ajustados pBBG'!G6/'Balance de situación - Estandar'!G10</f>
        <v>19.990548538496046</v>
      </c>
      <c r="H17" s="5">
        <f>'Ajustados pBBG'!H6/'Balance de situación - Estandar'!H10</f>
        <v>16.989837240222066</v>
      </c>
      <c r="I17" s="5">
        <f>'Ajustados pBBG'!I6/'Balance de situación - Estandar'!I10</f>
        <v>24.79743657566603</v>
      </c>
      <c r="J17" s="5">
        <f>'Ajustados pBBG'!J6/'Balance de situación - Estandar'!J10</f>
        <v>28.763522601901247</v>
      </c>
      <c r="K17" s="5">
        <f>'Ajustados pBBG'!K6/'Balance de situación - Estandar'!K10</f>
        <v>36.929611338873812</v>
      </c>
      <c r="L17" s="5">
        <f>'Ajustados pBBG'!L6/'Balance de situación - Estandar'!L10</f>
        <v>43.155103387593492</v>
      </c>
      <c r="M17" s="5">
        <f>'Ajustados pBBG'!M6/'Balance de situación - Estandar'!M10</f>
        <v>93.477722635022744</v>
      </c>
    </row>
    <row r="19" spans="2:13" x14ac:dyDescent="0.3">
      <c r="C19" s="3" t="s">
        <v>434</v>
      </c>
      <c r="D19" s="3" t="s">
        <v>435</v>
      </c>
      <c r="E19" s="3" t="s">
        <v>436</v>
      </c>
      <c r="F19" s="3" t="s">
        <v>437</v>
      </c>
      <c r="G19" s="3" t="s">
        <v>438</v>
      </c>
      <c r="H19" s="3" t="s">
        <v>439</v>
      </c>
      <c r="I19" s="3" t="s">
        <v>440</v>
      </c>
      <c r="J19" s="3" t="s">
        <v>441</v>
      </c>
      <c r="K19" s="3" t="s">
        <v>442</v>
      </c>
      <c r="L19" s="3" t="s">
        <v>443</v>
      </c>
      <c r="M19" s="3" t="s">
        <v>469</v>
      </c>
    </row>
    <row r="20" spans="2:13" x14ac:dyDescent="0.3">
      <c r="B20" s="4" t="s">
        <v>449</v>
      </c>
      <c r="C20" s="5">
        <f>365/C17</f>
        <v>28.239733629879961</v>
      </c>
      <c r="D20" s="5">
        <f>365/D17</f>
        <v>29.914758323105382</v>
      </c>
      <c r="E20" s="5">
        <f>365/E17</f>
        <v>25.009925709924875</v>
      </c>
      <c r="F20" s="5">
        <f t="shared" ref="F20:M20" si="0">365/F17</f>
        <v>22.945300093019764</v>
      </c>
      <c r="G20" s="5">
        <f t="shared" si="0"/>
        <v>18.258628536236262</v>
      </c>
      <c r="H20" s="5">
        <f t="shared" si="0"/>
        <v>21.483431232401216</v>
      </c>
      <c r="I20" s="5">
        <f t="shared" si="0"/>
        <v>14.719263375722397</v>
      </c>
      <c r="J20" s="5">
        <f t="shared" si="0"/>
        <v>12.689683563857848</v>
      </c>
      <c r="K20" s="5">
        <f t="shared" si="0"/>
        <v>9.883667516852098</v>
      </c>
      <c r="L20" s="5">
        <f t="shared" si="0"/>
        <v>8.4578641075607432</v>
      </c>
      <c r="M20" s="5">
        <f t="shared" si="0"/>
        <v>3.9046736453466786</v>
      </c>
    </row>
    <row r="22" spans="2:13" x14ac:dyDescent="0.3">
      <c r="C22" s="3" t="s">
        <v>434</v>
      </c>
      <c r="D22" s="3" t="s">
        <v>435</v>
      </c>
      <c r="E22" s="3" t="s">
        <v>436</v>
      </c>
      <c r="F22" s="3" t="s">
        <v>437</v>
      </c>
      <c r="G22" s="3" t="s">
        <v>438</v>
      </c>
      <c r="H22" s="3" t="s">
        <v>439</v>
      </c>
      <c r="I22" s="3" t="s">
        <v>440</v>
      </c>
      <c r="J22" s="3" t="s">
        <v>441</v>
      </c>
      <c r="K22" s="3" t="s">
        <v>442</v>
      </c>
      <c r="L22" s="3" t="s">
        <v>443</v>
      </c>
      <c r="M22" s="3" t="s">
        <v>469</v>
      </c>
    </row>
    <row r="23" spans="2:13" x14ac:dyDescent="0.3">
      <c r="B23" s="4" t="s">
        <v>450</v>
      </c>
      <c r="C23" s="5">
        <f>'Ajustados pBBG'!C10/'Balance de situación - Estandar'!C42</f>
        <v>2.6261589121980298</v>
      </c>
      <c r="D23" s="5">
        <f>'Ajustados pBBG'!D10/'Balance de situación - Estandar'!D42</f>
        <v>2.6405306029780662</v>
      </c>
      <c r="E23" s="5">
        <f>'Ajustados pBBG'!E10/'Balance de situación - Estandar'!E42</f>
        <v>2.3238627552928515</v>
      </c>
      <c r="F23" s="5">
        <f>'Ajustados pBBG'!F10/'Balance de situación - Estandar'!F42</f>
        <v>2.5271997577209118</v>
      </c>
      <c r="G23" s="5">
        <f>'Ajustados pBBG'!G10/'Balance de situación - Estandar'!G42</f>
        <v>2.3803859466648478</v>
      </c>
      <c r="H23" s="5">
        <f>'Ajustados pBBG'!H10/'Balance de situación - Estandar'!H42</f>
        <v>1.4787641633930373</v>
      </c>
      <c r="I23" s="5">
        <f>'Ajustados pBBG'!I10/'Balance de situación - Estandar'!I42</f>
        <v>1.1531193367921422</v>
      </c>
      <c r="J23" s="5">
        <f>'Ajustados pBBG'!J10/'Balance de situación - Estandar'!J42</f>
        <v>1.1847118536232548</v>
      </c>
      <c r="K23" s="5">
        <f>'Ajustados pBBG'!K10/'Balance de situación - Estandar'!K42</f>
        <v>0.99044563451616152</v>
      </c>
      <c r="L23" s="5">
        <f>'Ajustados pBBG'!L10/'Balance de situación - Estandar'!L42</f>
        <v>1.4593374986018122</v>
      </c>
      <c r="M23" s="5">
        <f>'Ajustados pBBG'!M10/'Balance de situación - Estandar'!M42</f>
        <v>1.7873403695349435</v>
      </c>
    </row>
    <row r="25" spans="2:13" x14ac:dyDescent="0.3">
      <c r="C25" s="3" t="s">
        <v>434</v>
      </c>
      <c r="D25" s="3" t="s">
        <v>435</v>
      </c>
      <c r="E25" s="3" t="s">
        <v>436</v>
      </c>
      <c r="F25" s="3" t="s">
        <v>437</v>
      </c>
      <c r="G25" s="3" t="s">
        <v>438</v>
      </c>
      <c r="H25" s="3" t="s">
        <v>439</v>
      </c>
      <c r="I25" s="3" t="s">
        <v>440</v>
      </c>
      <c r="J25" s="3" t="s">
        <v>441</v>
      </c>
      <c r="K25" s="3" t="s">
        <v>442</v>
      </c>
      <c r="L25" s="3" t="s">
        <v>443</v>
      </c>
      <c r="M25" s="3" t="s">
        <v>469</v>
      </c>
    </row>
    <row r="26" spans="2:13" x14ac:dyDescent="0.3">
      <c r="B26" s="4" t="s">
        <v>451</v>
      </c>
      <c r="C26" s="5">
        <f>365/C23</f>
        <v>138.98625795439929</v>
      </c>
      <c r="D26" s="5">
        <f>365/D23</f>
        <v>138.22979350754071</v>
      </c>
      <c r="E26" s="5">
        <f t="shared" ref="E26:M26" si="1">365/E23</f>
        <v>157.06607422003412</v>
      </c>
      <c r="F26" s="5">
        <f t="shared" si="1"/>
        <v>144.42863049700733</v>
      </c>
      <c r="G26" s="5">
        <f t="shared" si="1"/>
        <v>153.3364791165065</v>
      </c>
      <c r="H26" s="5">
        <f t="shared" si="1"/>
        <v>246.82772888038099</v>
      </c>
      <c r="I26" s="5">
        <f t="shared" si="1"/>
        <v>316.53271986175514</v>
      </c>
      <c r="J26" s="5">
        <f t="shared" si="1"/>
        <v>308.09179369962823</v>
      </c>
      <c r="K26" s="5">
        <f t="shared" si="1"/>
        <v>368.52098417123585</v>
      </c>
      <c r="L26" s="5">
        <f t="shared" si="1"/>
        <v>250.11349351997441</v>
      </c>
      <c r="M26" s="5">
        <f t="shared" si="1"/>
        <v>204.21404127685599</v>
      </c>
    </row>
    <row r="28" spans="2:13" x14ac:dyDescent="0.3">
      <c r="C28" s="3" t="s">
        <v>434</v>
      </c>
      <c r="D28" s="3" t="s">
        <v>435</v>
      </c>
      <c r="E28" s="3" t="s">
        <v>436</v>
      </c>
      <c r="F28" s="3" t="s">
        <v>437</v>
      </c>
      <c r="G28" s="3" t="s">
        <v>438</v>
      </c>
      <c r="H28" s="3" t="s">
        <v>439</v>
      </c>
      <c r="I28" s="3" t="s">
        <v>440</v>
      </c>
      <c r="J28" s="3" t="s">
        <v>441</v>
      </c>
      <c r="K28" s="3" t="s">
        <v>442</v>
      </c>
      <c r="L28" s="3" t="s">
        <v>443</v>
      </c>
      <c r="M28" s="3" t="s">
        <v>469</v>
      </c>
    </row>
    <row r="29" spans="2:13" x14ac:dyDescent="0.3">
      <c r="B29" s="4" t="s">
        <v>452</v>
      </c>
      <c r="C29" s="5">
        <f>'Ajustados pBBG'!C10/'Balance de situación - Estandar'!C13</f>
        <v>4.3739722465189947</v>
      </c>
      <c r="D29" s="5">
        <f>'Ajustados pBBG'!D10/'Balance de situación - Estandar'!D13</f>
        <v>4.2716608438591779</v>
      </c>
      <c r="E29" s="5">
        <f>'Ajustados pBBG'!E10/'Balance de situación - Estandar'!E13</f>
        <v>5.1666844119958428</v>
      </c>
      <c r="F29" s="5">
        <f>'Ajustados pBBG'!F10/'Balance de situación - Estandar'!F13</f>
        <v>5.7543374813130352</v>
      </c>
      <c r="G29" s="5">
        <f>'Ajustados pBBG'!G10/'Balance de situación - Estandar'!G13</f>
        <v>6.0461184495452578</v>
      </c>
      <c r="H29" s="5">
        <f>'Ajustados pBBG'!H10/'Balance de situación - Estandar'!H13</f>
        <v>5.4161812963361164</v>
      </c>
      <c r="I29" s="5">
        <f>'Ajustados pBBG'!I10/'Balance de situación - Estandar'!I13</f>
        <v>5.0456843812827348</v>
      </c>
      <c r="J29" s="5">
        <f>'Ajustados pBBG'!J10/'Balance de situación - Estandar'!J13</f>
        <v>5.8225072532532689</v>
      </c>
      <c r="K29" s="5">
        <f>'Ajustados pBBG'!K10/'Balance de situación - Estandar'!K13</f>
        <v>4.4781759268083485</v>
      </c>
      <c r="L29" s="5">
        <f>'Ajustados pBBG'!L10/'Balance de situación - Estandar'!L13</f>
        <v>4.0672570549319387</v>
      </c>
      <c r="M29" s="5">
        <f>'Ajustados pBBG'!M10/'Balance de situación - Estandar'!M13</f>
        <v>3.8952358970737424</v>
      </c>
    </row>
    <row r="31" spans="2:13" x14ac:dyDescent="0.3">
      <c r="C31" s="3" t="s">
        <v>434</v>
      </c>
      <c r="D31" s="3" t="s">
        <v>435</v>
      </c>
      <c r="E31" s="3" t="s">
        <v>436</v>
      </c>
      <c r="F31" s="3" t="s">
        <v>437</v>
      </c>
      <c r="G31" s="3" t="s">
        <v>438</v>
      </c>
      <c r="H31" s="3" t="s">
        <v>439</v>
      </c>
      <c r="I31" s="3" t="s">
        <v>440</v>
      </c>
      <c r="J31" s="3" t="s">
        <v>441</v>
      </c>
      <c r="K31" s="3" t="s">
        <v>442</v>
      </c>
      <c r="L31" s="3" t="s">
        <v>443</v>
      </c>
      <c r="M31" s="3" t="s">
        <v>469</v>
      </c>
    </row>
    <row r="32" spans="2:13" x14ac:dyDescent="0.3">
      <c r="B32" s="4" t="s">
        <v>453</v>
      </c>
      <c r="C32" s="5">
        <f>365/C29</f>
        <v>83.448174663312855</v>
      </c>
      <c r="D32" s="5">
        <f>365/D29</f>
        <v>85.446858573688957</v>
      </c>
      <c r="E32" s="5">
        <f t="shared" ref="E32:M32" si="2">365/E29</f>
        <v>70.64491865470913</v>
      </c>
      <c r="F32" s="5">
        <f t="shared" si="2"/>
        <v>63.4304124819446</v>
      </c>
      <c r="G32" s="5">
        <f t="shared" si="2"/>
        <v>60.369310169147028</v>
      </c>
      <c r="H32" s="5">
        <f t="shared" si="2"/>
        <v>67.390654047513422</v>
      </c>
      <c r="I32" s="5">
        <f t="shared" si="2"/>
        <v>72.33904707832879</v>
      </c>
      <c r="J32" s="5">
        <f t="shared" si="2"/>
        <v>62.687770770239887</v>
      </c>
      <c r="K32" s="5">
        <f t="shared" si="2"/>
        <v>81.506400366039216</v>
      </c>
      <c r="L32" s="5">
        <f t="shared" si="2"/>
        <v>89.741069981648337</v>
      </c>
      <c r="M32" s="5">
        <f t="shared" si="2"/>
        <v>93.704209358463416</v>
      </c>
    </row>
    <row r="38" spans="2:13" x14ac:dyDescent="0.3">
      <c r="B38" s="2" t="s">
        <v>454</v>
      </c>
      <c r="C38" s="3" t="s">
        <v>434</v>
      </c>
      <c r="D38" s="3" t="s">
        <v>435</v>
      </c>
      <c r="E38" s="3" t="s">
        <v>436</v>
      </c>
      <c r="F38" s="3" t="s">
        <v>437</v>
      </c>
      <c r="G38" s="3" t="s">
        <v>438</v>
      </c>
      <c r="H38" s="3" t="s">
        <v>439</v>
      </c>
      <c r="I38" s="3" t="s">
        <v>440</v>
      </c>
      <c r="J38" s="3" t="s">
        <v>441</v>
      </c>
      <c r="K38" s="3" t="s">
        <v>442</v>
      </c>
      <c r="L38" s="3" t="s">
        <v>443</v>
      </c>
      <c r="M38" s="3" t="s">
        <v>469</v>
      </c>
    </row>
    <row r="39" spans="2:13" x14ac:dyDescent="0.3">
      <c r="B39" s="4" t="s">
        <v>455</v>
      </c>
      <c r="C39" s="5">
        <f>'Balance de situación - Estandar'!C38/'Balance de situación - Estandar'!C66</f>
        <v>2.033620585163237</v>
      </c>
      <c r="D39" s="5">
        <f>'Balance de situación - Estandar'!D38/'Balance de situación - Estandar'!D66</f>
        <v>1.9623178922755247</v>
      </c>
      <c r="E39" s="5">
        <f>'Balance de situación - Estandar'!E38/'Balance de situación - Estandar'!E66</f>
        <v>1.964464430689626</v>
      </c>
      <c r="F39" s="5">
        <f>'Balance de situación - Estandar'!F38/'Balance de situación - Estandar'!F66</f>
        <v>1.8967516494439496</v>
      </c>
      <c r="G39" s="5">
        <f>'Balance de situación - Estandar'!G38/'Balance de situación - Estandar'!G66</f>
        <v>1.7776106692586731</v>
      </c>
      <c r="H39" s="5">
        <f>'Balance de situación - Estandar'!H38/'Balance de situación - Estandar'!H66</f>
        <v>1.5932508317302805</v>
      </c>
      <c r="I39" s="5">
        <f>'Balance de situación - Estandar'!I38/'Balance de situación - Estandar'!I66</f>
        <v>1.7157770061832642</v>
      </c>
      <c r="J39" s="5">
        <f>'Balance de situación - Estandar'!J38/'Balance de situación - Estandar'!J66</f>
        <v>1.5862015933823668</v>
      </c>
      <c r="K39" s="5">
        <f>'Balance de situación - Estandar'!K38/'Balance de situación - Estandar'!K66</f>
        <v>1.8928967757292809</v>
      </c>
      <c r="L39" s="5">
        <f>'Balance de situación - Estandar'!L38/'Balance de situación - Estandar'!L66</f>
        <v>1.635195205257767</v>
      </c>
      <c r="M39" s="5">
        <f>'Balance de situación - Estandar'!M38/'Balance de situación - Estandar'!M66</f>
        <v>1.6829934910962649</v>
      </c>
    </row>
    <row r="41" spans="2:13" x14ac:dyDescent="0.3">
      <c r="C41" s="3" t="s">
        <v>434</v>
      </c>
      <c r="D41" s="3" t="s">
        <v>435</v>
      </c>
      <c r="E41" s="3" t="s">
        <v>436</v>
      </c>
      <c r="F41" s="3" t="s">
        <v>437</v>
      </c>
      <c r="G41" s="3" t="s">
        <v>438</v>
      </c>
      <c r="H41" s="3" t="s">
        <v>439</v>
      </c>
      <c r="I41" s="3" t="s">
        <v>440</v>
      </c>
      <c r="J41" s="3" t="s">
        <v>441</v>
      </c>
      <c r="K41" s="3" t="s">
        <v>442</v>
      </c>
      <c r="L41" s="3" t="s">
        <v>443</v>
      </c>
      <c r="M41" s="3" t="s">
        <v>469</v>
      </c>
    </row>
    <row r="42" spans="2:13" x14ac:dyDescent="0.3">
      <c r="B42" s="4" t="s">
        <v>456</v>
      </c>
      <c r="C42" s="5">
        <f>'Balance de situación - Estandar'!C66/'Balance de situación - Estandar'!C76</f>
        <v>0.96747299188325719</v>
      </c>
      <c r="D42" s="5">
        <f>'Balance de situación - Estandar'!D66/'Balance de situación - Estandar'!D76</f>
        <v>1.0391576505299833</v>
      </c>
      <c r="E42" s="5">
        <f>'Balance de situación - Estandar'!E66/'Balance de situación - Estandar'!E76</f>
        <v>1.0368448728430191</v>
      </c>
      <c r="F42" s="5">
        <f>'Balance de situación - Estandar'!F66/'Balance de situación - Estandar'!F76</f>
        <v>1.1151359471934863</v>
      </c>
      <c r="G42" s="5">
        <f>'Balance de situación - Estandar'!G66/'Balance de situación - Estandar'!G76</f>
        <v>1.2859905856916027</v>
      </c>
      <c r="H42" s="5">
        <f>'Balance de situación - Estandar'!H66/'Balance de situación - Estandar'!H76</f>
        <v>1.6856276409817939</v>
      </c>
      <c r="I42" s="5">
        <f>'Balance de situación - Estandar'!I66/'Balance de situación - Estandar'!I76</f>
        <v>1.3970831576894278</v>
      </c>
      <c r="J42" s="5">
        <f>'Balance de situación - Estandar'!J66/'Balance de situación - Estandar'!J76</f>
        <v>1.7058977854871189</v>
      </c>
      <c r="K42" s="5">
        <f>'Balance de situación - Estandar'!K66/'Balance de situación - Estandar'!K76</f>
        <v>1.1199502867319031</v>
      </c>
      <c r="L42" s="5">
        <f>'Balance de situación - Estandar'!L66/'Balance de situación - Estandar'!L76</f>
        <v>1.5743191883732697</v>
      </c>
      <c r="M42" s="5">
        <f>'Balance de situación - Estandar'!M66/'Balance de situación - Estandar'!M76</f>
        <v>1.4641427964341382</v>
      </c>
    </row>
    <row r="46" spans="2:13" x14ac:dyDescent="0.3">
      <c r="B46" t="s">
        <v>457</v>
      </c>
    </row>
    <row r="48" spans="2:13" x14ac:dyDescent="0.3">
      <c r="B48" s="2" t="s">
        <v>458</v>
      </c>
      <c r="C48" s="3" t="s">
        <v>434</v>
      </c>
      <c r="D48" s="3" t="s">
        <v>435</v>
      </c>
      <c r="E48" s="3" t="s">
        <v>436</v>
      </c>
      <c r="F48" s="3" t="s">
        <v>437</v>
      </c>
      <c r="G48" s="3" t="s">
        <v>438</v>
      </c>
      <c r="H48" s="3" t="s">
        <v>439</v>
      </c>
      <c r="I48" s="3" t="s">
        <v>440</v>
      </c>
      <c r="J48" s="3" t="s">
        <v>441</v>
      </c>
      <c r="K48" s="3" t="s">
        <v>442</v>
      </c>
      <c r="L48" s="3" t="s">
        <v>443</v>
      </c>
      <c r="M48" s="3" t="s">
        <v>469</v>
      </c>
    </row>
    <row r="49" spans="2:13" x14ac:dyDescent="0.3">
      <c r="B49" s="4" t="s">
        <v>459</v>
      </c>
      <c r="C49" s="7">
        <f>'Ajustados pBBG'!C44/'Balance de situación - Estandar'!C76</f>
        <v>0.4998097901407329</v>
      </c>
      <c r="D49" s="7">
        <f>'Ajustados pBBG'!D44/'Balance de situación - Estandar'!D76</f>
        <v>0.51773175073336497</v>
      </c>
      <c r="E49" s="7">
        <f>'Ajustados pBBG'!E44/'Balance de situación - Estandar'!E76</f>
        <v>0.50802942336807899</v>
      </c>
      <c r="F49" s="7">
        <f>'Ajustados pBBG'!F44/'Balance de situación - Estandar'!F76</f>
        <v>0.61692029464955223</v>
      </c>
      <c r="G49" s="7">
        <f>'Ajustados pBBG'!G44/'Balance de situación - Estandar'!G76</f>
        <v>0.4256663776308825</v>
      </c>
      <c r="H49" s="7">
        <f>'Ajustados pBBG'!H44/'Balance de situación - Estandar'!H76</f>
        <v>0.71739295332263819</v>
      </c>
      <c r="I49" s="7">
        <f>'Ajustados pBBG'!I44/'Balance de situación - Estandar'!I76</f>
        <v>0.82726706472294398</v>
      </c>
      <c r="J49" s="7">
        <f>'Ajustados pBBG'!J44/'Balance de situación - Estandar'!J76</f>
        <v>0.93566669597208629</v>
      </c>
      <c r="K49" s="7">
        <f>'Ajustados pBBG'!K44/'Balance de situación - Estandar'!K76</f>
        <v>0.4165092631036531</v>
      </c>
      <c r="L49" s="7">
        <f>'Ajustados pBBG'!L44/'Balance de situación - Estandar'!L76</f>
        <v>0.51217452084817006</v>
      </c>
      <c r="M49" s="7">
        <f>'Ajustados pBBG'!M44/'Balance de situación - Estandar'!M76</f>
        <v>0.36665999088149936</v>
      </c>
    </row>
    <row r="51" spans="2:13" x14ac:dyDescent="0.3">
      <c r="C51" s="3" t="s">
        <v>434</v>
      </c>
      <c r="D51" s="3" t="s">
        <v>435</v>
      </c>
      <c r="E51" s="3" t="s">
        <v>436</v>
      </c>
      <c r="F51" s="3" t="s">
        <v>437</v>
      </c>
      <c r="G51" s="3" t="s">
        <v>438</v>
      </c>
      <c r="H51" s="3" t="s">
        <v>439</v>
      </c>
      <c r="I51" s="3" t="s">
        <v>440</v>
      </c>
      <c r="J51" s="3" t="s">
        <v>441</v>
      </c>
      <c r="K51" s="3" t="s">
        <v>442</v>
      </c>
      <c r="L51" s="3" t="s">
        <v>443</v>
      </c>
      <c r="M51" s="3" t="s">
        <v>469</v>
      </c>
    </row>
    <row r="52" spans="2:13" x14ac:dyDescent="0.3">
      <c r="B52" s="4" t="s">
        <v>460</v>
      </c>
      <c r="C52" s="7">
        <f>'Ajustados pBBG'!C44/'Balance de situación - Estandar'!C38</f>
        <v>0.25403641737532417</v>
      </c>
      <c r="D52" s="7">
        <f>'Ajustados pBBG'!D44/'Balance de situación - Estandar'!D38</f>
        <v>0.25389491126338604</v>
      </c>
      <c r="E52" s="7">
        <f>'Ajustados pBBG'!E44/'Balance de situación - Estandar'!E38</f>
        <v>0.249419791434079</v>
      </c>
      <c r="F52" s="7">
        <f>'Ajustados pBBG'!F44/'Balance de situación - Estandar'!F38</f>
        <v>0.29166933476220586</v>
      </c>
      <c r="G52" s="7">
        <f>'Ajustados pBBG'!G44/'Balance de situación - Estandar'!G38</f>
        <v>0.18620653133709278</v>
      </c>
      <c r="H52" s="7">
        <f>'Ajustados pBBG'!H44/'Balance de situación - Estandar'!H38</f>
        <v>0.26712301525924814</v>
      </c>
      <c r="I52" s="7">
        <f>'Ajustados pBBG'!I44/'Balance de situación - Estandar'!I38</f>
        <v>0.34511404498805742</v>
      </c>
      <c r="J52" s="7">
        <f>'Ajustados pBBG'!J44/'Balance de situación - Estandar'!J38</f>
        <v>0.34578789375950009</v>
      </c>
      <c r="K52" s="7">
        <f>'Ajustados pBBG'!K44/'Balance de situación - Estandar'!K38</f>
        <v>0.19647124072222477</v>
      </c>
      <c r="L52" s="7">
        <f>'Ajustados pBBG'!L44/'Balance de situación - Estandar'!L38</f>
        <v>0.19895532891234699</v>
      </c>
      <c r="M52" s="7">
        <f>'Ajustados pBBG'!M44/'Balance de situación - Estandar'!M38</f>
        <v>0.14879819116493295</v>
      </c>
    </row>
    <row r="58" spans="2:13" x14ac:dyDescent="0.3">
      <c r="B58" s="2" t="s">
        <v>461</v>
      </c>
      <c r="C58" s="3" t="s">
        <v>434</v>
      </c>
      <c r="D58" s="3" t="s">
        <v>435</v>
      </c>
      <c r="E58" s="3" t="s">
        <v>436</v>
      </c>
      <c r="F58" s="3" t="s">
        <v>437</v>
      </c>
      <c r="G58" s="3" t="s">
        <v>438</v>
      </c>
      <c r="H58" s="3" t="s">
        <v>439</v>
      </c>
      <c r="I58" s="3" t="s">
        <v>440</v>
      </c>
      <c r="J58" s="3" t="s">
        <v>441</v>
      </c>
      <c r="K58" s="3" t="s">
        <v>442</v>
      </c>
      <c r="L58" s="3" t="s">
        <v>443</v>
      </c>
      <c r="M58" s="3" t="s">
        <v>469</v>
      </c>
    </row>
    <row r="59" spans="2:13" x14ac:dyDescent="0.3">
      <c r="B59" s="4" t="s">
        <v>462</v>
      </c>
      <c r="C59" s="5">
        <f>C32+C20</f>
        <v>111.68790829319282</v>
      </c>
      <c r="D59" s="5">
        <f>D32+D20</f>
        <v>115.36161689679435</v>
      </c>
      <c r="E59" s="5">
        <f t="shared" ref="E59:M59" si="3">E32+E20</f>
        <v>95.654844364634002</v>
      </c>
      <c r="F59" s="5">
        <f t="shared" si="3"/>
        <v>86.375712574964368</v>
      </c>
      <c r="G59" s="5">
        <f t="shared" si="3"/>
        <v>78.627938705383286</v>
      </c>
      <c r="H59" s="5">
        <f t="shared" si="3"/>
        <v>88.874085279914638</v>
      </c>
      <c r="I59" s="5">
        <f t="shared" si="3"/>
        <v>87.058310454051181</v>
      </c>
      <c r="J59" s="5">
        <f t="shared" si="3"/>
        <v>75.377454334097735</v>
      </c>
      <c r="K59" s="5">
        <f t="shared" si="3"/>
        <v>91.390067882891316</v>
      </c>
      <c r="L59" s="5">
        <f t="shared" si="3"/>
        <v>98.198934089209075</v>
      </c>
      <c r="M59" s="5">
        <f t="shared" si="3"/>
        <v>97.608883003810092</v>
      </c>
    </row>
    <row r="61" spans="2:13" x14ac:dyDescent="0.3">
      <c r="C61" s="3" t="s">
        <v>434</v>
      </c>
      <c r="D61" s="3" t="s">
        <v>435</v>
      </c>
      <c r="E61" s="3" t="s">
        <v>436</v>
      </c>
      <c r="F61" s="3" t="s">
        <v>437</v>
      </c>
      <c r="G61" s="3" t="s">
        <v>438</v>
      </c>
      <c r="H61" s="3" t="s">
        <v>439</v>
      </c>
      <c r="I61" s="3" t="s">
        <v>440</v>
      </c>
      <c r="J61" s="3" t="s">
        <v>441</v>
      </c>
      <c r="K61" s="3" t="s">
        <v>442</v>
      </c>
      <c r="L61" s="3" t="s">
        <v>443</v>
      </c>
      <c r="M61" s="3" t="s">
        <v>469</v>
      </c>
    </row>
    <row r="62" spans="2:13" x14ac:dyDescent="0.3">
      <c r="B62" s="4" t="s">
        <v>463</v>
      </c>
      <c r="C62" s="5">
        <f>C59-C26</f>
        <v>-27.298349661206473</v>
      </c>
      <c r="D62" s="5">
        <f>D59-D26</f>
        <v>-22.86817661074636</v>
      </c>
      <c r="E62" s="5">
        <f t="shared" ref="E62:M62" si="4">E59-E26</f>
        <v>-61.411229855400123</v>
      </c>
      <c r="F62" s="5">
        <f t="shared" si="4"/>
        <v>-58.052917922042965</v>
      </c>
      <c r="G62" s="5">
        <f t="shared" si="4"/>
        <v>-74.708540411123209</v>
      </c>
      <c r="H62" s="5">
        <f t="shared" si="4"/>
        <v>-157.95364360046636</v>
      </c>
      <c r="I62" s="5">
        <f t="shared" si="4"/>
        <v>-229.47440940770394</v>
      </c>
      <c r="J62" s="5">
        <f t="shared" si="4"/>
        <v>-232.71433936553049</v>
      </c>
      <c r="K62" s="5">
        <f t="shared" si="4"/>
        <v>-277.13091628834457</v>
      </c>
      <c r="L62" s="5">
        <f t="shared" si="4"/>
        <v>-151.91455943076534</v>
      </c>
      <c r="M62" s="5">
        <f t="shared" si="4"/>
        <v>-106.6051582730459</v>
      </c>
    </row>
    <row r="64" spans="2:13" x14ac:dyDescent="0.3">
      <c r="C64" s="3" t="s">
        <v>434</v>
      </c>
      <c r="D64" s="3" t="s">
        <v>435</v>
      </c>
      <c r="E64" s="3" t="s">
        <v>436</v>
      </c>
      <c r="F64" s="3" t="s">
        <v>437</v>
      </c>
      <c r="G64" s="3" t="s">
        <v>438</v>
      </c>
      <c r="H64" s="3" t="s">
        <v>439</v>
      </c>
      <c r="I64" s="3" t="s">
        <v>440</v>
      </c>
      <c r="J64" s="3" t="s">
        <v>441</v>
      </c>
      <c r="K64" s="3" t="s">
        <v>442</v>
      </c>
      <c r="L64" s="3" t="s">
        <v>443</v>
      </c>
      <c r="M64" s="3" t="s">
        <v>469</v>
      </c>
    </row>
    <row r="65" spans="2:13" x14ac:dyDescent="0.3">
      <c r="B65" s="4" t="s">
        <v>464</v>
      </c>
      <c r="C65" s="5">
        <f>365/C62</f>
        <v>-13.370771659456739</v>
      </c>
      <c r="D65" s="5">
        <f>365/D62</f>
        <v>-15.961045177011483</v>
      </c>
      <c r="E65" s="5">
        <f t="shared" ref="E65:M65" si="5">365/E62</f>
        <v>-5.9435383538065416</v>
      </c>
      <c r="F65" s="5">
        <f t="shared" si="5"/>
        <v>-6.2873669931655201</v>
      </c>
      <c r="G65" s="5">
        <f t="shared" si="5"/>
        <v>-4.8856529386251513</v>
      </c>
      <c r="H65" s="5">
        <f t="shared" si="5"/>
        <v>-2.3108045606294727</v>
      </c>
      <c r="I65" s="5">
        <f t="shared" si="5"/>
        <v>-1.5905913035884958</v>
      </c>
      <c r="J65" s="5">
        <f t="shared" si="5"/>
        <v>-1.5684465383402308</v>
      </c>
      <c r="K65" s="5">
        <f t="shared" si="5"/>
        <v>-1.3170670558467423</v>
      </c>
      <c r="L65" s="5">
        <f t="shared" si="5"/>
        <v>-2.4026663498724612</v>
      </c>
      <c r="M65" s="5">
        <f t="shared" si="5"/>
        <v>-3.4238493325541715</v>
      </c>
    </row>
    <row r="67" spans="2:13" x14ac:dyDescent="0.3">
      <c r="C67" s="3" t="s">
        <v>434</v>
      </c>
      <c r="D67" s="3" t="s">
        <v>435</v>
      </c>
      <c r="E67" s="3" t="s">
        <v>436</v>
      </c>
      <c r="F67" s="3" t="s">
        <v>437</v>
      </c>
      <c r="G67" s="3" t="s">
        <v>438</v>
      </c>
      <c r="H67" s="3" t="s">
        <v>439</v>
      </c>
      <c r="I67" s="3" t="s">
        <v>440</v>
      </c>
      <c r="J67" s="3" t="s">
        <v>441</v>
      </c>
      <c r="K67" s="3" t="s">
        <v>442</v>
      </c>
      <c r="L67" s="3" t="s">
        <v>443</v>
      </c>
      <c r="M67" s="3" t="s">
        <v>469</v>
      </c>
    </row>
    <row r="68" spans="2:13" x14ac:dyDescent="0.3">
      <c r="B68" s="4" t="s">
        <v>465</v>
      </c>
      <c r="C68" s="5">
        <f>'Ajustados pBBG'!C10/'Ratios Financieros'!C65</f>
        <v>-69.189499571305063</v>
      </c>
      <c r="D68" s="5">
        <f>'Ajustados pBBG'!D10/'Ratios Financieros'!D65</f>
        <v>-59.751162246792624</v>
      </c>
      <c r="E68" s="5">
        <f>'Ajustados pBBG'!E10/'Ratios Financieros'!E65</f>
        <v>-171.45527450787768</v>
      </c>
      <c r="F68" s="5">
        <f>'Ajustados pBBG'!F10/'Ratios Financieros'!F65</f>
        <v>-173.86658058743632</v>
      </c>
      <c r="G68" s="5">
        <f>'Ajustados pBBG'!G10/'Ratios Financieros'!G65</f>
        <v>-228.59564812114641</v>
      </c>
      <c r="H68" s="5">
        <f>'Ajustados pBBG'!H10/'Ratios Financieros'!H65</f>
        <v>-501.41064274357143</v>
      </c>
      <c r="I68" s="5">
        <f>'Ajustados pBBG'!I10/'Ratios Financieros'!I65</f>
        <v>-735.27310086599596</v>
      </c>
      <c r="J68" s="5">
        <f>'Ajustados pBBG'!J10/'Ratios Financieros'!J65</f>
        <v>-954.52281184176502</v>
      </c>
      <c r="K68" s="5">
        <f>'Ajustados pBBG'!K10/'Ratios Financieros'!K65</f>
        <v>-998.96660094814433</v>
      </c>
      <c r="L68" s="5">
        <f>'Ajustados pBBG'!L10/'Ratios Financieros'!L65</f>
        <v>-760.21208691625316</v>
      </c>
      <c r="M68" s="5">
        <f>'Ajustados pBBG'!M10/'Ratios Financieros'!M65</f>
        <v>-660.50248721457706</v>
      </c>
    </row>
    <row r="70" spans="2:13" x14ac:dyDescent="0.3">
      <c r="C70" s="3" t="s">
        <v>434</v>
      </c>
      <c r="D70" s="3" t="s">
        <v>435</v>
      </c>
      <c r="E70" s="3" t="s">
        <v>436</v>
      </c>
      <c r="F70" s="3" t="s">
        <v>437</v>
      </c>
      <c r="G70" s="3" t="s">
        <v>438</v>
      </c>
      <c r="H70" s="3" t="s">
        <v>439</v>
      </c>
      <c r="I70" s="3" t="s">
        <v>440</v>
      </c>
      <c r="J70" s="3" t="s">
        <v>441</v>
      </c>
      <c r="K70" s="3" t="s">
        <v>442</v>
      </c>
      <c r="L70" s="3" t="s">
        <v>443</v>
      </c>
      <c r="M70" s="3" t="s">
        <v>469</v>
      </c>
    </row>
    <row r="71" spans="2:13" x14ac:dyDescent="0.3">
      <c r="B71" s="4" t="s">
        <v>466</v>
      </c>
      <c r="C71" s="5">
        <f>'Balance de situación - Estandar'!C38-'Balance de situación - Estandar'!C66</f>
        <v>1782.242</v>
      </c>
      <c r="D71" s="5">
        <f>'Balance de situación - Estandar'!D38-'Balance de situación - Estandar'!D66</f>
        <v>1820.7169999999999</v>
      </c>
      <c r="E71" s="5">
        <f>'Balance de situación - Estandar'!E38-'Balance de situación - Estandar'!E66</f>
        <v>1857.979</v>
      </c>
      <c r="F71" s="5">
        <f>'Balance de situación - Estandar'!F38-'Balance de situación - Estandar'!F66</f>
        <v>1927.0349999999999</v>
      </c>
      <c r="G71" s="5">
        <f>'Balance de situación - Estandar'!G38-'Balance de situación - Estandar'!G66</f>
        <v>1776.02</v>
      </c>
      <c r="H71" s="5">
        <f>'Balance de situación - Estandar'!H38-'Balance de situación - Estandar'!H66</f>
        <v>1937.9629999999997</v>
      </c>
      <c r="I71" s="5">
        <f>'Balance de situación - Estandar'!I38-'Balance de situación - Estandar'!I66</f>
        <v>2225.1459999999997</v>
      </c>
      <c r="J71" s="5">
        <f>'Balance de situación - Estandar'!J38-'Balance de situación - Estandar'!J66</f>
        <v>2149.7729999999997</v>
      </c>
      <c r="K71" s="5">
        <f>'Balance de situación - Estandar'!K38-'Balance de situación - Estandar'!K66</f>
        <v>2907.0709999999995</v>
      </c>
      <c r="L71" s="5">
        <f>'Balance de situación - Estandar'!L38-'Balance de situación - Estandar'!L66</f>
        <v>3336.3119999999999</v>
      </c>
      <c r="M71" s="5">
        <f>'Balance de situación - Estandar'!M38-'Balance de situación - Estandar'!M66</f>
        <v>5038.1090000000004</v>
      </c>
    </row>
    <row r="73" spans="2:13" x14ac:dyDescent="0.3">
      <c r="C73" s="3" t="s">
        <v>434</v>
      </c>
      <c r="D73" s="3" t="s">
        <v>435</v>
      </c>
      <c r="E73" s="3" t="s">
        <v>436</v>
      </c>
      <c r="F73" s="3" t="s">
        <v>437</v>
      </c>
      <c r="G73" s="3" t="s">
        <v>438</v>
      </c>
      <c r="H73" s="3" t="s">
        <v>439</v>
      </c>
      <c r="I73" s="3" t="s">
        <v>440</v>
      </c>
      <c r="J73" s="3" t="s">
        <v>441</v>
      </c>
      <c r="K73" s="3" t="s">
        <v>442</v>
      </c>
      <c r="L73" s="3" t="s">
        <v>443</v>
      </c>
      <c r="M73" s="3" t="s">
        <v>469</v>
      </c>
    </row>
    <row r="74" spans="2:13" x14ac:dyDescent="0.3">
      <c r="B74" s="4" t="s">
        <v>467</v>
      </c>
      <c r="C74" s="5">
        <f>C68-C71</f>
        <v>-1851.431499571305</v>
      </c>
      <c r="D74" s="5">
        <f>D68-D71</f>
        <v>-1880.4681622467924</v>
      </c>
      <c r="E74" s="5">
        <f t="shared" ref="E74:M74" si="6">E68-E71</f>
        <v>-2029.4342745078777</v>
      </c>
      <c r="F74" s="5">
        <f t="shared" si="6"/>
        <v>-2100.901580587436</v>
      </c>
      <c r="G74" s="5">
        <f t="shared" si="6"/>
        <v>-2004.6156481211465</v>
      </c>
      <c r="H74" s="5">
        <f t="shared" si="6"/>
        <v>-2439.3736427435711</v>
      </c>
      <c r="I74" s="5">
        <f t="shared" si="6"/>
        <v>-2960.4191008659955</v>
      </c>
      <c r="J74" s="5">
        <f t="shared" si="6"/>
        <v>-3104.2958118417646</v>
      </c>
      <c r="K74" s="5">
        <f t="shared" si="6"/>
        <v>-3906.0376009481438</v>
      </c>
      <c r="L74" s="5">
        <f t="shared" si="6"/>
        <v>-4096.5240869162535</v>
      </c>
      <c r="M74" s="5">
        <f t="shared" si="6"/>
        <v>-5698.6114872145772</v>
      </c>
    </row>
    <row r="76" spans="2:13" x14ac:dyDescent="0.3">
      <c r="C76" s="3" t="s">
        <v>434</v>
      </c>
      <c r="D76" s="3" t="s">
        <v>435</v>
      </c>
      <c r="E76" s="3" t="s">
        <v>436</v>
      </c>
      <c r="F76" s="3" t="s">
        <v>437</v>
      </c>
      <c r="G76" s="3" t="s">
        <v>438</v>
      </c>
      <c r="H76" s="3" t="s">
        <v>439</v>
      </c>
      <c r="I76" s="3" t="s">
        <v>440</v>
      </c>
      <c r="J76" s="3" t="s">
        <v>441</v>
      </c>
      <c r="K76" s="3" t="s">
        <v>442</v>
      </c>
      <c r="L76" s="3" t="s">
        <v>443</v>
      </c>
      <c r="M76" s="3" t="s">
        <v>469</v>
      </c>
    </row>
    <row r="77" spans="2:13" x14ac:dyDescent="0.3">
      <c r="B77" s="4" t="s">
        <v>139</v>
      </c>
      <c r="C77" s="5">
        <f>'Flujo de caja - Estandarizado'!C59</f>
        <v>1542.222</v>
      </c>
      <c r="D77" s="5">
        <f>'Flujo de caja - Estandarizado'!D59</f>
        <v>1664.7460000000001</v>
      </c>
      <c r="E77" s="5">
        <f>'Flujo de caja - Estandarizado'!E59</f>
        <v>1580.163</v>
      </c>
      <c r="F77" s="5">
        <f>'Flujo de caja - Estandarizado'!F59</f>
        <v>2006.069</v>
      </c>
      <c r="G77" s="5">
        <f>'Flujo de caja - Estandarizado'!G59</f>
        <v>1441.28</v>
      </c>
      <c r="H77" s="5">
        <f>'Flujo de caja - Estandarizado'!H59</f>
        <v>2315.6889999999999</v>
      </c>
      <c r="I77" s="5">
        <f>'Flujo de caja - Estandarizado'!I59</f>
        <v>2908.5639999999999</v>
      </c>
      <c r="J77" s="5">
        <f>'Flujo de caja - Estandarizado'!J59</f>
        <v>3133.0360000000001</v>
      </c>
      <c r="K77" s="5">
        <f>'Flujo de caja - Estandarizado'!K59</f>
        <v>2090.8359999999998</v>
      </c>
      <c r="L77" s="5">
        <f>'Flujo de caja - Estandarizado'!L59</f>
        <v>2821.384</v>
      </c>
      <c r="M77" s="5">
        <f>'Flujo de caja - Estandarizado'!M59</f>
        <v>3017.6089999999999</v>
      </c>
    </row>
    <row r="79" spans="2:13" x14ac:dyDescent="0.3">
      <c r="C79" s="3" t="s">
        <v>434</v>
      </c>
      <c r="D79" s="3" t="s">
        <v>435</v>
      </c>
      <c r="E79" s="3" t="s">
        <v>436</v>
      </c>
      <c r="F79" s="3" t="s">
        <v>437</v>
      </c>
      <c r="G79" s="3" t="s">
        <v>438</v>
      </c>
      <c r="H79" s="3" t="s">
        <v>439</v>
      </c>
      <c r="I79" s="3" t="s">
        <v>440</v>
      </c>
      <c r="J79" s="3" t="s">
        <v>441</v>
      </c>
      <c r="K79" s="3" t="s">
        <v>442</v>
      </c>
      <c r="L79" s="3" t="s">
        <v>443</v>
      </c>
      <c r="M79" s="3" t="s">
        <v>469</v>
      </c>
    </row>
    <row r="80" spans="2:13" x14ac:dyDescent="0.3">
      <c r="B80" s="4" t="s">
        <v>468</v>
      </c>
      <c r="C80" s="7">
        <f>C77/'Ajustados pBBG'!C6</f>
        <v>0.4023997524371426</v>
      </c>
      <c r="D80" s="7">
        <f>D77/'Ajustados pBBG'!D6</f>
        <v>0.41579835223818568</v>
      </c>
      <c r="E80" s="7">
        <f>E77/'Ajustados pBBG'!E6</f>
        <v>0.37861773257729414</v>
      </c>
      <c r="F80" s="7">
        <f>F77/'Ajustados pBBG'!F6</f>
        <v>0.4473845075137271</v>
      </c>
      <c r="G80" s="7">
        <f>G77/'Ajustados pBBG'!G6</f>
        <v>0.31101421647951533</v>
      </c>
      <c r="H80" s="7">
        <f>H77/'Ajustados pBBG'!H6</f>
        <v>0.46110809439011358</v>
      </c>
      <c r="I80" s="7">
        <f>I77/'Ajustados pBBG'!I6</f>
        <v>0.54430041952409525</v>
      </c>
      <c r="J80" s="7">
        <f>J77/'Ajustados pBBG'!J6</f>
        <v>0.54873241291665886</v>
      </c>
      <c r="K80" s="7">
        <f>K77/'Ajustados pBBG'!K6</f>
        <v>0.484579274093834</v>
      </c>
      <c r="L80" s="7">
        <f>L77/'Ajustados pBBG'!L6</f>
        <v>0.47937938249183198</v>
      </c>
      <c r="M80" s="7">
        <f>M77/'Ajustados pBBG'!M6</f>
        <v>0.44751004321597054</v>
      </c>
    </row>
    <row r="82" spans="3:13" x14ac:dyDescent="0.3"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604A-AF25-4F8B-990D-6FB4EFC41061}">
  <dimension ref="B2:B92"/>
  <sheetViews>
    <sheetView topLeftCell="A70" zoomScale="70" zoomScaleNormal="33" workbookViewId="0">
      <selection activeCell="I145" sqref="I145"/>
    </sheetView>
  </sheetViews>
  <sheetFormatPr baseColWidth="10" defaultRowHeight="14.4" x14ac:dyDescent="0.3"/>
  <sheetData>
    <row r="2" spans="2:2" x14ac:dyDescent="0.3">
      <c r="B2" s="6" t="s">
        <v>433</v>
      </c>
    </row>
    <row r="20" spans="2:2" x14ac:dyDescent="0.3">
      <c r="B20" s="6" t="s">
        <v>447</v>
      </c>
    </row>
    <row r="56" spans="2:2" x14ac:dyDescent="0.3">
      <c r="B56" s="6" t="s">
        <v>454</v>
      </c>
    </row>
    <row r="74" spans="2:2" x14ac:dyDescent="0.3">
      <c r="B74" s="6" t="s">
        <v>458</v>
      </c>
    </row>
    <row r="92" spans="2:2" x14ac:dyDescent="0.3">
      <c r="B92" s="6" t="s">
        <v>470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3"/>
  <sheetViews>
    <sheetView zoomScaleNormal="100" workbookViewId="0">
      <selection activeCell="Q20" sqref="Q20"/>
    </sheetView>
  </sheetViews>
  <sheetFormatPr baseColWidth="10" defaultRowHeight="14.4" x14ac:dyDescent="0.3"/>
  <cols>
    <col min="1" max="1" width="35.109375" customWidth="1"/>
    <col min="2" max="2" width="0" hidden="1" customWidth="1"/>
    <col min="3" max="14" width="11.88671875" customWidth="1"/>
  </cols>
  <sheetData>
    <row r="1" spans="1:22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22" ht="21" x14ac:dyDescent="0.3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22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22" x14ac:dyDescent="0.3">
      <c r="A4" s="11" t="s">
        <v>1</v>
      </c>
      <c r="B4" s="11"/>
      <c r="C4" s="12" t="s">
        <v>471</v>
      </c>
      <c r="D4" s="12" t="s">
        <v>328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</row>
    <row r="5" spans="1:22" x14ac:dyDescent="0.3">
      <c r="A5" s="1" t="s">
        <v>12</v>
      </c>
      <c r="B5" s="1"/>
      <c r="C5" s="13" t="s">
        <v>472</v>
      </c>
      <c r="D5" s="13" t="s">
        <v>327</v>
      </c>
      <c r="E5" s="13" t="s">
        <v>13</v>
      </c>
      <c r="F5" s="13" t="s">
        <v>14</v>
      </c>
      <c r="G5" s="13" t="s">
        <v>15</v>
      </c>
      <c r="H5" s="13" t="s">
        <v>16</v>
      </c>
      <c r="I5" s="13" t="s">
        <v>17</v>
      </c>
      <c r="J5" s="13" t="s">
        <v>18</v>
      </c>
      <c r="K5" s="13" t="s">
        <v>19</v>
      </c>
      <c r="L5" s="13" t="s">
        <v>20</v>
      </c>
      <c r="M5" s="13" t="s">
        <v>21</v>
      </c>
      <c r="N5" s="13" t="s">
        <v>22</v>
      </c>
    </row>
    <row r="6" spans="1:22" x14ac:dyDescent="0.3">
      <c r="A6" s="14" t="s">
        <v>23</v>
      </c>
      <c r="B6" s="14" t="s">
        <v>24</v>
      </c>
      <c r="C6" s="18">
        <v>3832.5619999999999</v>
      </c>
      <c r="D6" s="18">
        <v>4003.7339999999999</v>
      </c>
      <c r="E6" s="18">
        <v>4173.5050000000001</v>
      </c>
      <c r="F6" s="18">
        <v>4483.9930000000004</v>
      </c>
      <c r="G6" s="18">
        <v>4634.1289999999999</v>
      </c>
      <c r="H6" s="18">
        <v>5022.009</v>
      </c>
      <c r="I6" s="18">
        <v>5343.674</v>
      </c>
      <c r="J6" s="18">
        <v>5709.5879999999997</v>
      </c>
      <c r="K6" s="18">
        <v>4314.7449999999999</v>
      </c>
      <c r="L6" s="18">
        <v>5885.4930000000004</v>
      </c>
      <c r="M6" s="18">
        <v>6743.1090000000004</v>
      </c>
      <c r="N6" s="23"/>
    </row>
    <row r="7" spans="1:22" x14ac:dyDescent="0.3">
      <c r="A7" s="16" t="s">
        <v>25</v>
      </c>
      <c r="B7" s="16" t="s">
        <v>26</v>
      </c>
      <c r="C7" s="17">
        <v>3773.1149999999998</v>
      </c>
      <c r="D7" s="17">
        <v>3943.1770000000001</v>
      </c>
      <c r="E7" s="17">
        <v>4118.5519999999997</v>
      </c>
      <c r="F7" s="17">
        <v>4390.6450000000004</v>
      </c>
      <c r="G7" s="17">
        <v>4564.0050000000001</v>
      </c>
      <c r="H7" s="17">
        <v>5022.009</v>
      </c>
      <c r="I7" s="17">
        <v>5279.9480000000003</v>
      </c>
      <c r="J7" s="17">
        <v>5709.5879999999997</v>
      </c>
      <c r="K7" s="17">
        <v>4314.7449999999999</v>
      </c>
      <c r="L7" s="17">
        <v>5817.8919999999998</v>
      </c>
      <c r="M7" s="17">
        <v>6722.7070000000003</v>
      </c>
      <c r="N7" s="24">
        <v>4752.8119999999999</v>
      </c>
    </row>
    <row r="8" spans="1:22" x14ac:dyDescent="0.3">
      <c r="A8" s="16" t="s">
        <v>27</v>
      </c>
      <c r="B8" s="16" t="s">
        <v>28</v>
      </c>
      <c r="C8" s="17">
        <v>59.447000000000003</v>
      </c>
      <c r="D8" s="17">
        <v>60.557000000000002</v>
      </c>
      <c r="E8" s="17">
        <v>54.953000000000003</v>
      </c>
      <c r="F8" s="17">
        <v>93.347999999999999</v>
      </c>
      <c r="G8" s="17">
        <v>70.123999999999995</v>
      </c>
      <c r="H8" s="17" t="s">
        <v>429</v>
      </c>
      <c r="I8" s="17">
        <v>63.725999999999999</v>
      </c>
      <c r="J8" s="17" t="s">
        <v>429</v>
      </c>
      <c r="K8" s="17" t="s">
        <v>429</v>
      </c>
      <c r="L8" s="17">
        <v>67.600999999999999</v>
      </c>
      <c r="M8" s="17">
        <v>20.402000000000001</v>
      </c>
      <c r="N8" s="24">
        <v>256.10700000000003</v>
      </c>
      <c r="O8" s="51"/>
    </row>
    <row r="9" spans="1:22" x14ac:dyDescent="0.3">
      <c r="A9" s="16" t="s">
        <v>29</v>
      </c>
      <c r="B9" s="16" t="s">
        <v>30</v>
      </c>
      <c r="C9" s="17">
        <v>1099.6959999999999</v>
      </c>
      <c r="D9" s="17">
        <v>1136.3009999999999</v>
      </c>
      <c r="E9" s="17">
        <v>1193.066</v>
      </c>
      <c r="F9" s="17">
        <v>1282.163</v>
      </c>
      <c r="G9" s="17">
        <v>1322.8820000000001</v>
      </c>
      <c r="H9" s="17">
        <v>1360.521</v>
      </c>
      <c r="I9" s="17">
        <v>1367.67</v>
      </c>
      <c r="J9" s="17">
        <v>1497.1179999999999</v>
      </c>
      <c r="K9" s="17">
        <v>1315.7059999999999</v>
      </c>
      <c r="L9" s="17">
        <v>2030.17</v>
      </c>
      <c r="M9" s="17">
        <v>2457.2449999999999</v>
      </c>
      <c r="N9" s="24"/>
      <c r="O9" s="51"/>
    </row>
    <row r="10" spans="1:22" x14ac:dyDescent="0.3">
      <c r="A10" s="16" t="s">
        <v>31</v>
      </c>
      <c r="B10" s="16" t="s">
        <v>32</v>
      </c>
      <c r="C10" s="17">
        <v>925.11699999999996</v>
      </c>
      <c r="D10" s="17">
        <v>953.69100000000003</v>
      </c>
      <c r="E10" s="17">
        <v>1019.051</v>
      </c>
      <c r="F10" s="17">
        <v>1093.163</v>
      </c>
      <c r="G10" s="17">
        <v>1116.8389999999999</v>
      </c>
      <c r="H10" s="17">
        <v>1158.662</v>
      </c>
      <c r="I10" s="17">
        <v>1169.519</v>
      </c>
      <c r="J10" s="17">
        <v>1497.1179999999999</v>
      </c>
      <c r="K10" s="17">
        <v>1315.7059999999999</v>
      </c>
      <c r="L10" s="17">
        <v>1826.5360000000001</v>
      </c>
      <c r="M10" s="17">
        <v>2261.4609999999998</v>
      </c>
      <c r="N10" s="24">
        <v>1790.617</v>
      </c>
    </row>
    <row r="11" spans="1:22" x14ac:dyDescent="0.3">
      <c r="A11" s="16" t="s">
        <v>33</v>
      </c>
      <c r="B11" s="16" t="s">
        <v>34</v>
      </c>
      <c r="C11" s="17">
        <v>174.57900000000001</v>
      </c>
      <c r="D11" s="17">
        <v>182.61</v>
      </c>
      <c r="E11" s="17">
        <v>174.01499999999999</v>
      </c>
      <c r="F11" s="17">
        <v>189</v>
      </c>
      <c r="G11" s="17">
        <v>206.04300000000001</v>
      </c>
      <c r="H11" s="17">
        <v>201.85900000000001</v>
      </c>
      <c r="I11" s="17">
        <v>198.15100000000001</v>
      </c>
      <c r="J11" s="17" t="s">
        <v>429</v>
      </c>
      <c r="K11" s="17" t="s">
        <v>429</v>
      </c>
      <c r="L11" s="17">
        <v>203.63399999999999</v>
      </c>
      <c r="M11" s="17">
        <v>195.78399999999999</v>
      </c>
      <c r="N11" s="24"/>
    </row>
    <row r="12" spans="1:22" x14ac:dyDescent="0.3">
      <c r="A12" s="14" t="s">
        <v>35</v>
      </c>
      <c r="B12" s="14" t="s">
        <v>36</v>
      </c>
      <c r="C12" s="18">
        <v>2732.866</v>
      </c>
      <c r="D12" s="18">
        <v>2867.433</v>
      </c>
      <c r="E12" s="18">
        <v>2980.4389999999999</v>
      </c>
      <c r="F12" s="18">
        <v>3201.83</v>
      </c>
      <c r="G12" s="18">
        <v>3311.2469999999998</v>
      </c>
      <c r="H12" s="18">
        <v>3661.4879999999998</v>
      </c>
      <c r="I12" s="18">
        <v>3976.0039999999999</v>
      </c>
      <c r="J12" s="18">
        <v>4212.47</v>
      </c>
      <c r="K12" s="18">
        <v>2999.0390000000002</v>
      </c>
      <c r="L12" s="18">
        <v>3855.3229999999999</v>
      </c>
      <c r="M12" s="18">
        <v>4285.8639999999996</v>
      </c>
      <c r="N12" s="23"/>
    </row>
    <row r="13" spans="1:22" x14ac:dyDescent="0.3">
      <c r="A13" s="16" t="s">
        <v>37</v>
      </c>
      <c r="B13" s="16" t="s">
        <v>38</v>
      </c>
      <c r="C13" s="17">
        <v>24.582999999999998</v>
      </c>
      <c r="D13" s="17">
        <v>98.238</v>
      </c>
      <c r="E13" s="17">
        <v>75.513999999999996</v>
      </c>
      <c r="F13" s="17">
        <v>69.066999999999993</v>
      </c>
      <c r="G13" s="17">
        <v>36.866999999999997</v>
      </c>
      <c r="H13" s="17">
        <v>51.514000000000003</v>
      </c>
      <c r="I13" s="17">
        <v>43.472999999999999</v>
      </c>
      <c r="J13" s="17">
        <v>22.17</v>
      </c>
      <c r="K13" s="17">
        <v>80.138999999999996</v>
      </c>
      <c r="L13" s="17">
        <v>198.22300000000001</v>
      </c>
      <c r="M13" s="17">
        <v>122.20099999999999</v>
      </c>
      <c r="N13" s="24">
        <v>135.583</v>
      </c>
      <c r="O13" s="51"/>
      <c r="P13" s="51"/>
      <c r="Q13" s="51"/>
      <c r="R13" s="51"/>
      <c r="S13" s="51"/>
      <c r="T13" s="51"/>
      <c r="U13" s="51"/>
      <c r="V13" s="51"/>
    </row>
    <row r="14" spans="1:22" x14ac:dyDescent="0.3">
      <c r="A14" s="16" t="s">
        <v>39</v>
      </c>
      <c r="B14" s="16" t="s">
        <v>40</v>
      </c>
      <c r="C14" s="17">
        <v>1452.675</v>
      </c>
      <c r="D14" s="17">
        <v>1528.134</v>
      </c>
      <c r="E14" s="17">
        <v>1655.5239999999999</v>
      </c>
      <c r="F14" s="17">
        <v>1651.3910000000001</v>
      </c>
      <c r="G14" s="17">
        <v>2003.88</v>
      </c>
      <c r="H14" s="17">
        <v>1680.0730000000001</v>
      </c>
      <c r="I14" s="17">
        <v>1417.28</v>
      </c>
      <c r="J14" s="17">
        <v>1396.925</v>
      </c>
      <c r="K14" s="17">
        <v>1306.1289999999999</v>
      </c>
      <c r="L14" s="17">
        <v>1574.328</v>
      </c>
      <c r="M14" s="17">
        <v>1686.0119999999999</v>
      </c>
      <c r="N14" s="24"/>
    </row>
    <row r="15" spans="1:22" x14ac:dyDescent="0.3">
      <c r="A15" s="16" t="s">
        <v>41</v>
      </c>
      <c r="B15" s="16" t="s">
        <v>42</v>
      </c>
      <c r="C15" s="17">
        <v>1372.31</v>
      </c>
      <c r="D15" s="17">
        <v>1433.3430000000001</v>
      </c>
      <c r="E15" s="17">
        <v>1561.1410000000001</v>
      </c>
      <c r="F15" s="17">
        <v>1539.7149999999999</v>
      </c>
      <c r="G15" s="17">
        <v>1879.2149999999999</v>
      </c>
      <c r="H15" s="17">
        <v>1585.249</v>
      </c>
      <c r="I15" s="17">
        <v>1314.346</v>
      </c>
      <c r="J15" s="17">
        <v>1321.4770000000001</v>
      </c>
      <c r="K15" s="17">
        <v>1271.066</v>
      </c>
      <c r="L15" s="17">
        <v>1541.8689999999999</v>
      </c>
      <c r="M15" s="17">
        <v>1646.6469999999999</v>
      </c>
      <c r="N15" s="24">
        <v>1636.2159999999999</v>
      </c>
    </row>
    <row r="16" spans="1:22" x14ac:dyDescent="0.3">
      <c r="A16" s="19" t="s">
        <v>43</v>
      </c>
      <c r="B16" s="19" t="s">
        <v>44</v>
      </c>
      <c r="C16" s="20">
        <v>375.99400000000003</v>
      </c>
      <c r="D16" s="20">
        <v>1014.68</v>
      </c>
      <c r="E16" s="20">
        <v>1062.425</v>
      </c>
      <c r="F16" s="20">
        <v>1019.046</v>
      </c>
      <c r="G16" s="20">
        <v>1008.39</v>
      </c>
      <c r="H16" s="20">
        <v>1047.8240000000001</v>
      </c>
      <c r="I16" s="20">
        <v>883.29100000000005</v>
      </c>
      <c r="J16" s="20">
        <v>951.029</v>
      </c>
      <c r="K16" s="20">
        <v>887.66899999999998</v>
      </c>
      <c r="L16" s="20">
        <v>1062.7619999999999</v>
      </c>
      <c r="M16" s="20">
        <v>1182.9069999999999</v>
      </c>
      <c r="N16" s="25">
        <v>1280.0509999999999</v>
      </c>
    </row>
    <row r="17" spans="1:14" x14ac:dyDescent="0.3">
      <c r="A17" s="19" t="s">
        <v>45</v>
      </c>
      <c r="B17" s="19" t="s">
        <v>46</v>
      </c>
      <c r="C17" s="20">
        <v>996.31600000000003</v>
      </c>
      <c r="D17" s="20">
        <v>418.66300000000001</v>
      </c>
      <c r="E17" s="20">
        <v>498.71600000000001</v>
      </c>
      <c r="F17" s="20">
        <v>520.66899999999998</v>
      </c>
      <c r="G17" s="20">
        <v>870.82500000000005</v>
      </c>
      <c r="H17" s="20">
        <v>537.42499999999995</v>
      </c>
      <c r="I17" s="20">
        <v>431.05500000000001</v>
      </c>
      <c r="J17" s="20">
        <v>370.44799999999998</v>
      </c>
      <c r="K17" s="20">
        <v>383.39699999999999</v>
      </c>
      <c r="L17" s="20">
        <v>479.10700000000003</v>
      </c>
      <c r="M17" s="20">
        <v>463.74</v>
      </c>
      <c r="N17" s="25">
        <v>356.16500000000002</v>
      </c>
    </row>
    <row r="18" spans="1:14" x14ac:dyDescent="0.3">
      <c r="A18" s="16" t="s">
        <v>47</v>
      </c>
      <c r="B18" s="16" t="s">
        <v>48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 t="s">
        <v>429</v>
      </c>
      <c r="J18" s="17">
        <v>0</v>
      </c>
      <c r="K18" s="17">
        <v>0</v>
      </c>
      <c r="L18" s="17">
        <v>0</v>
      </c>
      <c r="M18" s="17">
        <v>0</v>
      </c>
      <c r="N18" s="24"/>
    </row>
    <row r="19" spans="1:14" x14ac:dyDescent="0.3">
      <c r="A19" s="16" t="s">
        <v>33</v>
      </c>
      <c r="B19" s="16" t="s">
        <v>49</v>
      </c>
      <c r="C19" s="17">
        <v>49.133000000000003</v>
      </c>
      <c r="D19" s="17">
        <v>50.725999999999999</v>
      </c>
      <c r="E19" s="17">
        <v>69.748000000000005</v>
      </c>
      <c r="F19" s="17">
        <v>71.209000000000003</v>
      </c>
      <c r="G19" s="17">
        <v>103.599</v>
      </c>
      <c r="H19" s="17">
        <v>53.618000000000002</v>
      </c>
      <c r="I19" s="17">
        <v>62.564999999999998</v>
      </c>
      <c r="J19" s="17" t="s">
        <v>429</v>
      </c>
      <c r="K19" s="17" t="s">
        <v>429</v>
      </c>
      <c r="L19" s="17" t="s">
        <v>429</v>
      </c>
      <c r="M19" s="17" t="s">
        <v>429</v>
      </c>
      <c r="N19" s="24"/>
    </row>
    <row r="20" spans="1:14" x14ac:dyDescent="0.3">
      <c r="A20" s="16" t="s">
        <v>50</v>
      </c>
      <c r="B20" s="16" t="s">
        <v>51</v>
      </c>
      <c r="C20" s="17">
        <v>31.231999999999999</v>
      </c>
      <c r="D20" s="17">
        <v>44.064999999999998</v>
      </c>
      <c r="E20" s="17">
        <v>24.635000000000002</v>
      </c>
      <c r="F20" s="17">
        <v>40.466999999999999</v>
      </c>
      <c r="G20" s="17">
        <v>21.065999999999999</v>
      </c>
      <c r="H20" s="17">
        <v>41.206000000000003</v>
      </c>
      <c r="I20" s="17">
        <v>40.369</v>
      </c>
      <c r="J20" s="17">
        <v>75.447999999999993</v>
      </c>
      <c r="K20" s="17">
        <v>35.063000000000002</v>
      </c>
      <c r="L20" s="17">
        <v>32.459000000000003</v>
      </c>
      <c r="M20" s="17">
        <v>39.365000000000002</v>
      </c>
      <c r="N20" s="24">
        <v>35.816000000000003</v>
      </c>
    </row>
    <row r="21" spans="1:14" x14ac:dyDescent="0.3">
      <c r="A21" s="14" t="s">
        <v>52</v>
      </c>
      <c r="B21" s="14" t="s">
        <v>53</v>
      </c>
      <c r="C21" s="18">
        <v>1304.7739999999999</v>
      </c>
      <c r="D21" s="18">
        <v>1437.537</v>
      </c>
      <c r="E21" s="18">
        <v>1400.4290000000001</v>
      </c>
      <c r="F21" s="18">
        <v>1619.5060000000001</v>
      </c>
      <c r="G21" s="18">
        <v>1344.2339999999999</v>
      </c>
      <c r="H21" s="18">
        <v>2032.9290000000001</v>
      </c>
      <c r="I21" s="18">
        <v>2602.1970000000001</v>
      </c>
      <c r="J21" s="18">
        <v>2837.7150000000001</v>
      </c>
      <c r="K21" s="18">
        <v>1773.049</v>
      </c>
      <c r="L21" s="18">
        <v>2479.2179999999998</v>
      </c>
      <c r="M21" s="18">
        <v>2722.0529999999999</v>
      </c>
      <c r="N21" s="23"/>
    </row>
    <row r="22" spans="1:14" x14ac:dyDescent="0.3">
      <c r="A22" s="16" t="s">
        <v>54</v>
      </c>
      <c r="B22" s="16" t="s">
        <v>55</v>
      </c>
      <c r="C22" s="17">
        <v>4.2809999999999997</v>
      </c>
      <c r="D22" s="17">
        <v>42.250999999999998</v>
      </c>
      <c r="E22" s="17">
        <v>49.121000000000002</v>
      </c>
      <c r="F22" s="17">
        <v>62.417999999999999</v>
      </c>
      <c r="G22" s="17">
        <v>36.643000000000001</v>
      </c>
      <c r="H22" s="17">
        <v>10.17</v>
      </c>
      <c r="I22" s="17">
        <v>1.72</v>
      </c>
      <c r="J22" s="17">
        <v>-43.716999999999999</v>
      </c>
      <c r="K22" s="17">
        <v>16.238</v>
      </c>
      <c r="L22" s="17">
        <v>21.129000000000001</v>
      </c>
      <c r="M22" s="17">
        <v>31.457999999999998</v>
      </c>
      <c r="N22" s="24">
        <v>-239.30500000000001</v>
      </c>
    </row>
    <row r="23" spans="1:14" x14ac:dyDescent="0.3">
      <c r="A23" s="16" t="s">
        <v>56</v>
      </c>
      <c r="B23" s="16" t="s">
        <v>57</v>
      </c>
      <c r="C23" s="17">
        <v>6.4550000000000001</v>
      </c>
      <c r="D23" s="17">
        <v>20.652999999999999</v>
      </c>
      <c r="E23" s="17">
        <v>30.957999999999998</v>
      </c>
      <c r="F23" s="17">
        <v>29.56</v>
      </c>
      <c r="G23" s="17">
        <v>26.939</v>
      </c>
      <c r="H23" s="17">
        <v>-62.488</v>
      </c>
      <c r="I23" s="17">
        <v>-15.829000000000001</v>
      </c>
      <c r="J23" s="17">
        <v>-42.604999999999997</v>
      </c>
      <c r="K23" s="17">
        <v>-12.396000000000001</v>
      </c>
      <c r="L23" s="17">
        <v>-30.902000000000001</v>
      </c>
      <c r="M23" s="17">
        <v>-10.489000000000001</v>
      </c>
      <c r="N23" s="24"/>
    </row>
    <row r="24" spans="1:14" x14ac:dyDescent="0.3">
      <c r="A24" s="19" t="s">
        <v>58</v>
      </c>
      <c r="B24" s="19" t="s">
        <v>59</v>
      </c>
      <c r="C24" s="20">
        <v>12.571</v>
      </c>
      <c r="D24" s="20">
        <v>22.344999999999999</v>
      </c>
      <c r="E24" s="20">
        <v>32.283999999999999</v>
      </c>
      <c r="F24" s="20">
        <v>32.286999999999999</v>
      </c>
      <c r="G24" s="20">
        <v>31.902999999999999</v>
      </c>
      <c r="H24" s="20">
        <v>16.199000000000002</v>
      </c>
      <c r="I24" s="20">
        <v>10.188000000000001</v>
      </c>
      <c r="J24" s="20">
        <v>8.9510000000000005</v>
      </c>
      <c r="K24" s="20">
        <v>8.9019999999999992</v>
      </c>
      <c r="L24" s="20">
        <v>9.64</v>
      </c>
      <c r="M24" s="20">
        <v>98.183000000000007</v>
      </c>
      <c r="N24" s="25"/>
    </row>
    <row r="25" spans="1:14" x14ac:dyDescent="0.3">
      <c r="A25" s="19" t="s">
        <v>60</v>
      </c>
      <c r="B25" s="19" t="s">
        <v>61</v>
      </c>
      <c r="C25" s="20">
        <v>6.1159999999999997</v>
      </c>
      <c r="D25" s="20">
        <v>1.6919999999999999</v>
      </c>
      <c r="E25" s="20">
        <v>1.3260000000000001</v>
      </c>
      <c r="F25" s="20">
        <v>2.7269999999999999</v>
      </c>
      <c r="G25" s="20">
        <v>4.9640000000000004</v>
      </c>
      <c r="H25" s="20">
        <v>78.686999999999998</v>
      </c>
      <c r="I25" s="20">
        <v>26.016999999999999</v>
      </c>
      <c r="J25" s="20">
        <v>51.555999999999997</v>
      </c>
      <c r="K25" s="20">
        <v>21.297999999999998</v>
      </c>
      <c r="L25" s="20">
        <v>40.542000000000002</v>
      </c>
      <c r="M25" s="20">
        <v>108.672</v>
      </c>
      <c r="N25" s="25"/>
    </row>
    <row r="26" spans="1:14" x14ac:dyDescent="0.3">
      <c r="A26" s="16" t="s">
        <v>62</v>
      </c>
      <c r="B26" s="16" t="s">
        <v>63</v>
      </c>
      <c r="C26" s="17">
        <v>-8.7999999999999995E-2</v>
      </c>
      <c r="D26" s="17">
        <v>-0.222</v>
      </c>
      <c r="E26" s="17">
        <v>-4.4999999999999998E-2</v>
      </c>
      <c r="F26" s="17">
        <v>-9.8000000000000004E-2</v>
      </c>
      <c r="G26" s="17">
        <v>-9.8000000000000004E-2</v>
      </c>
      <c r="H26" s="17">
        <v>-0.87</v>
      </c>
      <c r="I26" s="17" t="s">
        <v>429</v>
      </c>
      <c r="J26" s="17" t="s">
        <v>429</v>
      </c>
      <c r="K26" s="17" t="s">
        <v>429</v>
      </c>
      <c r="L26" s="17" t="s">
        <v>429</v>
      </c>
      <c r="M26" s="17" t="s">
        <v>429</v>
      </c>
      <c r="N26" s="24"/>
    </row>
    <row r="27" spans="1:14" x14ac:dyDescent="0.3">
      <c r="A27" s="16" t="s">
        <v>64</v>
      </c>
      <c r="B27" s="16" t="s">
        <v>65</v>
      </c>
      <c r="C27" s="17">
        <v>-5.3120000000000003</v>
      </c>
      <c r="D27" s="17">
        <v>17.876000000000001</v>
      </c>
      <c r="E27" s="17">
        <v>13.521000000000001</v>
      </c>
      <c r="F27" s="17">
        <v>26.594000000000001</v>
      </c>
      <c r="G27" s="17">
        <v>0.68100000000000005</v>
      </c>
      <c r="H27" s="17">
        <v>-4.258</v>
      </c>
      <c r="I27" s="17">
        <v>8.9450000000000003</v>
      </c>
      <c r="J27" s="17">
        <v>-11.416</v>
      </c>
      <c r="K27" s="17">
        <v>19.084</v>
      </c>
      <c r="L27" s="17">
        <v>40.029000000000003</v>
      </c>
      <c r="M27" s="17">
        <v>36.244</v>
      </c>
      <c r="N27" s="24"/>
    </row>
    <row r="28" spans="1:14" x14ac:dyDescent="0.3">
      <c r="A28" s="16" t="s">
        <v>66</v>
      </c>
      <c r="B28" s="16" t="s">
        <v>67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 t="s">
        <v>429</v>
      </c>
      <c r="K28" s="17" t="s">
        <v>429</v>
      </c>
      <c r="L28" s="17">
        <v>0</v>
      </c>
      <c r="M28" s="17">
        <v>0</v>
      </c>
      <c r="N28" s="24"/>
    </row>
    <row r="29" spans="1:14" x14ac:dyDescent="0.3">
      <c r="A29" s="16" t="s">
        <v>68</v>
      </c>
      <c r="B29" s="16" t="s">
        <v>69</v>
      </c>
      <c r="C29" s="17">
        <v>3.226</v>
      </c>
      <c r="D29" s="17">
        <v>3.944</v>
      </c>
      <c r="E29" s="17">
        <v>4.6870000000000003</v>
      </c>
      <c r="F29" s="17">
        <v>6.3620000000000001</v>
      </c>
      <c r="G29" s="17">
        <v>9.1210000000000004</v>
      </c>
      <c r="H29" s="17">
        <v>77.786000000000001</v>
      </c>
      <c r="I29" s="17">
        <v>8.6039999999999992</v>
      </c>
      <c r="J29" s="17">
        <v>10.304</v>
      </c>
      <c r="K29" s="17">
        <v>9.5500000000000007</v>
      </c>
      <c r="L29" s="17">
        <v>12.002000000000001</v>
      </c>
      <c r="M29" s="17">
        <v>5.7030000000000003</v>
      </c>
      <c r="N29" s="24">
        <v>-393.70400000000001</v>
      </c>
    </row>
    <row r="30" spans="1:14" x14ac:dyDescent="0.3">
      <c r="A30" s="14" t="s">
        <v>70</v>
      </c>
      <c r="B30" s="14" t="s">
        <v>71</v>
      </c>
      <c r="C30" s="18">
        <v>1300.4929999999999</v>
      </c>
      <c r="D30" s="18">
        <v>1395.2860000000001</v>
      </c>
      <c r="E30" s="18">
        <v>1351.308</v>
      </c>
      <c r="F30" s="18">
        <v>1557.088</v>
      </c>
      <c r="G30" s="18">
        <v>1307.5909999999999</v>
      </c>
      <c r="H30" s="18">
        <v>2022.759</v>
      </c>
      <c r="I30" s="18">
        <v>2600.4769999999999</v>
      </c>
      <c r="J30" s="18">
        <v>2881.4319999999998</v>
      </c>
      <c r="K30" s="18">
        <v>1756.8109999999999</v>
      </c>
      <c r="L30" s="18">
        <v>2458.0889999999999</v>
      </c>
      <c r="M30" s="18">
        <v>2690.5949999999998</v>
      </c>
      <c r="N30" s="23"/>
    </row>
    <row r="31" spans="1:14" x14ac:dyDescent="0.3">
      <c r="A31" s="16" t="s">
        <v>72</v>
      </c>
      <c r="B31" s="16" t="s">
        <v>73</v>
      </c>
      <c r="C31" s="17">
        <v>-13.736000000000001</v>
      </c>
      <c r="D31" s="17">
        <v>6.1269999999999998</v>
      </c>
      <c r="E31" s="17">
        <v>-5.7190000000000003</v>
      </c>
      <c r="F31" s="17">
        <v>-126.346</v>
      </c>
      <c r="G31" s="17">
        <v>108.997</v>
      </c>
      <c r="H31" s="17">
        <v>-0.11700000000000001</v>
      </c>
      <c r="I31" s="17">
        <v>-27.138999999999999</v>
      </c>
      <c r="J31" s="17">
        <v>0</v>
      </c>
      <c r="K31" s="17">
        <v>0</v>
      </c>
      <c r="L31" s="17">
        <v>6.9980000000000002</v>
      </c>
      <c r="M31" s="17">
        <v>56.067999999999998</v>
      </c>
      <c r="N31" s="24"/>
    </row>
    <row r="32" spans="1:14" x14ac:dyDescent="0.3">
      <c r="A32" s="16" t="s">
        <v>74</v>
      </c>
      <c r="B32" s="16" t="s">
        <v>75</v>
      </c>
      <c r="C32" s="17">
        <v>-36.058</v>
      </c>
      <c r="D32" s="17">
        <v>-11.67</v>
      </c>
      <c r="E32" s="17">
        <v>-13.006</v>
      </c>
      <c r="F32" s="17">
        <v>-135.18899999999999</v>
      </c>
      <c r="G32" s="17">
        <v>-15.308</v>
      </c>
      <c r="H32" s="17">
        <v>-7.1340000000000003</v>
      </c>
      <c r="I32" s="17">
        <v>-41.898000000000003</v>
      </c>
      <c r="J32" s="17" t="s">
        <v>429</v>
      </c>
      <c r="K32" s="17" t="s">
        <v>429</v>
      </c>
      <c r="L32" s="17">
        <v>0.28699999999999998</v>
      </c>
      <c r="M32" s="17">
        <v>17.574999999999999</v>
      </c>
      <c r="N32" s="24"/>
    </row>
    <row r="33" spans="1:15" x14ac:dyDescent="0.3">
      <c r="A33" s="16" t="s">
        <v>76</v>
      </c>
      <c r="B33" s="16" t="s">
        <v>77</v>
      </c>
      <c r="C33" s="17">
        <v>6.867</v>
      </c>
      <c r="D33" s="17">
        <v>10.817</v>
      </c>
      <c r="E33" s="17">
        <v>18.268000000000001</v>
      </c>
      <c r="F33" s="17">
        <v>10.273999999999999</v>
      </c>
      <c r="G33" s="17">
        <v>38.631999999999998</v>
      </c>
      <c r="H33" s="17">
        <v>9.09</v>
      </c>
      <c r="I33" s="17">
        <v>11.869</v>
      </c>
      <c r="J33" s="17" t="s">
        <v>429</v>
      </c>
      <c r="K33" s="17" t="s">
        <v>429</v>
      </c>
      <c r="L33" s="17" t="s">
        <v>429</v>
      </c>
      <c r="M33" s="17" t="s">
        <v>429</v>
      </c>
      <c r="N33" s="24"/>
    </row>
    <row r="34" spans="1:15" x14ac:dyDescent="0.3">
      <c r="A34" s="16" t="s">
        <v>78</v>
      </c>
      <c r="B34" s="16" t="s">
        <v>79</v>
      </c>
      <c r="C34" s="17" t="s">
        <v>429</v>
      </c>
      <c r="D34" s="17" t="s">
        <v>429</v>
      </c>
      <c r="E34" s="17" t="s">
        <v>429</v>
      </c>
      <c r="F34" s="17" t="s">
        <v>429</v>
      </c>
      <c r="G34" s="17">
        <v>81.507999999999996</v>
      </c>
      <c r="H34" s="17" t="s">
        <v>429</v>
      </c>
      <c r="I34" s="17" t="s">
        <v>429</v>
      </c>
      <c r="J34" s="17" t="s">
        <v>429</v>
      </c>
      <c r="K34" s="17" t="s">
        <v>429</v>
      </c>
      <c r="L34" s="17" t="s">
        <v>429</v>
      </c>
      <c r="M34" s="17" t="s">
        <v>429</v>
      </c>
      <c r="N34" s="24"/>
    </row>
    <row r="35" spans="1:15" x14ac:dyDescent="0.3">
      <c r="A35" s="16" t="s">
        <v>80</v>
      </c>
      <c r="B35" s="16" t="s">
        <v>81</v>
      </c>
      <c r="C35" s="17">
        <v>18.206</v>
      </c>
      <c r="D35" s="17">
        <v>8.7490000000000006</v>
      </c>
      <c r="E35" s="17">
        <v>4.5659999999999998</v>
      </c>
      <c r="F35" s="17">
        <v>3.3239999999999998</v>
      </c>
      <c r="G35" s="17">
        <v>7.09</v>
      </c>
      <c r="H35" s="17">
        <v>0.14599999999999999</v>
      </c>
      <c r="I35" s="17">
        <v>2.948</v>
      </c>
      <c r="J35" s="17" t="s">
        <v>429</v>
      </c>
      <c r="K35" s="17" t="s">
        <v>429</v>
      </c>
      <c r="L35" s="17">
        <v>5.44</v>
      </c>
      <c r="M35" s="17">
        <v>22.318000000000001</v>
      </c>
      <c r="N35" s="24"/>
    </row>
    <row r="36" spans="1:15" x14ac:dyDescent="0.3">
      <c r="A36" s="16" t="s">
        <v>82</v>
      </c>
      <c r="B36" s="16" t="s">
        <v>83</v>
      </c>
      <c r="C36" s="17" t="s">
        <v>429</v>
      </c>
      <c r="D36" s="17" t="s">
        <v>429</v>
      </c>
      <c r="E36" s="17">
        <v>-14.489000000000001</v>
      </c>
      <c r="F36" s="17">
        <v>-0.70299999999999996</v>
      </c>
      <c r="G36" s="17" t="s">
        <v>429</v>
      </c>
      <c r="H36" s="17" t="s">
        <v>429</v>
      </c>
      <c r="I36" s="17" t="s">
        <v>429</v>
      </c>
      <c r="J36" s="17" t="s">
        <v>429</v>
      </c>
      <c r="K36" s="17" t="s">
        <v>429</v>
      </c>
      <c r="L36" s="17" t="s">
        <v>429</v>
      </c>
      <c r="M36" s="17" t="s">
        <v>429</v>
      </c>
      <c r="N36" s="24"/>
    </row>
    <row r="37" spans="1:15" x14ac:dyDescent="0.3">
      <c r="A37" s="16" t="s">
        <v>431</v>
      </c>
      <c r="B37" s="16" t="s">
        <v>430</v>
      </c>
      <c r="C37" s="17" t="s">
        <v>429</v>
      </c>
      <c r="D37" s="17" t="s">
        <v>429</v>
      </c>
      <c r="E37" s="17" t="s">
        <v>429</v>
      </c>
      <c r="F37" s="17" t="s">
        <v>429</v>
      </c>
      <c r="G37" s="17" t="s">
        <v>429</v>
      </c>
      <c r="H37" s="17" t="s">
        <v>429</v>
      </c>
      <c r="I37" s="17" t="s">
        <v>429</v>
      </c>
      <c r="J37" s="17" t="s">
        <v>429</v>
      </c>
      <c r="K37" s="17" t="s">
        <v>429</v>
      </c>
      <c r="L37" s="17" t="s">
        <v>429</v>
      </c>
      <c r="M37" s="17" t="s">
        <v>429</v>
      </c>
      <c r="N37" s="24"/>
    </row>
    <row r="38" spans="1:15" x14ac:dyDescent="0.3">
      <c r="A38" s="16" t="s">
        <v>84</v>
      </c>
      <c r="B38" s="16" t="s">
        <v>85</v>
      </c>
      <c r="C38" s="17">
        <v>-2.7509999999999999</v>
      </c>
      <c r="D38" s="17">
        <v>-1.7689999999999999</v>
      </c>
      <c r="E38" s="17">
        <v>-1.0580000000000001</v>
      </c>
      <c r="F38" s="17">
        <v>-4.0519999999999996</v>
      </c>
      <c r="G38" s="17">
        <v>-2.9249999999999998</v>
      </c>
      <c r="H38" s="17">
        <v>-2.2189999999999999</v>
      </c>
      <c r="I38" s="17">
        <v>-5.8000000000000003E-2</v>
      </c>
      <c r="J38" s="17" t="s">
        <v>429</v>
      </c>
      <c r="K38" s="17" t="s">
        <v>429</v>
      </c>
      <c r="L38" s="17">
        <v>0.67100000000000004</v>
      </c>
      <c r="M38" s="17">
        <v>2.8820000000000001</v>
      </c>
      <c r="N38" s="24"/>
    </row>
    <row r="39" spans="1:15" x14ac:dyDescent="0.3">
      <c r="A39" s="16" t="s">
        <v>86</v>
      </c>
      <c r="B39" s="16" t="s">
        <v>87</v>
      </c>
      <c r="C39" s="17" t="s">
        <v>429</v>
      </c>
      <c r="D39" s="17" t="s">
        <v>429</v>
      </c>
      <c r="E39" s="17" t="s">
        <v>429</v>
      </c>
      <c r="F39" s="17" t="s">
        <v>429</v>
      </c>
      <c r="G39" s="17" t="s">
        <v>429</v>
      </c>
      <c r="H39" s="17" t="s">
        <v>429</v>
      </c>
      <c r="I39" s="17" t="s">
        <v>429</v>
      </c>
      <c r="J39" s="17" t="s">
        <v>429</v>
      </c>
      <c r="K39" s="17" t="s">
        <v>429</v>
      </c>
      <c r="L39" s="17">
        <v>0.6</v>
      </c>
      <c r="M39" s="17">
        <v>13.292999999999999</v>
      </c>
      <c r="N39" s="24"/>
    </row>
    <row r="40" spans="1:15" x14ac:dyDescent="0.3">
      <c r="A40" s="14" t="s">
        <v>88</v>
      </c>
      <c r="B40" s="14" t="s">
        <v>71</v>
      </c>
      <c r="C40" s="18">
        <v>1314.229</v>
      </c>
      <c r="D40" s="18">
        <v>1389.1590000000001</v>
      </c>
      <c r="E40" s="18">
        <v>1357.027</v>
      </c>
      <c r="F40" s="18">
        <v>1683.434</v>
      </c>
      <c r="G40" s="18">
        <v>1198.5940000000001</v>
      </c>
      <c r="H40" s="18">
        <v>2022.876</v>
      </c>
      <c r="I40" s="18">
        <v>2627.616</v>
      </c>
      <c r="J40" s="18">
        <v>2881.4319999999998</v>
      </c>
      <c r="K40" s="18">
        <v>1756.8109999999999</v>
      </c>
      <c r="L40" s="18">
        <v>2451.0909999999999</v>
      </c>
      <c r="M40" s="18">
        <v>2634.527</v>
      </c>
      <c r="N40" s="23"/>
    </row>
    <row r="41" spans="1:15" x14ac:dyDescent="0.3">
      <c r="A41" s="16" t="s">
        <v>89</v>
      </c>
      <c r="B41" s="16" t="s">
        <v>90</v>
      </c>
      <c r="C41" s="17">
        <v>423.447</v>
      </c>
      <c r="D41" s="17">
        <v>446.51600000000002</v>
      </c>
      <c r="E41" s="17">
        <v>413.11900000000003</v>
      </c>
      <c r="F41" s="17">
        <v>494.60700000000003</v>
      </c>
      <c r="G41" s="17">
        <v>442.60199999999998</v>
      </c>
      <c r="H41" s="17">
        <v>632.59500000000003</v>
      </c>
      <c r="I41" s="17">
        <v>786.82600000000002</v>
      </c>
      <c r="J41" s="17">
        <v>869.96100000000001</v>
      </c>
      <c r="K41" s="17">
        <v>545.98900000000003</v>
      </c>
      <c r="L41" s="17">
        <v>742.31700000000001</v>
      </c>
      <c r="M41" s="17">
        <v>787.25400000000002</v>
      </c>
      <c r="N41" s="24"/>
    </row>
    <row r="42" spans="1:15" x14ac:dyDescent="0.3">
      <c r="A42" s="16" t="s">
        <v>91</v>
      </c>
      <c r="B42" s="16" t="s">
        <v>92</v>
      </c>
      <c r="C42" s="17">
        <v>426.37799999999999</v>
      </c>
      <c r="D42" s="17">
        <v>448.35199999999998</v>
      </c>
      <c r="E42" s="17">
        <v>447.28899999999999</v>
      </c>
      <c r="F42" s="17">
        <v>485.94099999999997</v>
      </c>
      <c r="G42" s="17">
        <v>458.02699999999999</v>
      </c>
      <c r="H42" s="17">
        <v>614.78300000000002</v>
      </c>
      <c r="I42" s="17">
        <v>794.23900000000003</v>
      </c>
      <c r="J42" s="17">
        <v>891.34500000000003</v>
      </c>
      <c r="K42" s="17">
        <v>547.68799999999999</v>
      </c>
      <c r="L42" s="17">
        <v>708.24099999999999</v>
      </c>
      <c r="M42" s="17">
        <v>787.178</v>
      </c>
      <c r="N42" s="24">
        <v>402.721</v>
      </c>
      <c r="O42" s="51"/>
    </row>
    <row r="43" spans="1:15" x14ac:dyDescent="0.3">
      <c r="A43" s="16" t="s">
        <v>93</v>
      </c>
      <c r="B43" s="16" t="s">
        <v>94</v>
      </c>
      <c r="C43" s="17">
        <v>-2.931</v>
      </c>
      <c r="D43" s="17">
        <v>-1.8360000000000001</v>
      </c>
      <c r="E43" s="17">
        <v>-34.17</v>
      </c>
      <c r="F43" s="17">
        <v>8.6660000000000004</v>
      </c>
      <c r="G43" s="17">
        <v>-15.425000000000001</v>
      </c>
      <c r="H43" s="17">
        <v>17.812000000000001</v>
      </c>
      <c r="I43" s="17">
        <v>-7.4130000000000003</v>
      </c>
      <c r="J43" s="17">
        <v>-21.384</v>
      </c>
      <c r="K43" s="17">
        <v>-1.6990000000000001</v>
      </c>
      <c r="L43" s="17">
        <v>34.076000000000001</v>
      </c>
      <c r="M43" s="17">
        <v>7.5999999999999998E-2</v>
      </c>
      <c r="N43" s="24">
        <v>17.146000000000001</v>
      </c>
    </row>
    <row r="44" spans="1:15" x14ac:dyDescent="0.3">
      <c r="A44" s="14" t="s">
        <v>95</v>
      </c>
      <c r="B44" s="14" t="s">
        <v>96</v>
      </c>
      <c r="C44" s="18">
        <v>890.78200000000004</v>
      </c>
      <c r="D44" s="18">
        <v>942.64300000000003</v>
      </c>
      <c r="E44" s="18">
        <v>943.90800000000002</v>
      </c>
      <c r="F44" s="18">
        <v>1188.827</v>
      </c>
      <c r="G44" s="18">
        <v>755.99199999999996</v>
      </c>
      <c r="H44" s="18">
        <v>1390.2809999999999</v>
      </c>
      <c r="I44" s="18">
        <v>1840.79</v>
      </c>
      <c r="J44" s="18">
        <v>2011.471</v>
      </c>
      <c r="K44" s="18">
        <v>1210.8219999999999</v>
      </c>
      <c r="L44" s="18">
        <v>1708.7739999999999</v>
      </c>
      <c r="M44" s="18">
        <v>1847.2729999999999</v>
      </c>
      <c r="N44" s="23"/>
    </row>
    <row r="45" spans="1:15" x14ac:dyDescent="0.3">
      <c r="A45" s="16" t="s">
        <v>97</v>
      </c>
      <c r="B45" s="16" t="s">
        <v>98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24"/>
    </row>
    <row r="46" spans="1:15" x14ac:dyDescent="0.3">
      <c r="A46" s="16" t="s">
        <v>99</v>
      </c>
      <c r="B46" s="16" t="s">
        <v>100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24">
        <v>0</v>
      </c>
    </row>
    <row r="47" spans="1:15" x14ac:dyDescent="0.3">
      <c r="A47" s="16" t="s">
        <v>101</v>
      </c>
      <c r="B47" s="16" t="s">
        <v>102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24">
        <v>0</v>
      </c>
    </row>
    <row r="48" spans="1:15" x14ac:dyDescent="0.3">
      <c r="A48" s="14" t="s">
        <v>103</v>
      </c>
      <c r="B48" s="14" t="s">
        <v>104</v>
      </c>
      <c r="C48" s="18">
        <v>890.78200000000004</v>
      </c>
      <c r="D48" s="18">
        <v>942.64300000000003</v>
      </c>
      <c r="E48" s="18">
        <v>943.90800000000002</v>
      </c>
      <c r="F48" s="18">
        <v>1188.827</v>
      </c>
      <c r="G48" s="18">
        <v>755.99199999999996</v>
      </c>
      <c r="H48" s="18">
        <v>1390.2809999999999</v>
      </c>
      <c r="I48" s="18">
        <v>1840.79</v>
      </c>
      <c r="J48" s="18">
        <v>2011.471</v>
      </c>
      <c r="K48" s="18">
        <v>1210.8219999999999</v>
      </c>
      <c r="L48" s="18">
        <v>1708.7739999999999</v>
      </c>
      <c r="M48" s="18">
        <v>1847.2729999999999</v>
      </c>
      <c r="N48" s="23">
        <v>1501.2909999999999</v>
      </c>
    </row>
    <row r="49" spans="1:14" x14ac:dyDescent="0.3">
      <c r="A49" s="16" t="s">
        <v>105</v>
      </c>
      <c r="B49" s="16" t="s">
        <v>106</v>
      </c>
      <c r="C49" s="17">
        <v>4.992</v>
      </c>
      <c r="D49" s="17">
        <v>7.9180000000000001</v>
      </c>
      <c r="E49" s="17">
        <v>8.8190000000000008</v>
      </c>
      <c r="F49" s="17">
        <v>9.3460000000000001</v>
      </c>
      <c r="G49" s="17">
        <v>9.1999999999999993</v>
      </c>
      <c r="H49" s="17">
        <v>13.539</v>
      </c>
      <c r="I49" s="17">
        <v>21.548999999999999</v>
      </c>
      <c r="J49" s="17">
        <v>23.068000000000001</v>
      </c>
      <c r="K49" s="17">
        <v>16.834</v>
      </c>
      <c r="L49" s="17">
        <v>25.876000000000001</v>
      </c>
      <c r="M49" s="17">
        <v>29.591000000000001</v>
      </c>
      <c r="N49" s="24"/>
    </row>
    <row r="50" spans="1:14" x14ac:dyDescent="0.3">
      <c r="A50" s="14" t="s">
        <v>107</v>
      </c>
      <c r="B50" s="14" t="s">
        <v>108</v>
      </c>
      <c r="C50" s="18">
        <v>885.79</v>
      </c>
      <c r="D50" s="18">
        <v>934.72500000000002</v>
      </c>
      <c r="E50" s="18">
        <v>935.08900000000006</v>
      </c>
      <c r="F50" s="18">
        <v>1179.481</v>
      </c>
      <c r="G50" s="18">
        <v>746.79200000000003</v>
      </c>
      <c r="H50" s="18">
        <v>1376.742</v>
      </c>
      <c r="I50" s="18">
        <v>1819.241</v>
      </c>
      <c r="J50" s="18">
        <v>1988.403</v>
      </c>
      <c r="K50" s="18">
        <v>1193.9880000000001</v>
      </c>
      <c r="L50" s="18">
        <v>1682.8979999999999</v>
      </c>
      <c r="M50" s="18">
        <v>1817.682</v>
      </c>
      <c r="N50" s="23"/>
    </row>
    <row r="51" spans="1:14" x14ac:dyDescent="0.3">
      <c r="A51" s="16" t="s">
        <v>109</v>
      </c>
      <c r="B51" s="16" t="s">
        <v>110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24"/>
    </row>
    <row r="52" spans="1:14" x14ac:dyDescent="0.3">
      <c r="A52" s="16" t="s">
        <v>111</v>
      </c>
      <c r="B52" s="16" t="s">
        <v>112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24"/>
    </row>
    <row r="53" spans="1:14" x14ac:dyDescent="0.3">
      <c r="A53" s="14" t="s">
        <v>113</v>
      </c>
      <c r="B53" s="14" t="s">
        <v>114</v>
      </c>
      <c r="C53" s="18">
        <v>885.79</v>
      </c>
      <c r="D53" s="18">
        <v>934.72500000000002</v>
      </c>
      <c r="E53" s="18">
        <v>935.08900000000006</v>
      </c>
      <c r="F53" s="18">
        <v>1179.481</v>
      </c>
      <c r="G53" s="18">
        <v>746.79200000000003</v>
      </c>
      <c r="H53" s="18">
        <v>1376.742</v>
      </c>
      <c r="I53" s="18">
        <v>1819.241</v>
      </c>
      <c r="J53" s="18">
        <v>1988.403</v>
      </c>
      <c r="K53" s="18">
        <v>1193.9880000000001</v>
      </c>
      <c r="L53" s="18">
        <v>1682.8979999999999</v>
      </c>
      <c r="M53" s="18">
        <v>1817.682</v>
      </c>
      <c r="N53" s="23"/>
    </row>
    <row r="54" spans="1:14" x14ac:dyDescent="0.3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26"/>
    </row>
    <row r="55" spans="1:14" x14ac:dyDescent="0.3">
      <c r="A55" s="14" t="s">
        <v>115</v>
      </c>
      <c r="B55" s="14" t="s">
        <v>114</v>
      </c>
      <c r="C55" s="18">
        <v>876.1748</v>
      </c>
      <c r="D55" s="18">
        <v>939.01390000000004</v>
      </c>
      <c r="E55" s="18">
        <v>931.08569999999997</v>
      </c>
      <c r="F55" s="18">
        <v>1088.5119</v>
      </c>
      <c r="G55" s="18">
        <v>825.26980000000003</v>
      </c>
      <c r="H55" s="18">
        <v>1376.6595</v>
      </c>
      <c r="I55" s="18">
        <v>1800.1079999999999</v>
      </c>
      <c r="J55" s="18">
        <v>1988.403</v>
      </c>
      <c r="K55" s="18">
        <v>1193.9880000000001</v>
      </c>
      <c r="L55" s="18">
        <v>1687.8316</v>
      </c>
      <c r="M55" s="18">
        <v>1857.2099000000001</v>
      </c>
      <c r="N55" s="23"/>
    </row>
    <row r="56" spans="1:14" x14ac:dyDescent="0.3">
      <c r="A56" s="16" t="s">
        <v>116</v>
      </c>
      <c r="B56" s="16" t="s">
        <v>117</v>
      </c>
      <c r="C56" s="17">
        <v>-9.6151999999999997</v>
      </c>
      <c r="D56" s="17">
        <v>4.2888999999999999</v>
      </c>
      <c r="E56" s="17">
        <v>-4.0033000000000003</v>
      </c>
      <c r="F56" s="17">
        <v>-90.969099999999997</v>
      </c>
      <c r="G56" s="17">
        <v>78.477800000000002</v>
      </c>
      <c r="H56" s="17">
        <v>-8.2500000000000004E-2</v>
      </c>
      <c r="I56" s="17">
        <v>-19.132999999999999</v>
      </c>
      <c r="J56" s="17">
        <v>0</v>
      </c>
      <c r="K56" s="17">
        <v>0</v>
      </c>
      <c r="L56" s="17">
        <v>4.9336000000000002</v>
      </c>
      <c r="M56" s="17">
        <v>39.527900000000002</v>
      </c>
      <c r="N56" s="24">
        <v>0</v>
      </c>
    </row>
    <row r="57" spans="1:14" x14ac:dyDescent="0.3">
      <c r="A57" s="16" t="s">
        <v>118</v>
      </c>
      <c r="B57" s="16" t="s">
        <v>98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24"/>
    </row>
    <row r="58" spans="1:14" x14ac:dyDescent="0.3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26"/>
    </row>
    <row r="59" spans="1:14" x14ac:dyDescent="0.3">
      <c r="A59" s="16" t="s">
        <v>119</v>
      </c>
      <c r="B59" s="16" t="s">
        <v>120</v>
      </c>
      <c r="C59" s="17">
        <v>134.84989999999999</v>
      </c>
      <c r="D59" s="17">
        <v>134.84989999999999</v>
      </c>
      <c r="E59" s="17">
        <v>134.84989999999999</v>
      </c>
      <c r="F59" s="17">
        <v>134.84989999999999</v>
      </c>
      <c r="G59" s="17">
        <v>647.41319999999996</v>
      </c>
      <c r="H59" s="17">
        <v>647.41319999999996</v>
      </c>
      <c r="I59" s="17">
        <v>647.58690000000001</v>
      </c>
      <c r="J59" s="17">
        <v>569.51469999999995</v>
      </c>
      <c r="K59" s="17">
        <v>569.51469999999995</v>
      </c>
      <c r="L59" s="17">
        <v>647.41319999999996</v>
      </c>
      <c r="M59" s="17">
        <v>647.41319999999996</v>
      </c>
      <c r="N59" s="24">
        <v>569.51471500000002</v>
      </c>
    </row>
    <row r="60" spans="1:14" x14ac:dyDescent="0.3">
      <c r="A60" s="14" t="s">
        <v>121</v>
      </c>
      <c r="B60" s="14" t="s">
        <v>122</v>
      </c>
      <c r="C60" s="21">
        <v>6.5686999999999998</v>
      </c>
      <c r="D60" s="21">
        <v>6.9316000000000004</v>
      </c>
      <c r="E60" s="21">
        <v>6.9343000000000004</v>
      </c>
      <c r="F60" s="21">
        <v>8.7466000000000008</v>
      </c>
      <c r="G60" s="21">
        <v>1.1535</v>
      </c>
      <c r="H60" s="21">
        <v>2.1265000000000001</v>
      </c>
      <c r="I60" s="21">
        <v>2.8092999999999999</v>
      </c>
      <c r="J60" s="21">
        <v>3.4914000000000001</v>
      </c>
      <c r="K60" s="21">
        <v>2.0964999999999998</v>
      </c>
      <c r="L60" s="21">
        <v>2.5994000000000002</v>
      </c>
      <c r="M60" s="21">
        <v>2.8075999999999999</v>
      </c>
      <c r="N60" s="27"/>
    </row>
    <row r="61" spans="1:14" x14ac:dyDescent="0.3">
      <c r="A61" s="14" t="s">
        <v>123</v>
      </c>
      <c r="B61" s="14" t="s">
        <v>124</v>
      </c>
      <c r="C61" s="21">
        <v>6.5686999999999998</v>
      </c>
      <c r="D61" s="21">
        <v>6.9316000000000004</v>
      </c>
      <c r="E61" s="21">
        <v>6.9343000000000004</v>
      </c>
      <c r="F61" s="21">
        <v>8.7466000000000008</v>
      </c>
      <c r="G61" s="21">
        <v>1.1535</v>
      </c>
      <c r="H61" s="21">
        <v>2.1265000000000001</v>
      </c>
      <c r="I61" s="21">
        <v>2.8092999999999999</v>
      </c>
      <c r="J61" s="21">
        <v>3.4914000000000001</v>
      </c>
      <c r="K61" s="21">
        <v>2.0964999999999998</v>
      </c>
      <c r="L61" s="21">
        <v>2.5994000000000002</v>
      </c>
      <c r="M61" s="21">
        <v>2.8075999999999999</v>
      </c>
      <c r="N61" s="27"/>
    </row>
    <row r="62" spans="1:14" x14ac:dyDescent="0.3">
      <c r="A62" s="14" t="s">
        <v>125</v>
      </c>
      <c r="B62" s="14" t="s">
        <v>126</v>
      </c>
      <c r="C62" s="21">
        <v>6.4973999999999998</v>
      </c>
      <c r="D62" s="21">
        <v>6.9634</v>
      </c>
      <c r="E62" s="21">
        <v>6.9046000000000003</v>
      </c>
      <c r="F62" s="21">
        <v>8.0719999999999992</v>
      </c>
      <c r="G62" s="21">
        <v>1.2746999999999999</v>
      </c>
      <c r="H62" s="21">
        <v>2.1263999999999998</v>
      </c>
      <c r="I62" s="21">
        <v>2.7797000000000001</v>
      </c>
      <c r="J62" s="21">
        <v>3.4914000000000001</v>
      </c>
      <c r="K62" s="21">
        <v>2.0964999999999998</v>
      </c>
      <c r="L62" s="21">
        <v>2.6070000000000002</v>
      </c>
      <c r="M62" s="21">
        <v>2.8687</v>
      </c>
      <c r="N62" s="27"/>
    </row>
    <row r="63" spans="1:14" x14ac:dyDescent="0.3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26"/>
    </row>
    <row r="64" spans="1:14" x14ac:dyDescent="0.3">
      <c r="A64" s="16" t="s">
        <v>127</v>
      </c>
      <c r="B64" s="16" t="s">
        <v>128</v>
      </c>
      <c r="C64" s="17">
        <v>134.84989999999999</v>
      </c>
      <c r="D64" s="17">
        <v>134.84989999999999</v>
      </c>
      <c r="E64" s="17">
        <v>134.84989999999999</v>
      </c>
      <c r="F64" s="17">
        <v>134.84989999999999</v>
      </c>
      <c r="G64" s="17">
        <v>647.41319999999996</v>
      </c>
      <c r="H64" s="17">
        <v>647.41319999999996</v>
      </c>
      <c r="I64" s="17">
        <v>647.58690000000001</v>
      </c>
      <c r="J64" s="17">
        <v>569.51469999999995</v>
      </c>
      <c r="K64" s="17">
        <v>569.51469999999995</v>
      </c>
      <c r="L64" s="17">
        <v>647.41319999999996</v>
      </c>
      <c r="M64" s="17">
        <v>647.41319999999996</v>
      </c>
      <c r="N64" s="24">
        <v>569.51471500000002</v>
      </c>
    </row>
    <row r="65" spans="1:14" x14ac:dyDescent="0.3">
      <c r="A65" s="14" t="s">
        <v>129</v>
      </c>
      <c r="B65" s="14" t="s">
        <v>130</v>
      </c>
      <c r="C65" s="21">
        <v>6.5686999999999998</v>
      </c>
      <c r="D65" s="21">
        <v>6.9316000000000004</v>
      </c>
      <c r="E65" s="21">
        <v>6.9343000000000004</v>
      </c>
      <c r="F65" s="21">
        <v>8.7466000000000008</v>
      </c>
      <c r="G65" s="21">
        <v>1.1535</v>
      </c>
      <c r="H65" s="21">
        <v>2.1265000000000001</v>
      </c>
      <c r="I65" s="21">
        <v>2.8092999999999999</v>
      </c>
      <c r="J65" s="21">
        <v>3.4914000000000001</v>
      </c>
      <c r="K65" s="21">
        <v>2.0964999999999998</v>
      </c>
      <c r="L65" s="21">
        <v>2.5994000000000002</v>
      </c>
      <c r="M65" s="21">
        <v>2.8075999999999999</v>
      </c>
      <c r="N65" s="27"/>
    </row>
    <row r="66" spans="1:14" x14ac:dyDescent="0.3">
      <c r="A66" s="14" t="s">
        <v>131</v>
      </c>
      <c r="B66" s="14" t="s">
        <v>132</v>
      </c>
      <c r="C66" s="21">
        <v>6.5686999999999998</v>
      </c>
      <c r="D66" s="21">
        <v>6.9316000000000004</v>
      </c>
      <c r="E66" s="21">
        <v>6.9343000000000004</v>
      </c>
      <c r="F66" s="21">
        <v>8.7466000000000008</v>
      </c>
      <c r="G66" s="21">
        <v>1.1535</v>
      </c>
      <c r="H66" s="21">
        <v>2.1265000000000001</v>
      </c>
      <c r="I66" s="21">
        <v>2.8092999999999999</v>
      </c>
      <c r="J66" s="21">
        <v>3.4914000000000001</v>
      </c>
      <c r="K66" s="21">
        <v>2.0964999999999998</v>
      </c>
      <c r="L66" s="21">
        <v>2.5994000000000002</v>
      </c>
      <c r="M66" s="21">
        <v>2.8075999999999999</v>
      </c>
      <c r="N66" s="27"/>
    </row>
    <row r="67" spans="1:14" x14ac:dyDescent="0.3">
      <c r="A67" s="14" t="s">
        <v>133</v>
      </c>
      <c r="B67" s="14" t="s">
        <v>134</v>
      </c>
      <c r="C67" s="21">
        <v>6.4973999999999998</v>
      </c>
      <c r="D67" s="21">
        <v>6.9634</v>
      </c>
      <c r="E67" s="21">
        <v>6.9046000000000003</v>
      </c>
      <c r="F67" s="21">
        <v>8.0719999999999992</v>
      </c>
      <c r="G67" s="21">
        <v>1.2746999999999999</v>
      </c>
      <c r="H67" s="21">
        <v>2.1263999999999998</v>
      </c>
      <c r="I67" s="21">
        <v>2.7797000000000001</v>
      </c>
      <c r="J67" s="21">
        <v>3.4914000000000001</v>
      </c>
      <c r="K67" s="21">
        <v>2.0964999999999998</v>
      </c>
      <c r="L67" s="21">
        <v>2.6070000000000002</v>
      </c>
      <c r="M67" s="21">
        <v>2.8687</v>
      </c>
      <c r="N67" s="27"/>
    </row>
    <row r="68" spans="1:14" x14ac:dyDescent="0.3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26"/>
    </row>
    <row r="69" spans="1:14" x14ac:dyDescent="0.3">
      <c r="A69" s="14" t="s">
        <v>135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26"/>
    </row>
    <row r="70" spans="1:14" x14ac:dyDescent="0.3">
      <c r="A70" s="14" t="s">
        <v>136</v>
      </c>
      <c r="B70" s="14" t="s">
        <v>137</v>
      </c>
      <c r="C70" s="15" t="s">
        <v>138</v>
      </c>
      <c r="D70" s="15" t="s">
        <v>138</v>
      </c>
      <c r="E70" s="15" t="s">
        <v>138</v>
      </c>
      <c r="F70" s="15" t="s">
        <v>138</v>
      </c>
      <c r="G70" s="15" t="s">
        <v>138</v>
      </c>
      <c r="H70" s="15" t="s">
        <v>138</v>
      </c>
      <c r="I70" s="15" t="s">
        <v>138</v>
      </c>
      <c r="J70" s="15" t="s">
        <v>138</v>
      </c>
      <c r="K70" s="15" t="s">
        <v>138</v>
      </c>
      <c r="L70" s="15" t="s">
        <v>138</v>
      </c>
      <c r="M70" s="15" t="s">
        <v>138</v>
      </c>
      <c r="N70" s="26"/>
    </row>
    <row r="71" spans="1:14" x14ac:dyDescent="0.3">
      <c r="A71" s="14" t="s">
        <v>139</v>
      </c>
      <c r="B71" s="14" t="s">
        <v>139</v>
      </c>
      <c r="C71" s="18">
        <v>1528.4860000000001</v>
      </c>
      <c r="D71" s="18">
        <v>1670.873</v>
      </c>
      <c r="E71" s="18">
        <v>1574.444</v>
      </c>
      <c r="F71" s="18">
        <v>1879.723</v>
      </c>
      <c r="G71" s="18">
        <v>1550.277</v>
      </c>
      <c r="H71" s="18">
        <v>2315.5720000000001</v>
      </c>
      <c r="I71" s="18">
        <v>2881.4250000000002</v>
      </c>
      <c r="J71" s="18">
        <v>3133.0360000000001</v>
      </c>
      <c r="K71" s="18">
        <v>2090.8359999999998</v>
      </c>
      <c r="L71" s="18">
        <v>2828.3820000000001</v>
      </c>
      <c r="M71" s="18">
        <v>3073.6770000000001</v>
      </c>
      <c r="N71" s="23"/>
    </row>
    <row r="72" spans="1:14" x14ac:dyDescent="0.3">
      <c r="A72" s="14" t="s">
        <v>140</v>
      </c>
      <c r="B72" s="14" t="s">
        <v>141</v>
      </c>
      <c r="C72" s="21">
        <v>39.881599999999999</v>
      </c>
      <c r="D72" s="21">
        <v>41.732900000000001</v>
      </c>
      <c r="E72" s="21">
        <v>37.724699999999999</v>
      </c>
      <c r="F72" s="21">
        <v>41.920699999999997</v>
      </c>
      <c r="G72" s="21">
        <v>33.453499999999998</v>
      </c>
      <c r="H72" s="21">
        <v>46.108499999999999</v>
      </c>
      <c r="I72" s="21">
        <v>53.922199999999997</v>
      </c>
      <c r="J72" s="21">
        <v>54.873199999999997</v>
      </c>
      <c r="K72" s="21">
        <v>48.457900000000002</v>
      </c>
      <c r="L72" s="21">
        <v>48.056800000000003</v>
      </c>
      <c r="M72" s="21">
        <v>45.582500000000003</v>
      </c>
      <c r="N72" s="27"/>
    </row>
    <row r="73" spans="1:14" x14ac:dyDescent="0.3">
      <c r="A73" s="14" t="s">
        <v>142</v>
      </c>
      <c r="B73" s="14" t="s">
        <v>142</v>
      </c>
      <c r="C73" s="18">
        <v>1320.3140000000001</v>
      </c>
      <c r="D73" s="18">
        <v>1448.846</v>
      </c>
      <c r="E73" s="18">
        <v>1400.4290000000001</v>
      </c>
      <c r="F73" s="18">
        <v>1640.3989999999999</v>
      </c>
      <c r="G73" s="18">
        <v>1344.2339999999999</v>
      </c>
      <c r="H73" s="18">
        <v>2113.7130000000002</v>
      </c>
      <c r="I73" s="18">
        <v>2617.4090000000001</v>
      </c>
      <c r="J73" s="18">
        <v>2852.8760000000002</v>
      </c>
      <c r="K73" s="18">
        <v>1797.231</v>
      </c>
      <c r="L73" s="18">
        <v>2522.1039999999998</v>
      </c>
      <c r="M73" s="18">
        <v>2732.3670000000002</v>
      </c>
      <c r="N73" s="23">
        <v>1686.4939999999999</v>
      </c>
    </row>
    <row r="74" spans="1:14" x14ac:dyDescent="0.3">
      <c r="A74" s="14" t="s">
        <v>143</v>
      </c>
      <c r="B74" s="14" t="s">
        <v>143</v>
      </c>
      <c r="C74" s="18">
        <v>1304.7739999999999</v>
      </c>
      <c r="D74" s="18">
        <v>1437.537</v>
      </c>
      <c r="E74" s="18">
        <v>1400.4290000000001</v>
      </c>
      <c r="F74" s="18">
        <v>1619.5060000000001</v>
      </c>
      <c r="G74" s="18">
        <v>1344.2339999999999</v>
      </c>
      <c r="H74" s="18">
        <v>2032.9290000000001</v>
      </c>
      <c r="I74" s="18">
        <v>2602.1970000000001</v>
      </c>
      <c r="J74" s="18">
        <v>2837.7150000000001</v>
      </c>
      <c r="K74" s="18">
        <v>1773.049</v>
      </c>
      <c r="L74" s="18">
        <v>2479.2179999999998</v>
      </c>
      <c r="M74" s="18">
        <v>2722.0529999999999</v>
      </c>
      <c r="N74" s="23">
        <v>1681.8530000000001</v>
      </c>
    </row>
    <row r="75" spans="1:14" x14ac:dyDescent="0.3">
      <c r="A75" s="14" t="s">
        <v>144</v>
      </c>
      <c r="B75" s="14" t="s">
        <v>145</v>
      </c>
      <c r="C75" s="21">
        <v>71.3065</v>
      </c>
      <c r="D75" s="21">
        <v>71.619</v>
      </c>
      <c r="E75" s="21">
        <v>71.413300000000007</v>
      </c>
      <c r="F75" s="21">
        <v>71.405799999999999</v>
      </c>
      <c r="G75" s="21">
        <v>71.453500000000005</v>
      </c>
      <c r="H75" s="21">
        <v>72.908799999999999</v>
      </c>
      <c r="I75" s="21">
        <v>74.405799999999999</v>
      </c>
      <c r="J75" s="21">
        <v>73.778899999999993</v>
      </c>
      <c r="K75" s="21">
        <v>69.506699999999995</v>
      </c>
      <c r="L75" s="21">
        <v>65.505499999999998</v>
      </c>
      <c r="M75" s="21">
        <v>63.559199999999997</v>
      </c>
      <c r="N75" s="27"/>
    </row>
    <row r="76" spans="1:14" x14ac:dyDescent="0.3">
      <c r="A76" s="14" t="s">
        <v>146</v>
      </c>
      <c r="B76" s="14" t="s">
        <v>147</v>
      </c>
      <c r="C76" s="21">
        <v>34.044400000000003</v>
      </c>
      <c r="D76" s="21">
        <v>35.904899999999998</v>
      </c>
      <c r="E76" s="21">
        <v>33.555199999999999</v>
      </c>
      <c r="F76" s="21">
        <v>36.1175</v>
      </c>
      <c r="G76" s="21">
        <v>29.007300000000001</v>
      </c>
      <c r="H76" s="21">
        <v>40.480400000000003</v>
      </c>
      <c r="I76" s="21">
        <v>48.696800000000003</v>
      </c>
      <c r="J76" s="21">
        <v>49.700899999999997</v>
      </c>
      <c r="K76" s="21">
        <v>41.092799999999997</v>
      </c>
      <c r="L76" s="21">
        <v>42.124200000000002</v>
      </c>
      <c r="M76" s="21">
        <v>40.367899999999999</v>
      </c>
      <c r="N76" s="27"/>
    </row>
    <row r="77" spans="1:14" x14ac:dyDescent="0.3">
      <c r="A77" s="14" t="s">
        <v>148</v>
      </c>
      <c r="B77" s="14" t="s">
        <v>149</v>
      </c>
      <c r="C77" s="21">
        <v>22.8613</v>
      </c>
      <c r="D77" s="21">
        <v>23.453499999999998</v>
      </c>
      <c r="E77" s="21">
        <v>22.3094</v>
      </c>
      <c r="F77" s="21">
        <v>24.275500000000001</v>
      </c>
      <c r="G77" s="21">
        <v>17.808499999999999</v>
      </c>
      <c r="H77" s="21">
        <v>27.412500000000001</v>
      </c>
      <c r="I77" s="21">
        <v>33.686700000000002</v>
      </c>
      <c r="J77" s="21">
        <v>34.825699999999998</v>
      </c>
      <c r="K77" s="21">
        <v>27.6723</v>
      </c>
      <c r="L77" s="21">
        <v>28.677800000000001</v>
      </c>
      <c r="M77" s="21">
        <v>27.542300000000001</v>
      </c>
      <c r="N77" s="27"/>
    </row>
    <row r="78" spans="1:14" x14ac:dyDescent="0.3">
      <c r="A78" s="14" t="s">
        <v>150</v>
      </c>
      <c r="B78" s="14" t="s">
        <v>151</v>
      </c>
      <c r="C78" s="21" t="s">
        <v>429</v>
      </c>
      <c r="D78" s="21">
        <v>0.68579999999999997</v>
      </c>
      <c r="E78" s="21">
        <v>0.6764</v>
      </c>
      <c r="F78" s="21">
        <v>0.82410000000000005</v>
      </c>
      <c r="G78" s="21">
        <v>0.78369999999999995</v>
      </c>
      <c r="H78" s="21">
        <v>1.0178</v>
      </c>
      <c r="I78" s="21">
        <v>1.4762999999999999</v>
      </c>
      <c r="J78" s="21">
        <v>0</v>
      </c>
      <c r="K78" s="21">
        <v>0</v>
      </c>
      <c r="L78" s="21">
        <v>1.25</v>
      </c>
      <c r="M78" s="21">
        <v>1.25</v>
      </c>
      <c r="N78" s="27"/>
    </row>
    <row r="79" spans="1:14" x14ac:dyDescent="0.3">
      <c r="A79" s="14" t="s">
        <v>152</v>
      </c>
      <c r="B79" s="14" t="s">
        <v>153</v>
      </c>
      <c r="C79" s="18" t="s">
        <v>429</v>
      </c>
      <c r="D79" s="18">
        <v>92.485600000000005</v>
      </c>
      <c r="E79" s="18">
        <v>91.2072</v>
      </c>
      <c r="F79" s="18">
        <v>111.12479999999999</v>
      </c>
      <c r="G79" s="18">
        <v>507.36090000000002</v>
      </c>
      <c r="H79" s="18">
        <v>785.35040000000004</v>
      </c>
      <c r="I79" s="18">
        <v>969.8546</v>
      </c>
      <c r="J79" s="18">
        <v>0</v>
      </c>
      <c r="K79" s="18">
        <v>0</v>
      </c>
      <c r="L79" s="18">
        <v>809.5018</v>
      </c>
      <c r="M79" s="18">
        <v>809.5018</v>
      </c>
      <c r="N79" s="23"/>
    </row>
    <row r="80" spans="1:14" x14ac:dyDescent="0.3">
      <c r="A80" s="14" t="s">
        <v>154</v>
      </c>
      <c r="B80" s="14" t="s">
        <v>155</v>
      </c>
      <c r="C80" s="18">
        <v>580.86199999999997</v>
      </c>
      <c r="D80" s="18">
        <v>615.40700000000004</v>
      </c>
      <c r="E80" s="18">
        <v>643.84</v>
      </c>
      <c r="F80" s="18">
        <v>652.24400000000003</v>
      </c>
      <c r="G80" s="18">
        <v>741.697</v>
      </c>
      <c r="H80" s="18">
        <v>700.851</v>
      </c>
      <c r="I80" s="18">
        <v>500.44299999999998</v>
      </c>
      <c r="J80" s="18">
        <v>456.06400000000002</v>
      </c>
      <c r="K80" s="18">
        <v>425.62700000000001</v>
      </c>
      <c r="L80" s="18">
        <v>579.48800000000006</v>
      </c>
      <c r="M80" s="18">
        <v>574.40200000000004</v>
      </c>
      <c r="N80" s="23"/>
    </row>
    <row r="81" spans="1:14" x14ac:dyDescent="0.3">
      <c r="A81" s="14" t="s">
        <v>156</v>
      </c>
      <c r="B81" s="14" t="s">
        <v>157</v>
      </c>
      <c r="C81" s="18" t="s">
        <v>429</v>
      </c>
      <c r="D81" s="18">
        <v>3943.1770000000001</v>
      </c>
      <c r="E81" s="18" t="s">
        <v>429</v>
      </c>
      <c r="F81" s="18" t="s">
        <v>429</v>
      </c>
      <c r="G81" s="18" t="s">
        <v>429</v>
      </c>
      <c r="H81" s="18" t="s">
        <v>429</v>
      </c>
      <c r="I81" s="18" t="s">
        <v>429</v>
      </c>
      <c r="J81" s="18" t="s">
        <v>429</v>
      </c>
      <c r="K81" s="18" t="s">
        <v>429</v>
      </c>
      <c r="L81" s="18" t="s">
        <v>429</v>
      </c>
      <c r="M81" s="18" t="s">
        <v>429</v>
      </c>
      <c r="N81" s="23"/>
    </row>
    <row r="82" spans="1:14" x14ac:dyDescent="0.3">
      <c r="A82" s="14" t="s">
        <v>158</v>
      </c>
      <c r="B82" s="14" t="s">
        <v>159</v>
      </c>
      <c r="C82" s="18">
        <v>208.172</v>
      </c>
      <c r="D82" s="18">
        <v>222.02699999999999</v>
      </c>
      <c r="E82" s="18">
        <v>174.01499999999999</v>
      </c>
      <c r="F82" s="18">
        <v>239.32400000000001</v>
      </c>
      <c r="G82" s="18">
        <v>206.04300000000001</v>
      </c>
      <c r="H82" s="18">
        <v>201.85900000000001</v>
      </c>
      <c r="I82" s="18">
        <v>264.01600000000002</v>
      </c>
      <c r="J82" s="18">
        <v>280.16000000000003</v>
      </c>
      <c r="K82" s="18">
        <v>293.60500000000002</v>
      </c>
      <c r="L82" s="18">
        <v>306.27800000000002</v>
      </c>
      <c r="M82" s="18">
        <v>341.31</v>
      </c>
      <c r="N82" s="23">
        <v>405.31599999999997</v>
      </c>
    </row>
    <row r="83" spans="1:14" x14ac:dyDescent="0.3">
      <c r="A83" s="22" t="s">
        <v>160</v>
      </c>
      <c r="B83" s="22"/>
      <c r="C83" s="22" t="s">
        <v>161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"/>
  <sheetViews>
    <sheetView tabSelected="1" zoomScale="70" zoomScaleNormal="70" workbookViewId="0">
      <selection activeCell="Q19" sqref="Q19"/>
    </sheetView>
  </sheetViews>
  <sheetFormatPr baseColWidth="10" defaultColWidth="11.44140625" defaultRowHeight="14.4" x14ac:dyDescent="0.3"/>
  <cols>
    <col min="1" max="1" width="35.109375" style="29" customWidth="1"/>
    <col min="2" max="2" width="0" style="29" hidden="1" customWidth="1"/>
    <col min="3" max="14" width="11.88671875" style="29" customWidth="1"/>
    <col min="15" max="16384" width="11.44140625" style="29"/>
  </cols>
  <sheetData>
    <row r="1" spans="1:14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21" x14ac:dyDescent="0.3">
      <c r="A2" s="30" t="s">
        <v>329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x14ac:dyDescent="0.3">
      <c r="A4" s="32" t="s">
        <v>1</v>
      </c>
      <c r="B4" s="32"/>
      <c r="C4" s="33" t="s">
        <v>471</v>
      </c>
      <c r="D4" s="33" t="s">
        <v>328</v>
      </c>
      <c r="E4" s="33" t="s">
        <v>2</v>
      </c>
      <c r="F4" s="33" t="s">
        <v>3</v>
      </c>
      <c r="G4" s="33" t="s">
        <v>4</v>
      </c>
      <c r="H4" s="33" t="s">
        <v>5</v>
      </c>
      <c r="I4" s="33" t="s">
        <v>6</v>
      </c>
      <c r="J4" s="33" t="s">
        <v>7</v>
      </c>
      <c r="K4" s="33" t="s">
        <v>8</v>
      </c>
      <c r="L4" s="33" t="s">
        <v>9</v>
      </c>
      <c r="M4" s="33" t="s">
        <v>10</v>
      </c>
      <c r="N4" s="33" t="s">
        <v>11</v>
      </c>
    </row>
    <row r="5" spans="1:14" x14ac:dyDescent="0.3">
      <c r="A5" s="34" t="s">
        <v>12</v>
      </c>
      <c r="B5" s="34"/>
      <c r="C5" s="35" t="s">
        <v>472</v>
      </c>
      <c r="D5" s="35" t="s">
        <v>327</v>
      </c>
      <c r="E5" s="35" t="s">
        <v>13</v>
      </c>
      <c r="F5" s="35" t="s">
        <v>14</v>
      </c>
      <c r="G5" s="35" t="s">
        <v>15</v>
      </c>
      <c r="H5" s="35" t="s">
        <v>16</v>
      </c>
      <c r="I5" s="35" t="s">
        <v>17</v>
      </c>
      <c r="J5" s="35" t="s">
        <v>18</v>
      </c>
      <c r="K5" s="35" t="s">
        <v>19</v>
      </c>
      <c r="L5" s="35" t="s">
        <v>20</v>
      </c>
      <c r="M5" s="35" t="s">
        <v>21</v>
      </c>
      <c r="N5" s="35" t="s">
        <v>22</v>
      </c>
    </row>
    <row r="6" spans="1:14" x14ac:dyDescent="0.3">
      <c r="A6" s="36" t="s">
        <v>409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1:14" x14ac:dyDescent="0.3">
      <c r="A7" s="39" t="s">
        <v>428</v>
      </c>
      <c r="B7" s="39" t="s">
        <v>427</v>
      </c>
      <c r="C7" s="40">
        <v>885.79</v>
      </c>
      <c r="D7" s="40">
        <v>934.72500000000002</v>
      </c>
      <c r="E7" s="40">
        <v>935.08900000000006</v>
      </c>
      <c r="F7" s="40">
        <v>1179.481</v>
      </c>
      <c r="G7" s="40">
        <v>746.79200000000003</v>
      </c>
      <c r="H7" s="40">
        <v>1376.742</v>
      </c>
      <c r="I7" s="40">
        <v>1819.241</v>
      </c>
      <c r="J7" s="40">
        <v>1988.403</v>
      </c>
      <c r="K7" s="40">
        <v>1193.9880000000001</v>
      </c>
      <c r="L7" s="40">
        <v>1682.8979999999999</v>
      </c>
      <c r="M7" s="40">
        <v>1817.682</v>
      </c>
      <c r="N7" s="41"/>
    </row>
    <row r="8" spans="1:14" x14ac:dyDescent="0.3">
      <c r="A8" s="39" t="s">
        <v>426</v>
      </c>
      <c r="B8" s="39" t="s">
        <v>425</v>
      </c>
      <c r="C8" s="40">
        <v>223.71199999999999</v>
      </c>
      <c r="D8" s="40">
        <v>233.33600000000001</v>
      </c>
      <c r="E8" s="40">
        <v>174.01499999999999</v>
      </c>
      <c r="F8" s="40">
        <v>260.21699999999998</v>
      </c>
      <c r="G8" s="40">
        <v>206.04300000000001</v>
      </c>
      <c r="H8" s="40">
        <v>282.64299999999997</v>
      </c>
      <c r="I8" s="40">
        <v>279.22800000000001</v>
      </c>
      <c r="J8" s="40">
        <v>295.32100000000003</v>
      </c>
      <c r="K8" s="40">
        <v>317.78699999999998</v>
      </c>
      <c r="L8" s="40">
        <v>349.16399999999999</v>
      </c>
      <c r="M8" s="40">
        <v>351.62400000000002</v>
      </c>
      <c r="N8" s="41"/>
    </row>
    <row r="9" spans="1:14" x14ac:dyDescent="0.3">
      <c r="A9" s="39" t="s">
        <v>424</v>
      </c>
      <c r="B9" s="39" t="s">
        <v>423</v>
      </c>
      <c r="C9" s="40" t="s">
        <v>429</v>
      </c>
      <c r="D9" s="40" t="s">
        <v>429</v>
      </c>
      <c r="E9" s="40" t="s">
        <v>429</v>
      </c>
      <c r="F9" s="40" t="s">
        <v>429</v>
      </c>
      <c r="G9" s="40" t="s">
        <v>429</v>
      </c>
      <c r="H9" s="40">
        <v>157.46799999999999</v>
      </c>
      <c r="I9" s="40">
        <v>256.25599999999997</v>
      </c>
      <c r="J9" s="40">
        <v>289.15899999999999</v>
      </c>
      <c r="K9" s="40">
        <v>-224.22800000000001</v>
      </c>
      <c r="L9" s="40">
        <v>161.97900000000001</v>
      </c>
      <c r="M9" s="40">
        <v>188.03299999999999</v>
      </c>
      <c r="N9" s="41">
        <v>-1071.3910000000001</v>
      </c>
    </row>
    <row r="10" spans="1:14" x14ac:dyDescent="0.3">
      <c r="A10" s="39" t="s">
        <v>422</v>
      </c>
      <c r="B10" s="39" t="s">
        <v>421</v>
      </c>
      <c r="C10" s="40" t="s">
        <v>429</v>
      </c>
      <c r="D10" s="40" t="s">
        <v>429</v>
      </c>
      <c r="E10" s="40" t="s">
        <v>429</v>
      </c>
      <c r="F10" s="40" t="s">
        <v>429</v>
      </c>
      <c r="G10" s="40" t="s">
        <v>429</v>
      </c>
      <c r="H10" s="40">
        <v>157.46799999999999</v>
      </c>
      <c r="I10" s="40">
        <v>256.25599999999997</v>
      </c>
      <c r="J10" s="40">
        <v>289.15899999999999</v>
      </c>
      <c r="K10" s="40">
        <v>-224.22800000000001</v>
      </c>
      <c r="L10" s="40">
        <v>161.97900000000001</v>
      </c>
      <c r="M10" s="40">
        <v>188.03299999999999</v>
      </c>
      <c r="N10" s="41">
        <v>-1071.3910000000001</v>
      </c>
    </row>
    <row r="11" spans="1:14" x14ac:dyDescent="0.3">
      <c r="A11" s="39" t="s">
        <v>420</v>
      </c>
      <c r="B11" s="39" t="s">
        <v>419</v>
      </c>
      <c r="C11" s="40" t="s">
        <v>429</v>
      </c>
      <c r="D11" s="40" t="s">
        <v>429</v>
      </c>
      <c r="E11" s="40" t="s">
        <v>429</v>
      </c>
      <c r="F11" s="40" t="s">
        <v>429</v>
      </c>
      <c r="G11" s="40" t="s">
        <v>429</v>
      </c>
      <c r="H11" s="40">
        <v>90.757999999999996</v>
      </c>
      <c r="I11" s="40">
        <v>-518.55600000000004</v>
      </c>
      <c r="J11" s="40">
        <v>229.59399999999999</v>
      </c>
      <c r="K11" s="40">
        <v>-86.84</v>
      </c>
      <c r="L11" s="40">
        <v>884.37099999999998</v>
      </c>
      <c r="M11" s="40">
        <v>429.77699999999999</v>
      </c>
      <c r="N11" s="41"/>
    </row>
    <row r="12" spans="1:14" x14ac:dyDescent="0.3">
      <c r="A12" s="39" t="s">
        <v>418</v>
      </c>
      <c r="B12" s="39" t="s">
        <v>417</v>
      </c>
      <c r="C12" s="40" t="s">
        <v>429</v>
      </c>
      <c r="D12" s="40" t="s">
        <v>429</v>
      </c>
      <c r="E12" s="40" t="s">
        <v>429</v>
      </c>
      <c r="F12" s="40" t="s">
        <v>429</v>
      </c>
      <c r="G12" s="40" t="s">
        <v>429</v>
      </c>
      <c r="H12" s="40">
        <v>-390.04399999999998</v>
      </c>
      <c r="I12" s="40">
        <v>75.260999999999996</v>
      </c>
      <c r="J12" s="40">
        <v>12.634</v>
      </c>
      <c r="K12" s="40">
        <v>69.87</v>
      </c>
      <c r="L12" s="40">
        <v>-31.998000000000001</v>
      </c>
      <c r="M12" s="40">
        <v>37.363999999999997</v>
      </c>
      <c r="N12" s="41"/>
    </row>
    <row r="13" spans="1:14" x14ac:dyDescent="0.3">
      <c r="A13" s="39" t="s">
        <v>416</v>
      </c>
      <c r="B13" s="39" t="s">
        <v>415</v>
      </c>
      <c r="C13" s="40" t="s">
        <v>429</v>
      </c>
      <c r="D13" s="40" t="s">
        <v>429</v>
      </c>
      <c r="E13" s="40" t="s">
        <v>429</v>
      </c>
      <c r="F13" s="40" t="s">
        <v>429</v>
      </c>
      <c r="G13" s="40" t="s">
        <v>429</v>
      </c>
      <c r="H13" s="40">
        <v>-32.902999999999999</v>
      </c>
      <c r="I13" s="40">
        <v>-17.86</v>
      </c>
      <c r="J13" s="40">
        <v>-25.34</v>
      </c>
      <c r="K13" s="40">
        <v>-36.677999999999997</v>
      </c>
      <c r="L13" s="40">
        <v>-155.60599999999999</v>
      </c>
      <c r="M13" s="40">
        <v>-191.833</v>
      </c>
      <c r="N13" s="41"/>
    </row>
    <row r="14" spans="1:14" x14ac:dyDescent="0.3">
      <c r="A14" s="39" t="s">
        <v>414</v>
      </c>
      <c r="B14" s="39" t="s">
        <v>413</v>
      </c>
      <c r="C14" s="40" t="s">
        <v>429</v>
      </c>
      <c r="D14" s="40" t="s">
        <v>429</v>
      </c>
      <c r="E14" s="40" t="s">
        <v>429</v>
      </c>
      <c r="F14" s="40" t="s">
        <v>429</v>
      </c>
      <c r="G14" s="40" t="s">
        <v>429</v>
      </c>
      <c r="H14" s="40">
        <v>314.35000000000002</v>
      </c>
      <c r="I14" s="40">
        <v>230.68799999999999</v>
      </c>
      <c r="J14" s="40" t="s">
        <v>429</v>
      </c>
      <c r="K14" s="40" t="s">
        <v>429</v>
      </c>
      <c r="L14" s="40" t="s">
        <v>429</v>
      </c>
      <c r="M14" s="40" t="s">
        <v>429</v>
      </c>
      <c r="N14" s="41">
        <v>-437.33600000000001</v>
      </c>
    </row>
    <row r="15" spans="1:14" x14ac:dyDescent="0.3">
      <c r="A15" s="39" t="s">
        <v>412</v>
      </c>
      <c r="B15" s="39" t="s">
        <v>411</v>
      </c>
      <c r="C15" s="40" t="s">
        <v>429</v>
      </c>
      <c r="D15" s="40" t="s">
        <v>429</v>
      </c>
      <c r="E15" s="40" t="s">
        <v>429</v>
      </c>
      <c r="F15" s="40" t="s">
        <v>429</v>
      </c>
      <c r="G15" s="40" t="s">
        <v>429</v>
      </c>
      <c r="H15" s="40">
        <v>199.35499999999999</v>
      </c>
      <c r="I15" s="40">
        <v>-806.64499999999998</v>
      </c>
      <c r="J15" s="40">
        <v>242.3</v>
      </c>
      <c r="K15" s="40">
        <v>-120.032</v>
      </c>
      <c r="L15" s="40">
        <v>1071.9749999999999</v>
      </c>
      <c r="M15" s="40">
        <v>584.24599999999998</v>
      </c>
      <c r="N15" s="41">
        <v>998.26099999999997</v>
      </c>
    </row>
    <row r="16" spans="1:14" x14ac:dyDescent="0.3">
      <c r="A16" s="39" t="s">
        <v>356</v>
      </c>
      <c r="B16" s="39" t="s">
        <v>410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1">
        <v>0</v>
      </c>
    </row>
    <row r="17" spans="1:14" x14ac:dyDescent="0.3">
      <c r="A17" s="36" t="s">
        <v>409</v>
      </c>
      <c r="B17" s="36" t="s">
        <v>408</v>
      </c>
      <c r="C17" s="42">
        <v>1212.6949999999999</v>
      </c>
      <c r="D17" s="42">
        <v>1128.788</v>
      </c>
      <c r="E17" s="42">
        <v>1264.807</v>
      </c>
      <c r="F17" s="42">
        <v>1505.5940000000001</v>
      </c>
      <c r="G17" s="42">
        <v>1568.547</v>
      </c>
      <c r="H17" s="42">
        <v>1907.6110000000001</v>
      </c>
      <c r="I17" s="42">
        <v>1836.1690000000001</v>
      </c>
      <c r="J17" s="42">
        <v>2802.4769999999999</v>
      </c>
      <c r="K17" s="42">
        <v>1200.7070000000001</v>
      </c>
      <c r="L17" s="42">
        <v>3078.4119999999998</v>
      </c>
      <c r="M17" s="42">
        <v>2787.116</v>
      </c>
      <c r="N17" s="43"/>
    </row>
    <row r="18" spans="1:14" x14ac:dyDescent="0.3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/>
    </row>
    <row r="19" spans="1:14" x14ac:dyDescent="0.3">
      <c r="A19" s="36" t="s">
        <v>376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</row>
    <row r="20" spans="1:14" x14ac:dyDescent="0.3">
      <c r="A20" s="39" t="s">
        <v>407</v>
      </c>
      <c r="B20" s="39" t="s">
        <v>406</v>
      </c>
      <c r="C20" s="40">
        <v>-435.91500000000002</v>
      </c>
      <c r="D20" s="40">
        <v>-305.33600000000001</v>
      </c>
      <c r="E20" s="40">
        <v>-376.73099999999999</v>
      </c>
      <c r="F20" s="40">
        <v>-159.28</v>
      </c>
      <c r="G20" s="40">
        <v>-262.80799999999999</v>
      </c>
      <c r="H20" s="40">
        <v>-205.24799999999999</v>
      </c>
      <c r="I20" s="40">
        <v>-183.13800000000001</v>
      </c>
      <c r="J20" s="40">
        <v>-296.28699999999998</v>
      </c>
      <c r="K20" s="40">
        <v>-193.46799999999999</v>
      </c>
      <c r="L20" s="40">
        <v>-530.94899999999996</v>
      </c>
      <c r="M20" s="40">
        <v>-408.97199999999998</v>
      </c>
      <c r="N20" s="41">
        <v>-236.875</v>
      </c>
    </row>
    <row r="21" spans="1:14" x14ac:dyDescent="0.3">
      <c r="A21" s="39" t="s">
        <v>405</v>
      </c>
      <c r="B21" s="39" t="s">
        <v>404</v>
      </c>
      <c r="C21" s="40">
        <v>49.906999999999996</v>
      </c>
      <c r="D21" s="40">
        <v>14.247999999999999</v>
      </c>
      <c r="E21" s="40">
        <v>15.784000000000001</v>
      </c>
      <c r="F21" s="40">
        <v>167.12200000000001</v>
      </c>
      <c r="G21" s="40">
        <v>25.439</v>
      </c>
      <c r="H21" s="40">
        <v>13.536</v>
      </c>
      <c r="I21" s="40">
        <v>58.945</v>
      </c>
      <c r="J21" s="40">
        <v>4.4349999999999996</v>
      </c>
      <c r="K21" s="40">
        <v>26.498000000000001</v>
      </c>
      <c r="L21" s="40">
        <v>22.306999999999999</v>
      </c>
      <c r="M21" s="40">
        <v>34.57</v>
      </c>
      <c r="N21" s="41">
        <v>10.907</v>
      </c>
    </row>
    <row r="22" spans="1:14" x14ac:dyDescent="0.3">
      <c r="A22" s="44" t="s">
        <v>403</v>
      </c>
      <c r="B22" s="44" t="s">
        <v>402</v>
      </c>
      <c r="C22" s="45">
        <v>49.906999999999996</v>
      </c>
      <c r="D22" s="45">
        <v>14.247999999999999</v>
      </c>
      <c r="E22" s="45">
        <v>15.784000000000001</v>
      </c>
      <c r="F22" s="45">
        <v>167.12200000000001</v>
      </c>
      <c r="G22" s="45">
        <v>25.439</v>
      </c>
      <c r="H22" s="45">
        <v>13.536</v>
      </c>
      <c r="I22" s="45">
        <v>58.945</v>
      </c>
      <c r="J22" s="45">
        <v>4.4349999999999996</v>
      </c>
      <c r="K22" s="45">
        <v>26.498000000000001</v>
      </c>
      <c r="L22" s="45">
        <v>22.306999999999999</v>
      </c>
      <c r="M22" s="45">
        <v>34.57</v>
      </c>
      <c r="N22" s="46">
        <v>10.827999999999999</v>
      </c>
    </row>
    <row r="23" spans="1:14" x14ac:dyDescent="0.3">
      <c r="A23" s="44" t="s">
        <v>401</v>
      </c>
      <c r="B23" s="44" t="s">
        <v>400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6">
        <v>7.9000000000000001E-2</v>
      </c>
    </row>
    <row r="24" spans="1:14" x14ac:dyDescent="0.3">
      <c r="A24" s="39" t="s">
        <v>399</v>
      </c>
      <c r="B24" s="39" t="s">
        <v>398</v>
      </c>
      <c r="C24" s="40">
        <v>-485.822</v>
      </c>
      <c r="D24" s="40">
        <v>-319.584</v>
      </c>
      <c r="E24" s="40">
        <v>-392.51499999999999</v>
      </c>
      <c r="F24" s="40">
        <v>-326.40199999999999</v>
      </c>
      <c r="G24" s="40">
        <v>-288.24700000000001</v>
      </c>
      <c r="H24" s="40">
        <v>-218.78399999999999</v>
      </c>
      <c r="I24" s="40">
        <v>-242.083</v>
      </c>
      <c r="J24" s="40">
        <v>-300.72199999999998</v>
      </c>
      <c r="K24" s="40">
        <v>-219.96600000000001</v>
      </c>
      <c r="L24" s="40">
        <v>-553.25599999999997</v>
      </c>
      <c r="M24" s="40">
        <v>-443.54199999999997</v>
      </c>
      <c r="N24" s="41">
        <v>-247.78200000000001</v>
      </c>
    </row>
    <row r="25" spans="1:14" x14ac:dyDescent="0.3">
      <c r="A25" s="44" t="s">
        <v>397</v>
      </c>
      <c r="B25" s="44" t="s">
        <v>396</v>
      </c>
      <c r="C25" s="45">
        <v>-415.63499999999999</v>
      </c>
      <c r="D25" s="45">
        <v>-290.39600000000002</v>
      </c>
      <c r="E25" s="45">
        <v>-369.55200000000002</v>
      </c>
      <c r="F25" s="45">
        <v>-293.089</v>
      </c>
      <c r="G25" s="45">
        <v>-272.827</v>
      </c>
      <c r="H25" s="45">
        <v>-218.32499999999999</v>
      </c>
      <c r="I25" s="45">
        <v>-239.65299999999999</v>
      </c>
      <c r="J25" s="45">
        <v>-292.572</v>
      </c>
      <c r="K25" s="45">
        <v>-212.68100000000001</v>
      </c>
      <c r="L25" s="45">
        <v>-524.00699999999995</v>
      </c>
      <c r="M25" s="45">
        <v>-442.99700000000001</v>
      </c>
      <c r="N25" s="46">
        <v>-247.78200000000001</v>
      </c>
    </row>
    <row r="26" spans="1:14" x14ac:dyDescent="0.3">
      <c r="A26" s="44" t="s">
        <v>395</v>
      </c>
      <c r="B26" s="44" t="s">
        <v>394</v>
      </c>
      <c r="C26" s="45">
        <v>-70.186999999999998</v>
      </c>
      <c r="D26" s="45">
        <v>-29.187999999999999</v>
      </c>
      <c r="E26" s="45">
        <v>-22.963000000000001</v>
      </c>
      <c r="F26" s="45">
        <v>-33.313000000000002</v>
      </c>
      <c r="G26" s="45">
        <v>-15.42</v>
      </c>
      <c r="H26" s="45">
        <v>-0.45900000000000002</v>
      </c>
      <c r="I26" s="45">
        <v>-2.4300000000000002</v>
      </c>
      <c r="J26" s="45">
        <v>-8.15</v>
      </c>
      <c r="K26" s="45">
        <v>-7.2850000000000001</v>
      </c>
      <c r="L26" s="45">
        <v>-29.248999999999999</v>
      </c>
      <c r="M26" s="45">
        <v>-0.54500000000000004</v>
      </c>
      <c r="N26" s="46">
        <v>0</v>
      </c>
    </row>
    <row r="27" spans="1:14" x14ac:dyDescent="0.3">
      <c r="A27" s="39" t="s">
        <v>393</v>
      </c>
      <c r="B27" s="39" t="s">
        <v>392</v>
      </c>
      <c r="C27" s="40">
        <v>229.74100000000001</v>
      </c>
      <c r="D27" s="40">
        <v>10.204000000000001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-626.48299999999995</v>
      </c>
      <c r="K27" s="40">
        <v>-464.226</v>
      </c>
      <c r="L27" s="40">
        <v>1592.42</v>
      </c>
      <c r="M27" s="40">
        <v>-2131</v>
      </c>
      <c r="N27" s="41">
        <v>916.68699999999899</v>
      </c>
    </row>
    <row r="28" spans="1:14" x14ac:dyDescent="0.3">
      <c r="A28" s="39" t="s">
        <v>391</v>
      </c>
      <c r="B28" s="39" t="s">
        <v>390</v>
      </c>
      <c r="C28" s="40">
        <v>266.58800000000002</v>
      </c>
      <c r="D28" s="40">
        <v>10.204000000000001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4996.5169999999998</v>
      </c>
      <c r="K28" s="40">
        <v>5348.7539999999999</v>
      </c>
      <c r="L28" s="40">
        <v>6748.2259999999997</v>
      </c>
      <c r="M28" s="40">
        <v>2601</v>
      </c>
      <c r="N28" s="41"/>
    </row>
    <row r="29" spans="1:14" x14ac:dyDescent="0.3">
      <c r="A29" s="39" t="s">
        <v>389</v>
      </c>
      <c r="B29" s="39" t="s">
        <v>388</v>
      </c>
      <c r="C29" s="40">
        <v>-36.847000000000001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-5623</v>
      </c>
      <c r="K29" s="40">
        <v>-5812.98</v>
      </c>
      <c r="L29" s="40">
        <v>-5155.8059999999996</v>
      </c>
      <c r="M29" s="40">
        <v>-4732</v>
      </c>
      <c r="N29" s="41"/>
    </row>
    <row r="30" spans="1:14" x14ac:dyDescent="0.3">
      <c r="A30" s="39" t="s">
        <v>387</v>
      </c>
      <c r="B30" s="39" t="s">
        <v>386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1">
        <v>0</v>
      </c>
    </row>
    <row r="31" spans="1:14" x14ac:dyDescent="0.3">
      <c r="A31" s="39" t="s">
        <v>385</v>
      </c>
      <c r="B31" s="39" t="s">
        <v>384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1">
        <v>0</v>
      </c>
    </row>
    <row r="32" spans="1:14" x14ac:dyDescent="0.3">
      <c r="A32" s="39" t="s">
        <v>383</v>
      </c>
      <c r="B32" s="39" t="s">
        <v>382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1">
        <v>0</v>
      </c>
    </row>
    <row r="33" spans="1:14" x14ac:dyDescent="0.3">
      <c r="A33" s="39" t="s">
        <v>381</v>
      </c>
      <c r="B33" s="39" t="s">
        <v>380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1">
        <v>0</v>
      </c>
    </row>
    <row r="34" spans="1:14" x14ac:dyDescent="0.3">
      <c r="A34" s="39" t="s">
        <v>379</v>
      </c>
      <c r="B34" s="39" t="s">
        <v>378</v>
      </c>
      <c r="C34" s="40">
        <v>8.7999999999999995E-2</v>
      </c>
      <c r="D34" s="40">
        <v>-3.8690000000000002</v>
      </c>
      <c r="E34" s="40">
        <v>-2.859</v>
      </c>
      <c r="F34" s="40">
        <v>-2.504</v>
      </c>
      <c r="G34" s="40">
        <v>-2.4510000000000001</v>
      </c>
      <c r="H34" s="40">
        <v>-1.272</v>
      </c>
      <c r="I34" s="40">
        <v>-1.6739999999999999</v>
      </c>
      <c r="J34" s="40">
        <v>-1.159</v>
      </c>
      <c r="K34" s="40">
        <v>0</v>
      </c>
      <c r="L34" s="40">
        <v>8.5180000000000007</v>
      </c>
      <c r="M34" s="40">
        <v>0</v>
      </c>
      <c r="N34" s="41">
        <v>0</v>
      </c>
    </row>
    <row r="35" spans="1:14" x14ac:dyDescent="0.3">
      <c r="A35" s="39" t="s">
        <v>356</v>
      </c>
      <c r="B35" s="39" t="s">
        <v>377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1">
        <v>0</v>
      </c>
    </row>
    <row r="36" spans="1:14" x14ac:dyDescent="0.3">
      <c r="A36" s="36" t="s">
        <v>376</v>
      </c>
      <c r="B36" s="36" t="s">
        <v>375</v>
      </c>
      <c r="C36" s="42">
        <v>-206.08600000000001</v>
      </c>
      <c r="D36" s="42">
        <v>-299.00099999999998</v>
      </c>
      <c r="E36" s="42">
        <v>-379.59</v>
      </c>
      <c r="F36" s="42">
        <v>-161.78399999999999</v>
      </c>
      <c r="G36" s="42">
        <v>-265.25900000000001</v>
      </c>
      <c r="H36" s="42">
        <v>-206.52</v>
      </c>
      <c r="I36" s="42">
        <v>-184.81200000000001</v>
      </c>
      <c r="J36" s="42">
        <v>-923.92899999999997</v>
      </c>
      <c r="K36" s="42">
        <v>-657.69399999999996</v>
      </c>
      <c r="L36" s="42">
        <v>1069.989</v>
      </c>
      <c r="M36" s="42">
        <v>-2539.9720000000002</v>
      </c>
      <c r="N36" s="43"/>
    </row>
    <row r="37" spans="1:14" x14ac:dyDescent="0.3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8"/>
    </row>
    <row r="38" spans="1:14" x14ac:dyDescent="0.3">
      <c r="A38" s="36" t="s">
        <v>354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8"/>
    </row>
    <row r="39" spans="1:14" x14ac:dyDescent="0.3">
      <c r="A39" s="39" t="s">
        <v>374</v>
      </c>
      <c r="B39" s="39" t="s">
        <v>373</v>
      </c>
      <c r="C39" s="40">
        <v>-1162.923</v>
      </c>
      <c r="D39" s="40">
        <v>-927.03800000000001</v>
      </c>
      <c r="E39" s="40">
        <v>-918.24</v>
      </c>
      <c r="F39" s="40">
        <v>-1116.0250000000001</v>
      </c>
      <c r="G39" s="40">
        <v>-949.37900000000002</v>
      </c>
      <c r="H39" s="40">
        <v>-640.10799999999995</v>
      </c>
      <c r="I39" s="40">
        <v>-2254.1930000000002</v>
      </c>
      <c r="J39" s="40">
        <v>-2007.963</v>
      </c>
      <c r="K39" s="40">
        <v>-550.29499999999996</v>
      </c>
      <c r="L39" s="40">
        <v>-1120.2529999999999</v>
      </c>
      <c r="M39" s="40">
        <v>-153.642</v>
      </c>
      <c r="N39" s="41"/>
    </row>
    <row r="40" spans="1:14" x14ac:dyDescent="0.3">
      <c r="A40" s="39" t="s">
        <v>372</v>
      </c>
      <c r="B40" s="39" t="s">
        <v>371</v>
      </c>
      <c r="C40" s="40">
        <v>132.923</v>
      </c>
      <c r="D40" s="40">
        <v>110.20699999999999</v>
      </c>
      <c r="E40" s="40">
        <v>27.882000000000001</v>
      </c>
      <c r="F40" s="40">
        <v>-15.919</v>
      </c>
      <c r="G40" s="40">
        <v>-134.358</v>
      </c>
      <c r="H40" s="40">
        <v>-300.55099999999999</v>
      </c>
      <c r="I40" s="40">
        <v>-27.922999999999998</v>
      </c>
      <c r="J40" s="40">
        <v>24.134</v>
      </c>
      <c r="K40" s="40">
        <v>0</v>
      </c>
      <c r="L40" s="40">
        <v>-14.52</v>
      </c>
      <c r="M40" s="40">
        <v>185.036</v>
      </c>
      <c r="N40" s="41">
        <v>477.46600000000001</v>
      </c>
    </row>
    <row r="41" spans="1:14" x14ac:dyDescent="0.3">
      <c r="A41" s="39" t="s">
        <v>370</v>
      </c>
      <c r="B41" s="39" t="s">
        <v>369</v>
      </c>
      <c r="C41" s="40" t="s">
        <v>429</v>
      </c>
      <c r="D41" s="40" t="s">
        <v>429</v>
      </c>
      <c r="E41" s="40">
        <v>0</v>
      </c>
      <c r="F41" s="40">
        <v>0</v>
      </c>
      <c r="G41" s="40" t="s">
        <v>429</v>
      </c>
      <c r="H41" s="40" t="s">
        <v>429</v>
      </c>
      <c r="I41" s="40" t="s">
        <v>429</v>
      </c>
      <c r="J41" s="40" t="s">
        <v>429</v>
      </c>
      <c r="K41" s="40">
        <v>0</v>
      </c>
      <c r="L41" s="40" t="s">
        <v>429</v>
      </c>
      <c r="M41" s="40" t="s">
        <v>429</v>
      </c>
      <c r="N41" s="41"/>
    </row>
    <row r="42" spans="1:14" x14ac:dyDescent="0.3">
      <c r="A42" s="39" t="s">
        <v>368</v>
      </c>
      <c r="B42" s="39" t="s">
        <v>367</v>
      </c>
      <c r="C42" s="40" t="s">
        <v>429</v>
      </c>
      <c r="D42" s="40" t="s">
        <v>429</v>
      </c>
      <c r="E42" s="40">
        <v>154.81</v>
      </c>
      <c r="F42" s="40">
        <v>159.96700000000001</v>
      </c>
      <c r="G42" s="40">
        <v>0</v>
      </c>
      <c r="H42" s="40" t="s">
        <v>429</v>
      </c>
      <c r="I42" s="40" t="s">
        <v>429</v>
      </c>
      <c r="J42" s="40" t="s">
        <v>429</v>
      </c>
      <c r="K42" s="40">
        <v>0</v>
      </c>
      <c r="L42" s="40" t="s">
        <v>429</v>
      </c>
      <c r="M42" s="40" t="s">
        <v>429</v>
      </c>
      <c r="N42" s="41"/>
    </row>
    <row r="43" spans="1:14" x14ac:dyDescent="0.3">
      <c r="A43" s="39" t="s">
        <v>366</v>
      </c>
      <c r="B43" s="39" t="s">
        <v>365</v>
      </c>
      <c r="C43" s="40" t="s">
        <v>429</v>
      </c>
      <c r="D43" s="40" t="s">
        <v>429</v>
      </c>
      <c r="E43" s="40">
        <v>-126.928</v>
      </c>
      <c r="F43" s="40">
        <v>-175.886</v>
      </c>
      <c r="G43" s="40">
        <v>-134.358</v>
      </c>
      <c r="H43" s="40" t="s">
        <v>429</v>
      </c>
      <c r="I43" s="40" t="s">
        <v>429</v>
      </c>
      <c r="J43" s="40" t="s">
        <v>429</v>
      </c>
      <c r="K43" s="40">
        <v>0</v>
      </c>
      <c r="L43" s="40" t="s">
        <v>429</v>
      </c>
      <c r="M43" s="40" t="s">
        <v>429</v>
      </c>
      <c r="N43" s="41"/>
    </row>
    <row r="44" spans="1:14" x14ac:dyDescent="0.3">
      <c r="A44" s="39" t="s">
        <v>364</v>
      </c>
      <c r="B44" s="39" t="s">
        <v>363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1">
        <v>0</v>
      </c>
    </row>
    <row r="45" spans="1:14" x14ac:dyDescent="0.3">
      <c r="A45" s="39" t="s">
        <v>362</v>
      </c>
      <c r="B45" s="39" t="s">
        <v>361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1"/>
    </row>
    <row r="46" spans="1:14" x14ac:dyDescent="0.3">
      <c r="A46" s="39" t="s">
        <v>360</v>
      </c>
      <c r="B46" s="39" t="s">
        <v>359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1"/>
    </row>
    <row r="47" spans="1:14" x14ac:dyDescent="0.3">
      <c r="A47" s="39" t="s">
        <v>358</v>
      </c>
      <c r="B47" s="39" t="s">
        <v>357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-43.621000000000002</v>
      </c>
      <c r="K47" s="40">
        <v>-25.042000000000002</v>
      </c>
      <c r="L47" s="40">
        <v>-2948.2559999999999</v>
      </c>
      <c r="M47" s="40">
        <v>0</v>
      </c>
      <c r="N47" s="41">
        <v>-2044.7940000000001</v>
      </c>
    </row>
    <row r="48" spans="1:14" x14ac:dyDescent="0.3">
      <c r="A48" s="39" t="s">
        <v>356</v>
      </c>
      <c r="B48" s="39" t="s">
        <v>355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1">
        <v>0</v>
      </c>
    </row>
    <row r="49" spans="1:14" x14ac:dyDescent="0.3">
      <c r="A49" s="36" t="s">
        <v>354</v>
      </c>
      <c r="B49" s="36" t="s">
        <v>353</v>
      </c>
      <c r="C49" s="42">
        <v>-1030</v>
      </c>
      <c r="D49" s="42">
        <v>-816.83100000000002</v>
      </c>
      <c r="E49" s="42">
        <v>-890.35799999999995</v>
      </c>
      <c r="F49" s="42">
        <v>-1131.944</v>
      </c>
      <c r="G49" s="42">
        <v>-1083.7370000000001</v>
      </c>
      <c r="H49" s="42">
        <v>-940.65899999999999</v>
      </c>
      <c r="I49" s="42">
        <v>-2282.116</v>
      </c>
      <c r="J49" s="42">
        <v>-2027.45</v>
      </c>
      <c r="K49" s="42">
        <v>-575.33699999999999</v>
      </c>
      <c r="L49" s="42">
        <v>-4083.029</v>
      </c>
      <c r="M49" s="42">
        <v>31.393999999999998</v>
      </c>
      <c r="N49" s="43">
        <v>-1690.575</v>
      </c>
    </row>
    <row r="50" spans="1:14" x14ac:dyDescent="0.3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8"/>
    </row>
    <row r="51" spans="1:14" x14ac:dyDescent="0.3">
      <c r="A51" s="39" t="s">
        <v>352</v>
      </c>
      <c r="B51" s="39" t="s">
        <v>351</v>
      </c>
      <c r="C51" s="40">
        <v>0</v>
      </c>
      <c r="D51" s="40">
        <v>0</v>
      </c>
      <c r="E51" s="40">
        <v>6.0999999999999999E-2</v>
      </c>
      <c r="F51" s="40">
        <v>2.91</v>
      </c>
      <c r="G51" s="40">
        <v>-0.158</v>
      </c>
      <c r="H51" s="40">
        <v>-0.38600000000000001</v>
      </c>
      <c r="I51" s="40">
        <v>1.6180000000000001</v>
      </c>
      <c r="J51" s="40">
        <v>2.3410000000000002</v>
      </c>
      <c r="K51" s="40">
        <v>3.0859999999999999</v>
      </c>
      <c r="L51" s="40">
        <v>3.1760000000000002</v>
      </c>
      <c r="M51" s="40">
        <v>-1.256</v>
      </c>
      <c r="N51" s="41">
        <v>-2.2839999999999998</v>
      </c>
    </row>
    <row r="52" spans="1:14" x14ac:dyDescent="0.3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8"/>
    </row>
    <row r="53" spans="1:14" x14ac:dyDescent="0.3">
      <c r="A53" s="36" t="s">
        <v>350</v>
      </c>
      <c r="B53" s="36" t="s">
        <v>349</v>
      </c>
      <c r="C53" s="42">
        <v>-23.390999999999998</v>
      </c>
      <c r="D53" s="42">
        <v>12.956</v>
      </c>
      <c r="E53" s="42">
        <v>-5.08</v>
      </c>
      <c r="F53" s="42">
        <v>214.77600000000001</v>
      </c>
      <c r="G53" s="42">
        <v>219.393</v>
      </c>
      <c r="H53" s="42">
        <v>760.04600000000005</v>
      </c>
      <c r="I53" s="42">
        <v>-629.14099999999996</v>
      </c>
      <c r="J53" s="42">
        <v>-146.56100000000001</v>
      </c>
      <c r="K53" s="42">
        <v>-29.238</v>
      </c>
      <c r="L53" s="42">
        <v>68.548000000000002</v>
      </c>
      <c r="M53" s="42">
        <v>277.28199999999998</v>
      </c>
      <c r="N53" s="43"/>
    </row>
    <row r="54" spans="1:14" x14ac:dyDescent="0.3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8"/>
    </row>
    <row r="55" spans="1:14" x14ac:dyDescent="0.3">
      <c r="A55" s="36" t="s">
        <v>348</v>
      </c>
      <c r="B55" s="36" t="s">
        <v>347</v>
      </c>
      <c r="C55" s="42">
        <v>409.19299999999998</v>
      </c>
      <c r="D55" s="42">
        <v>477.13499999999999</v>
      </c>
      <c r="E55" s="42">
        <v>491.13600000000002</v>
      </c>
      <c r="F55" s="42">
        <v>458.95499999999998</v>
      </c>
      <c r="G55" s="42">
        <v>474.29</v>
      </c>
      <c r="H55" s="42">
        <v>536.89</v>
      </c>
      <c r="I55" s="42">
        <v>535.78800000000001</v>
      </c>
      <c r="J55" s="42">
        <v>652.65899999999999</v>
      </c>
      <c r="K55" s="42">
        <v>774.56700000000001</v>
      </c>
      <c r="L55" s="42">
        <v>589.48500000000001</v>
      </c>
      <c r="M55" s="42">
        <v>683.45799999999997</v>
      </c>
      <c r="N55" s="43"/>
    </row>
    <row r="56" spans="1:14" x14ac:dyDescent="0.3">
      <c r="A56" s="36" t="s">
        <v>346</v>
      </c>
      <c r="B56" s="36" t="s">
        <v>345</v>
      </c>
      <c r="C56" s="42">
        <v>12.571</v>
      </c>
      <c r="D56" s="42">
        <v>22.344999999999999</v>
      </c>
      <c r="E56" s="42">
        <v>32.283999999999999</v>
      </c>
      <c r="F56" s="42">
        <v>32.286999999999999</v>
      </c>
      <c r="G56" s="42">
        <v>31.902999999999999</v>
      </c>
      <c r="H56" s="42">
        <v>0</v>
      </c>
      <c r="I56" s="42">
        <v>22.396999999999998</v>
      </c>
      <c r="J56" s="42">
        <v>19.86</v>
      </c>
      <c r="K56" s="42">
        <v>18.765999999999998</v>
      </c>
      <c r="L56" s="42">
        <v>22.393000000000001</v>
      </c>
      <c r="M56" s="42">
        <v>16.196999999999999</v>
      </c>
      <c r="N56" s="43"/>
    </row>
    <row r="57" spans="1:14" x14ac:dyDescent="0.3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8"/>
    </row>
    <row r="58" spans="1:14" x14ac:dyDescent="0.3">
      <c r="A58" s="36" t="s">
        <v>135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8"/>
    </row>
    <row r="59" spans="1:14" x14ac:dyDescent="0.3">
      <c r="A59" s="36" t="s">
        <v>139</v>
      </c>
      <c r="B59" s="36" t="s">
        <v>139</v>
      </c>
      <c r="C59" s="42">
        <v>1542.222</v>
      </c>
      <c r="D59" s="42">
        <v>1664.7460000000001</v>
      </c>
      <c r="E59" s="42">
        <v>1580.163</v>
      </c>
      <c r="F59" s="42">
        <v>2006.069</v>
      </c>
      <c r="G59" s="42">
        <v>1441.28</v>
      </c>
      <c r="H59" s="42">
        <v>2315.6889999999999</v>
      </c>
      <c r="I59" s="42">
        <v>2908.5639999999999</v>
      </c>
      <c r="J59" s="42">
        <v>3133.0360000000001</v>
      </c>
      <c r="K59" s="42">
        <v>2090.8359999999998</v>
      </c>
      <c r="L59" s="42">
        <v>2821.384</v>
      </c>
      <c r="M59" s="42">
        <v>3017.6089999999999</v>
      </c>
      <c r="N59" s="43"/>
    </row>
    <row r="60" spans="1:14" x14ac:dyDescent="0.3">
      <c r="A60" s="36" t="s">
        <v>344</v>
      </c>
      <c r="B60" s="36" t="s">
        <v>141</v>
      </c>
      <c r="C60" s="47">
        <v>40.24</v>
      </c>
      <c r="D60" s="47">
        <v>41.579799999999999</v>
      </c>
      <c r="E60" s="47">
        <v>37.861800000000002</v>
      </c>
      <c r="F60" s="47">
        <v>44.738500000000002</v>
      </c>
      <c r="G60" s="47">
        <v>31.101400000000002</v>
      </c>
      <c r="H60" s="47">
        <v>46.110799999999998</v>
      </c>
      <c r="I60" s="47">
        <v>54.43</v>
      </c>
      <c r="J60" s="47">
        <v>54.873199999999997</v>
      </c>
      <c r="K60" s="47">
        <v>48.457900000000002</v>
      </c>
      <c r="L60" s="47">
        <v>47.937899999999999</v>
      </c>
      <c r="M60" s="47">
        <v>44.750999999999998</v>
      </c>
      <c r="N60" s="48"/>
    </row>
    <row r="61" spans="1:14" x14ac:dyDescent="0.3">
      <c r="A61" s="36" t="s">
        <v>343</v>
      </c>
      <c r="B61" s="36" t="s">
        <v>342</v>
      </c>
      <c r="C61" s="42" t="s">
        <v>429</v>
      </c>
      <c r="D61" s="42" t="s">
        <v>429</v>
      </c>
      <c r="E61" s="42" t="s">
        <v>429</v>
      </c>
      <c r="F61" s="42" t="s">
        <v>429</v>
      </c>
      <c r="G61" s="42" t="s">
        <v>429</v>
      </c>
      <c r="H61" s="42" t="s">
        <v>429</v>
      </c>
      <c r="I61" s="42" t="s">
        <v>429</v>
      </c>
      <c r="J61" s="42">
        <v>5.6210000000000004</v>
      </c>
      <c r="K61" s="42">
        <v>6.827</v>
      </c>
      <c r="L61" s="42">
        <v>11.904999999999999</v>
      </c>
      <c r="M61" s="42">
        <v>61.902000000000001</v>
      </c>
      <c r="N61" s="43"/>
    </row>
    <row r="62" spans="1:14" x14ac:dyDescent="0.3">
      <c r="A62" s="36" t="s">
        <v>341</v>
      </c>
      <c r="B62" s="36" t="s">
        <v>340</v>
      </c>
      <c r="C62" s="42">
        <v>797.06</v>
      </c>
      <c r="D62" s="42">
        <v>838.39200000000005</v>
      </c>
      <c r="E62" s="42">
        <v>895.255</v>
      </c>
      <c r="F62" s="42">
        <v>1212.5050000000001</v>
      </c>
      <c r="G62" s="42">
        <v>1295.72</v>
      </c>
      <c r="H62" s="42">
        <v>1689.2860000000001</v>
      </c>
      <c r="I62" s="42">
        <v>1596.5160000000001</v>
      </c>
      <c r="J62" s="42">
        <v>2509.9050000000002</v>
      </c>
      <c r="K62" s="42">
        <v>988.02599999999995</v>
      </c>
      <c r="L62" s="42">
        <v>2554.4050000000002</v>
      </c>
      <c r="M62" s="42">
        <v>2344.1190000000001</v>
      </c>
      <c r="N62" s="43"/>
    </row>
    <row r="63" spans="1:14" x14ac:dyDescent="0.3">
      <c r="A63" s="36" t="s">
        <v>339</v>
      </c>
      <c r="B63" s="36" t="s">
        <v>338</v>
      </c>
      <c r="C63" s="42">
        <v>805.5806</v>
      </c>
      <c r="D63" s="42">
        <v>853.55470000000003</v>
      </c>
      <c r="E63" s="42">
        <v>917.71079999999995</v>
      </c>
      <c r="F63" s="42">
        <v>1235.3058000000001</v>
      </c>
      <c r="G63" s="42">
        <v>1315.8423</v>
      </c>
      <c r="H63" s="42">
        <v>1700.4192</v>
      </c>
      <c r="I63" s="42">
        <v>1603.6532999999999</v>
      </c>
      <c r="J63" s="42">
        <v>2516.1534999999999</v>
      </c>
      <c r="K63" s="42">
        <v>994.16139999999996</v>
      </c>
      <c r="L63" s="42">
        <v>2561.1255000000001</v>
      </c>
      <c r="M63" s="42">
        <v>2412.9627999999998</v>
      </c>
      <c r="N63" s="43">
        <v>688.34201400310405</v>
      </c>
    </row>
    <row r="64" spans="1:14" x14ac:dyDescent="0.3">
      <c r="A64" s="36" t="s">
        <v>337</v>
      </c>
      <c r="B64" s="36" t="s">
        <v>336</v>
      </c>
      <c r="C64" s="42">
        <v>979.89</v>
      </c>
      <c r="D64" s="42">
        <v>962.84699999999998</v>
      </c>
      <c r="E64" s="42">
        <v>938.92100000000005</v>
      </c>
      <c r="F64" s="42">
        <v>1363.7080000000001</v>
      </c>
      <c r="G64" s="42">
        <v>1186.8009999999999</v>
      </c>
      <c r="H64" s="42">
        <v>1402.271</v>
      </c>
      <c r="I64" s="42">
        <v>1627.538</v>
      </c>
      <c r="J64" s="42">
        <v>2538.4740000000002</v>
      </c>
      <c r="K64" s="42">
        <v>1014.524</v>
      </c>
      <c r="L64" s="42">
        <v>2562.192</v>
      </c>
      <c r="M64" s="42">
        <v>2563.7249999999999</v>
      </c>
      <c r="N64" s="43">
        <v>1088.453</v>
      </c>
    </row>
    <row r="65" spans="1:14" x14ac:dyDescent="0.3">
      <c r="A65" s="36" t="s">
        <v>335</v>
      </c>
      <c r="B65" s="36" t="s">
        <v>334</v>
      </c>
      <c r="C65" s="47">
        <v>5.9107000000000003</v>
      </c>
      <c r="D65" s="47">
        <v>6.2172000000000001</v>
      </c>
      <c r="E65" s="47">
        <v>6.6388999999999996</v>
      </c>
      <c r="F65" s="47">
        <v>8.9915000000000003</v>
      </c>
      <c r="G65" s="47">
        <v>2.0013999999999998</v>
      </c>
      <c r="H65" s="47">
        <v>2.6093000000000002</v>
      </c>
      <c r="I65" s="47">
        <v>2.4653</v>
      </c>
      <c r="J65" s="47">
        <v>4.4070999999999998</v>
      </c>
      <c r="K65" s="47">
        <v>1.7349000000000001</v>
      </c>
      <c r="L65" s="47">
        <v>3.9456000000000002</v>
      </c>
      <c r="M65" s="47">
        <v>3.6206999999999998</v>
      </c>
      <c r="N65" s="48"/>
    </row>
    <row r="66" spans="1:14" x14ac:dyDescent="0.3">
      <c r="A66" s="36" t="s">
        <v>333</v>
      </c>
      <c r="B66" s="36" t="s">
        <v>332</v>
      </c>
      <c r="C66" s="47">
        <v>2.6985000000000001</v>
      </c>
      <c r="D66" s="47">
        <v>1.9461999999999999</v>
      </c>
      <c r="E66" s="47">
        <v>1.8376999999999999</v>
      </c>
      <c r="F66" s="47">
        <v>1.4236</v>
      </c>
      <c r="G66" s="47">
        <v>7.9945000000000004</v>
      </c>
      <c r="H66" s="47">
        <v>7.0556000000000001</v>
      </c>
      <c r="I66" s="47">
        <v>8.3355999999999995</v>
      </c>
      <c r="J66" s="47">
        <v>6.4668000000000001</v>
      </c>
      <c r="K66" s="47">
        <v>11.614800000000001</v>
      </c>
      <c r="L66" s="47">
        <v>5.1957000000000004</v>
      </c>
      <c r="M66" s="47">
        <v>6.7887000000000004</v>
      </c>
      <c r="N66" s="48"/>
    </row>
    <row r="67" spans="1:14" x14ac:dyDescent="0.3">
      <c r="A67" s="36" t="s">
        <v>331</v>
      </c>
      <c r="B67" s="36" t="s">
        <v>330</v>
      </c>
      <c r="C67" s="47">
        <v>1.3691</v>
      </c>
      <c r="D67" s="47">
        <v>1.2076</v>
      </c>
      <c r="E67" s="47">
        <v>1.3526</v>
      </c>
      <c r="F67" s="47">
        <v>1.2765</v>
      </c>
      <c r="G67" s="47">
        <v>2.1004</v>
      </c>
      <c r="H67" s="47">
        <v>1.3855999999999999</v>
      </c>
      <c r="I67" s="47">
        <v>1.0093000000000001</v>
      </c>
      <c r="J67" s="47">
        <v>1.4094</v>
      </c>
      <c r="K67" s="47">
        <v>1.0056</v>
      </c>
      <c r="L67" s="47">
        <v>1.8291999999999999</v>
      </c>
      <c r="M67" s="47">
        <v>1.5333000000000001</v>
      </c>
      <c r="N67" s="48">
        <v>-1.79777260061212</v>
      </c>
    </row>
    <row r="68" spans="1:14" x14ac:dyDescent="0.3">
      <c r="A68" s="49" t="s">
        <v>160</v>
      </c>
      <c r="B68" s="49"/>
      <c r="C68" s="49" t="s">
        <v>161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Balance de situación - Estandar</vt:lpstr>
      <vt:lpstr>Ratios Financieros</vt:lpstr>
      <vt:lpstr>Gráficos</vt:lpstr>
      <vt:lpstr>Ajustados pBBG</vt:lpstr>
      <vt:lpstr>Flujo de caja - Estandarizado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Ronco Huacho</cp:lastModifiedBy>
  <dcterms:created xsi:type="dcterms:W3CDTF">2013-04-03T15:49:21Z</dcterms:created>
  <dcterms:modified xsi:type="dcterms:W3CDTF">2023-11-21T23:24:35Z</dcterms:modified>
</cp:coreProperties>
</file>